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oajoosten/Documenten/IBS/INTERNSHIP 2022/Rules and regulations/"/>
    </mc:Choice>
  </mc:AlternateContent>
  <xr:revisionPtr revIDLastSave="0" documentId="8_{597B30AE-6300-F342-BB0A-186C60427134}" xr6:coauthVersionLast="47" xr6:coauthVersionMax="47" xr10:uidLastSave="{00000000-0000-0000-0000-000000000000}"/>
  <bookViews>
    <workbookView xWindow="2500" yWindow="1280" windowWidth="21100" windowHeight="6660" xr2:uid="{00000000-000D-0000-FFFF-FFFF00000000}"/>
  </bookViews>
  <sheets>
    <sheet name="AANVRAAG" sheetId="1" r:id="rId1"/>
    <sheet name="DECLARATIE" sheetId="3" state="hidden" r:id="rId2"/>
    <sheet name="AF" sheetId="2" state="hidden" r:id="rId3"/>
    <sheet name="Blad1" sheetId="4" r:id="rId4"/>
    <sheet name="Blad2" sheetId="5" r:id="rId5"/>
  </sheets>
  <definedNames>
    <definedName name="_xlnm.Print_Area" localSheetId="1">DECLARATIE!$A$1:$AI$77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0" i="1" l="1"/>
  <c r="J75" i="1"/>
  <c r="J73" i="1"/>
  <c r="Y46" i="1"/>
  <c r="Y45" i="1"/>
  <c r="Y44" i="1"/>
  <c r="Y43" i="1"/>
  <c r="Y42" i="1"/>
  <c r="Y41" i="1"/>
  <c r="Y38" i="1"/>
  <c r="Y37" i="1"/>
  <c r="Y36" i="1"/>
  <c r="J68" i="1"/>
  <c r="J78" i="1"/>
  <c r="J58" i="1"/>
  <c r="J46" i="1"/>
  <c r="J44" i="1"/>
  <c r="J29" i="1"/>
  <c r="J26" i="1"/>
  <c r="J31" i="1"/>
  <c r="J30" i="1"/>
  <c r="J28" i="1"/>
  <c r="J27" i="1"/>
  <c r="J25" i="1"/>
  <c r="J24" i="1"/>
  <c r="J23" i="1"/>
  <c r="J22" i="1"/>
  <c r="J21" i="1"/>
  <c r="J20" i="1"/>
  <c r="J16" i="1"/>
  <c r="J42" i="1"/>
  <c r="J40" i="1"/>
  <c r="G51" i="1"/>
  <c r="C54" i="2"/>
  <c r="Y35" i="1"/>
  <c r="Y34" i="1"/>
  <c r="Y33" i="1"/>
  <c r="Y30" i="1"/>
  <c r="Y29" i="1"/>
  <c r="Y28" i="1"/>
  <c r="Y27" i="1"/>
  <c r="Y26" i="1"/>
  <c r="Y25" i="1"/>
  <c r="Y22" i="1"/>
  <c r="Y21" i="1"/>
  <c r="C9" i="2"/>
  <c r="Y20" i="1"/>
  <c r="Y47" i="1"/>
  <c r="Y48" i="1"/>
  <c r="J32" i="1"/>
  <c r="C57" i="2"/>
  <c r="V49" i="1"/>
  <c r="J17" i="1"/>
  <c r="J30" i="3"/>
  <c r="J28" i="3"/>
  <c r="J57" i="3"/>
  <c r="J55" i="3"/>
  <c r="J47" i="3"/>
  <c r="J45" i="3"/>
  <c r="J36" i="3"/>
  <c r="J32" i="3"/>
  <c r="J41" i="3"/>
  <c r="C30" i="3"/>
  <c r="AF22" i="3"/>
  <c r="AF21" i="3"/>
  <c r="AF20" i="3"/>
  <c r="AF19" i="3"/>
  <c r="J19" i="3"/>
  <c r="AF18" i="3"/>
  <c r="J18" i="3"/>
  <c r="AF17" i="3"/>
  <c r="J17" i="3"/>
  <c r="AF16" i="3"/>
  <c r="J16" i="3"/>
  <c r="AF15" i="3"/>
  <c r="J15" i="3"/>
  <c r="AF14" i="3"/>
  <c r="J14" i="3"/>
  <c r="AF13" i="3"/>
  <c r="J13" i="3"/>
  <c r="AF12" i="3"/>
  <c r="J12" i="3"/>
  <c r="AF11" i="3"/>
  <c r="J11" i="3"/>
  <c r="AF10" i="3"/>
  <c r="J10" i="3"/>
  <c r="AF9" i="3"/>
  <c r="J9" i="3"/>
  <c r="AF8" i="3"/>
  <c r="J8" i="3"/>
  <c r="AF7" i="3"/>
  <c r="J7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AF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J6" i="3"/>
  <c r="AF5" i="3"/>
  <c r="N36" i="3"/>
  <c r="N30" i="3"/>
  <c r="N28" i="3"/>
  <c r="N19" i="3"/>
  <c r="N18" i="3"/>
  <c r="N16" i="3"/>
  <c r="N15" i="3"/>
  <c r="N13" i="3"/>
  <c r="N12" i="3"/>
  <c r="N11" i="3"/>
  <c r="N10" i="3"/>
  <c r="N9" i="3"/>
  <c r="N8" i="3"/>
  <c r="N7" i="3"/>
  <c r="P10" i="2"/>
  <c r="P11" i="2"/>
  <c r="N57" i="3"/>
  <c r="N47" i="3"/>
  <c r="J63" i="1"/>
  <c r="C3" i="2"/>
  <c r="C10" i="2"/>
  <c r="C11" i="2"/>
  <c r="C12" i="2"/>
  <c r="C14" i="2"/>
  <c r="C16" i="2"/>
  <c r="C18" i="2"/>
  <c r="C19" i="2"/>
  <c r="C20" i="2"/>
  <c r="C21" i="2"/>
  <c r="G33" i="1"/>
  <c r="N17" i="3"/>
  <c r="N14" i="3"/>
  <c r="N45" i="3"/>
  <c r="N6" i="3"/>
  <c r="N55" i="3"/>
  <c r="O60" i="3"/>
  <c r="J51" i="1"/>
  <c r="J40" i="3"/>
  <c r="G49" i="1"/>
  <c r="N32" i="3"/>
  <c r="K41" i="3"/>
  <c r="K60" i="3"/>
  <c r="AF24" i="3"/>
  <c r="AG24" i="3"/>
  <c r="J20" i="3"/>
  <c r="J24" i="3"/>
  <c r="K24" i="3"/>
  <c r="K50" i="3"/>
  <c r="O50" i="3"/>
  <c r="J23" i="3"/>
  <c r="K62" i="3"/>
  <c r="O41" i="3"/>
  <c r="E52" i="1"/>
  <c r="O24" i="3"/>
  <c r="O62" i="3"/>
  <c r="J34" i="1"/>
  <c r="N20" i="3"/>
  <c r="C51" i="2"/>
  <c r="E35" i="1"/>
  <c r="J82" i="1"/>
</calcChain>
</file>

<file path=xl/sharedStrings.xml><?xml version="1.0" encoding="utf-8"?>
<sst xmlns="http://schemas.openxmlformats.org/spreadsheetml/2006/main" count="481" uniqueCount="185">
  <si>
    <t>.</t>
  </si>
  <si>
    <t>Director</t>
  </si>
  <si>
    <t>Screenwriter</t>
  </si>
  <si>
    <t>yes</t>
  </si>
  <si>
    <t>no</t>
  </si>
  <si>
    <t>Dutch Y/N</t>
  </si>
  <si>
    <t>Other crew</t>
  </si>
  <si>
    <t>Dutch minority coproduction  ? Y/N</t>
  </si>
  <si>
    <t>1. Creative talent ….</t>
  </si>
  <si>
    <t>Subtotaal sectie 1</t>
  </si>
  <si>
    <t>2. Production and Financing in the Netherlands</t>
  </si>
  <si>
    <t>Image post production</t>
  </si>
  <si>
    <t>In case 75% or more of the image post ….</t>
  </si>
  <si>
    <t>Sound post production</t>
  </si>
  <si>
    <t>If Dutch majority (co)production</t>
  </si>
  <si>
    <t>In case 90% of shooting days…</t>
  </si>
  <si>
    <t>If Dutch minority (co)production</t>
  </si>
  <si>
    <t>In case 10% of shooting days …</t>
  </si>
  <si>
    <t>If at least 25% of production budget is financed abroad</t>
  </si>
  <si>
    <t>If at least 60% of production budget is financed abroad</t>
  </si>
  <si>
    <t>Subtotaal sectie 2</t>
  </si>
  <si>
    <t>3. International Standing</t>
  </si>
  <si>
    <t>Director, screenwriter</t>
  </si>
  <si>
    <t>If a film of the director …..</t>
  </si>
  <si>
    <t>Leading role of international standing</t>
  </si>
  <si>
    <t>If the actor / actress ….</t>
  </si>
  <si>
    <t>Subtotaal sectie 3</t>
  </si>
  <si>
    <t>4.  Impact</t>
  </si>
  <si>
    <t>The impact on the Dutch film industry</t>
  </si>
  <si>
    <t>20 points will be allocated in case ….</t>
  </si>
  <si>
    <t>The transborder cultutral and promotional …</t>
  </si>
  <si>
    <t>10 additional points will be allocated if …</t>
  </si>
  <si>
    <t>10 points will be allocated if….</t>
  </si>
  <si>
    <t>a</t>
  </si>
  <si>
    <t>b</t>
  </si>
  <si>
    <t>Subtotaal sectie 4</t>
  </si>
  <si>
    <t>Total number of points</t>
  </si>
  <si>
    <t>Artdirector</t>
  </si>
  <si>
    <t>Best Boy Lighting</t>
  </si>
  <si>
    <t>Wardrobe on set</t>
  </si>
  <si>
    <t>…</t>
  </si>
  <si>
    <t>during 20% ….</t>
  </si>
  <si>
    <t>Subtotaal 1.15</t>
  </si>
  <si>
    <t>…….</t>
  </si>
  <si>
    <t xml:space="preserve">2.1   Puntensysteem  - Categorie Speelfilm </t>
  </si>
  <si>
    <t>Declaratie</t>
  </si>
  <si>
    <t>Vorige</t>
  </si>
  <si>
    <t>5. Begrotingswaarden / Gekwalificeerde kosten</t>
  </si>
  <si>
    <t>(Begroting)</t>
  </si>
  <si>
    <t>(Aanvr of Decl)</t>
  </si>
  <si>
    <t>Only Dutch co-author</t>
  </si>
  <si>
    <t>Full Dutch authorship</t>
  </si>
  <si>
    <t>Composer</t>
  </si>
  <si>
    <t xml:space="preserve">   </t>
  </si>
  <si>
    <t xml:space="preserve">    </t>
  </si>
  <si>
    <t>Wijzigingen formulier - Rekenvoorbeeld</t>
  </si>
  <si>
    <t>Dutch minority coproduction?   Y/N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</si>
  <si>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</si>
  <si>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</si>
  <si>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</si>
  <si>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</si>
  <si>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</si>
  <si>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</si>
  <si>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</si>
  <si>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</si>
  <si>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</si>
  <si>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</si>
  <si>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</si>
  <si>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</si>
  <si>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</si>
  <si>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</si>
  <si>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 xml:space="preserve"> </t>
  </si>
  <si>
    <t>1.</t>
  </si>
  <si>
    <t>Points</t>
  </si>
  <si>
    <t>Production and Financing in the Netherlands</t>
  </si>
  <si>
    <t>2.</t>
  </si>
  <si>
    <t>2.1</t>
  </si>
  <si>
    <t>2.2</t>
  </si>
  <si>
    <t>2.3</t>
  </si>
  <si>
    <t>2.4</t>
  </si>
  <si>
    <t>Subtotal 1 *</t>
  </si>
  <si>
    <t>3.</t>
  </si>
  <si>
    <t>International standing</t>
  </si>
  <si>
    <t>3.1</t>
  </si>
  <si>
    <t>Subtotal 3</t>
  </si>
  <si>
    <t>4.</t>
  </si>
  <si>
    <t>yes / no</t>
  </si>
  <si>
    <t>4.1</t>
  </si>
  <si>
    <t>4.2</t>
  </si>
  <si>
    <t>20 points can be allocated in case the cash rebate creates significant additional value</t>
  </si>
  <si>
    <t xml:space="preserve">Total no. of points </t>
  </si>
  <si>
    <t>during most of the entire postproduction process</t>
  </si>
  <si>
    <t>Lighting Gaffer</t>
  </si>
  <si>
    <t>Other crew during the production and postproduction</t>
  </si>
  <si>
    <t>The maximum number of points (75) is reached</t>
  </si>
  <si>
    <t>Fill out the grey fields only (yes/no)</t>
  </si>
  <si>
    <t>Orchestra / Musicians</t>
  </si>
  <si>
    <t>Subtotal 1.14</t>
  </si>
  <si>
    <t>In case 50% or more of all the pre production activities take place in the Netherlands</t>
  </si>
  <si>
    <t>When at least three of the principle creative and technical crew members (1.1 till 1.13) are selected</t>
  </si>
  <si>
    <t>In case 75% or more of the sound post production budget is spent in the Netherlands</t>
  </si>
  <si>
    <t>1.14.1</t>
  </si>
  <si>
    <t>2D animation studio</t>
  </si>
  <si>
    <t>a minimum of 25% of animation work in the Netherlands</t>
  </si>
  <si>
    <t>Animators</t>
  </si>
  <si>
    <t>Colouring</t>
  </si>
  <si>
    <t>predominantly in the Netherlands</t>
  </si>
  <si>
    <t xml:space="preserve">1.14.2 </t>
  </si>
  <si>
    <t>If 3D animation:</t>
  </si>
  <si>
    <t>If 2D or cut-out animation:</t>
  </si>
  <si>
    <t>3D animation studio</t>
  </si>
  <si>
    <t>(chief) modeller</t>
  </si>
  <si>
    <t>(chief) rigger</t>
  </si>
  <si>
    <t>Shader/texture</t>
  </si>
  <si>
    <t>If 3D animation (motion capture)</t>
  </si>
  <si>
    <t>1.14.4</t>
  </si>
  <si>
    <t>1.14.3</t>
  </si>
  <si>
    <t>If Stop motion</t>
  </si>
  <si>
    <t>stop-motion animation studio</t>
  </si>
  <si>
    <t>Puppet builder</t>
  </si>
  <si>
    <t xml:space="preserve">Motion capture studio </t>
  </si>
  <si>
    <t>Lighting gaffer</t>
  </si>
  <si>
    <t>Director of Photography</t>
  </si>
  <si>
    <t>Choose one of the following options: *</t>
  </si>
  <si>
    <t xml:space="preserve">   Fill out only one option</t>
  </si>
  <si>
    <t xml:space="preserve">* Maximum 14 points </t>
  </si>
  <si>
    <t>(3 points for the composer, 2 points for the orchestra/musicians)</t>
  </si>
  <si>
    <t>Subtotal 2 **</t>
  </si>
  <si>
    <t>**</t>
  </si>
  <si>
    <t>The maximum number of points (14 points) is reached</t>
  </si>
  <si>
    <t>Creative talent and leading crew members (heads of departments) with domicile in the Netherlands  and/or</t>
  </si>
  <si>
    <t>that have demonstrable strong ties to the Dutch Filmculture</t>
  </si>
  <si>
    <t>Impact</t>
  </si>
  <si>
    <t>for both technical and creative film professionals and film companies in the Netherlands</t>
  </si>
  <si>
    <t>Save and upload this attachment in Excel (.xls or .xlsx) format</t>
  </si>
  <si>
    <r>
      <t xml:space="preserve">Director </t>
    </r>
    <r>
      <rPr>
        <i/>
        <sz val="12"/>
        <color theme="1"/>
        <rFont val="Calibri"/>
        <family val="2"/>
        <scheme val="minor"/>
      </rPr>
      <t>(8 points)</t>
    </r>
  </si>
  <si>
    <r>
      <t xml:space="preserve">Head of Animation / Lead animator </t>
    </r>
    <r>
      <rPr>
        <i/>
        <sz val="12"/>
        <color theme="1"/>
        <rFont val="Calibri"/>
        <family val="2"/>
        <scheme val="minor"/>
      </rPr>
      <t>(5 points)</t>
    </r>
  </si>
  <si>
    <r>
      <t xml:space="preserve">Sound Designer </t>
    </r>
    <r>
      <rPr>
        <i/>
        <sz val="12"/>
        <color theme="1"/>
        <rFont val="Calibri"/>
        <family val="2"/>
        <scheme val="minor"/>
      </rPr>
      <t>(5 points)</t>
    </r>
  </si>
  <si>
    <r>
      <t xml:space="preserve">Line producer </t>
    </r>
    <r>
      <rPr>
        <i/>
        <sz val="12"/>
        <color theme="1"/>
        <rFont val="Calibri"/>
        <family val="2"/>
        <scheme val="minor"/>
      </rPr>
      <t>(3 points)</t>
    </r>
  </si>
  <si>
    <r>
      <t xml:space="preserve">Technical director </t>
    </r>
    <r>
      <rPr>
        <i/>
        <sz val="12"/>
        <color theme="1"/>
        <rFont val="Calibri"/>
        <family val="2"/>
        <scheme val="minor"/>
      </rPr>
      <t>(3 points)</t>
    </r>
  </si>
  <si>
    <r>
      <t xml:space="preserve">Editor </t>
    </r>
    <r>
      <rPr>
        <i/>
        <sz val="12"/>
        <color theme="1"/>
        <rFont val="Calibri"/>
        <family val="2"/>
        <scheme val="minor"/>
      </rPr>
      <t>(2 points)</t>
    </r>
  </si>
  <si>
    <r>
      <t xml:space="preserve">Other crew during the production and post production </t>
    </r>
    <r>
      <rPr>
        <i/>
        <sz val="12"/>
        <color theme="1"/>
        <rFont val="Calibri"/>
        <family val="2"/>
        <scheme val="minor"/>
      </rPr>
      <t>(fill out on the right - max. 14 points)</t>
    </r>
  </si>
  <si>
    <r>
      <t xml:space="preserve">* In case of a Dutch minority co production the subtotal in section 1 is multiplied by 2 </t>
    </r>
    <r>
      <rPr>
        <b/>
        <i/>
        <sz val="12"/>
        <color theme="9" tint="-0.499984740745262"/>
        <rFont val="Calibri"/>
        <family val="2"/>
        <scheme val="minor"/>
      </rPr>
      <t>(with a maximum of 75 points for section 1 in total)</t>
    </r>
  </si>
  <si>
    <r>
      <rPr>
        <b/>
        <sz val="12"/>
        <color theme="1"/>
        <rFont val="Calibri"/>
        <family val="2"/>
        <scheme val="minor"/>
      </rPr>
      <t>Pre production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(15 points for story and visual development and, if applicable, asset building and digital previz)</t>
    </r>
  </si>
  <si>
    <r>
      <t xml:space="preserve">Key Functions </t>
    </r>
    <r>
      <rPr>
        <i/>
        <sz val="12"/>
        <color theme="1"/>
        <rFont val="Calibri"/>
        <family val="2"/>
        <scheme val="minor"/>
      </rPr>
      <t>(15 points)</t>
    </r>
  </si>
  <si>
    <r>
      <t xml:space="preserve">If Dutch minority (co)production </t>
    </r>
    <r>
      <rPr>
        <i/>
        <sz val="12"/>
        <color theme="1"/>
        <rFont val="Calibri"/>
        <family val="2"/>
        <scheme val="minor"/>
      </rPr>
      <t>(30 points)</t>
    </r>
  </si>
  <si>
    <r>
      <t xml:space="preserve">The impact on the Dutch film industry </t>
    </r>
    <r>
      <rPr>
        <i/>
        <sz val="12"/>
        <color theme="1"/>
        <rFont val="Calibri"/>
        <family val="2"/>
        <scheme val="minor"/>
      </rPr>
      <t>(20 points)</t>
    </r>
  </si>
  <si>
    <r>
      <t xml:space="preserve">The transborder cultural and promotional impact through international co production and distribution </t>
    </r>
    <r>
      <rPr>
        <i/>
        <sz val="12"/>
        <color theme="1"/>
        <rFont val="Calibri"/>
        <family val="2"/>
        <scheme val="minor"/>
      </rPr>
      <t>(10+10 points)</t>
    </r>
  </si>
  <si>
    <t>Title Filmproduction:</t>
  </si>
  <si>
    <t>Application nr (form):</t>
  </si>
  <si>
    <t>Use general autosave options in excel to prevent loss of data</t>
  </si>
  <si>
    <t>of full Dutch authorship)</t>
  </si>
  <si>
    <t>creative talent and/or leading crewmembers (head of department)</t>
  </si>
  <si>
    <t xml:space="preserve">(3 points in case a Dutch co-author is associated with the project from development, 6 points in case </t>
  </si>
  <si>
    <t xml:space="preserve">10 points can be allocated if theatrical and/or non theatrical distribution is guaranteed in more than </t>
  </si>
  <si>
    <r>
      <t xml:space="preserve">Sound post production </t>
    </r>
    <r>
      <rPr>
        <i/>
        <sz val="12"/>
        <rFont val="Calibri"/>
        <family val="2"/>
        <scheme val="minor"/>
      </rPr>
      <t>(15 points for crew and facilities # budget item 5300)</t>
    </r>
  </si>
  <si>
    <t xml:space="preserve">10 additional points can be allocated if there is cross-border visibility of Dutch landmarks and/or </t>
  </si>
  <si>
    <r>
      <t xml:space="preserve">Production designer / Lead designer </t>
    </r>
    <r>
      <rPr>
        <i/>
        <sz val="12"/>
        <color theme="1"/>
        <rFont val="Calibri"/>
        <family val="2"/>
        <scheme val="minor"/>
      </rPr>
      <t>(6 points)</t>
    </r>
  </si>
  <si>
    <r>
      <t xml:space="preserve">Story Artist / Story boarder / Layout artist </t>
    </r>
    <r>
      <rPr>
        <i/>
        <sz val="12"/>
        <color theme="1"/>
        <rFont val="Calibri"/>
        <family val="2"/>
        <scheme val="minor"/>
      </rPr>
      <t>(5 points)</t>
    </r>
  </si>
  <si>
    <r>
      <rPr>
        <b/>
        <sz val="12"/>
        <color theme="1"/>
        <rFont val="Calibri"/>
        <family val="2"/>
        <scheme val="minor"/>
      </rPr>
      <t>Character Designer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/ Chief character modeller / Chief character rigger</t>
    </r>
    <r>
      <rPr>
        <i/>
        <sz val="12"/>
        <color theme="1"/>
        <rFont val="Calibri"/>
        <family val="2"/>
        <scheme val="minor"/>
      </rPr>
      <t xml:space="preserve"> (5 points)</t>
    </r>
  </si>
  <si>
    <r>
      <t xml:space="preserve">Set designer / Background designer </t>
    </r>
    <r>
      <rPr>
        <i/>
        <sz val="12"/>
        <color theme="1"/>
        <rFont val="Calibri"/>
        <family val="2"/>
        <scheme val="minor"/>
      </rPr>
      <t>(5 points)</t>
    </r>
  </si>
  <si>
    <r>
      <t xml:space="preserve">Compositor / VFX artist </t>
    </r>
    <r>
      <rPr>
        <i/>
        <sz val="12"/>
        <color theme="1"/>
        <rFont val="Calibri"/>
        <family val="2"/>
        <scheme val="minor"/>
      </rPr>
      <t>(3 points)</t>
    </r>
  </si>
  <si>
    <r>
      <rPr>
        <b/>
        <sz val="12"/>
        <color theme="1"/>
        <rFont val="Calibri"/>
        <family val="2"/>
        <scheme val="minor"/>
      </rPr>
      <t>Director, screenwriter, production designer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(10 points)</t>
    </r>
  </si>
  <si>
    <t>If a film of the director and/or screenwriter and/or production designer in the previous 10 years</t>
  </si>
  <si>
    <t>has been selected by one of the internationally acclaimed film festivals or has received film</t>
  </si>
  <si>
    <r>
      <t xml:space="preserve">festivals or has received one of the international awards mentioned in the </t>
    </r>
    <r>
      <rPr>
        <i/>
        <sz val="12"/>
        <color theme="1"/>
        <rFont val="Calibri"/>
        <family val="2"/>
        <scheme val="minor"/>
      </rPr>
      <t>Financial &amp; Productional Protocol Incentive</t>
    </r>
  </si>
  <si>
    <t>Set builder</t>
  </si>
  <si>
    <t>a minimum of 25% of animators has domicile in the Netherlands</t>
  </si>
  <si>
    <t>Points system Production Incentive - Film Animation subcategory</t>
  </si>
  <si>
    <t>two countries through minimum guarantees or pre sales.</t>
  </si>
  <si>
    <t>ANIMATIE - Versie 5 - 14 november 2018</t>
  </si>
  <si>
    <t>***</t>
  </si>
  <si>
    <t>If at least 20% of production budget is financed abroad</t>
  </si>
  <si>
    <t>If at least 60% of production budget is financed abroad and the minority coproducer holds the rights to the</t>
  </si>
  <si>
    <t>*** Only allocated for international filmproductions</t>
  </si>
  <si>
    <r>
      <t xml:space="preserve">**   In case of a Dutch minority co production questions 2.1 and 2.2 are multiplied by 1,5 </t>
    </r>
    <r>
      <rPr>
        <b/>
        <i/>
        <sz val="12"/>
        <color theme="9" tint="-0.499984740745262"/>
        <rFont val="Calibri"/>
        <family val="2"/>
        <scheme val="minor"/>
      </rPr>
      <t>(with a maximum of 75 points for section 2 in total)</t>
    </r>
  </si>
  <si>
    <t>Subtotal 4 ****</t>
  </si>
  <si>
    <t>**** These points will be allocated by the Netherlands Film Fund.</t>
  </si>
  <si>
    <t xml:space="preserve">         The applicant should answer these questions in the written motivation which should accompany the filled out points system</t>
  </si>
  <si>
    <r>
      <t xml:space="preserve">If Dutch majority coproduction </t>
    </r>
    <r>
      <rPr>
        <i/>
        <sz val="12"/>
        <color theme="1"/>
        <rFont val="Calibri"/>
        <family val="2"/>
        <scheme val="minor"/>
      </rPr>
      <t>(30 points)</t>
    </r>
  </si>
  <si>
    <t xml:space="preserve">10 additional points can be allocated if diversity behind and in front of the camera is a crucial element and/or </t>
  </si>
  <si>
    <t>Vs 8</t>
  </si>
  <si>
    <t>augustus 2022</t>
  </si>
  <si>
    <t>the independent film production received funding from a (inter)national film fund based on creative excellence</t>
  </si>
  <si>
    <t xml:space="preserve">distribution in the Netherlands and has a share in the revenues for the region of the Netherlands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</si>
</sst>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9" tint="0.59999389629810485"/>
        </stop>
        <stop position="1">
          <color theme="9" tint="0.40000610370189521"/>
        </stop>
      </gradient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3" xfId="0" applyFill="1" applyBorder="1"/>
    <xf numFmtId="0" fontId="0" fillId="2" borderId="0" xfId="0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8" fillId="2" borderId="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3" xfId="0" applyFont="1" applyFill="1" applyBorder="1"/>
    <xf numFmtId="0" fontId="6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10" fillId="2" borderId="0" xfId="0" applyFont="1" applyFill="1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5" fillId="3" borderId="0" xfId="0" applyFont="1" applyFill="1"/>
    <xf numFmtId="0" fontId="13" fillId="4" borderId="0" xfId="0" applyFont="1" applyFill="1"/>
    <xf numFmtId="0" fontId="0" fillId="3" borderId="1" xfId="0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4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5" fillId="3" borderId="6" xfId="0" applyFont="1" applyFill="1" applyBorder="1"/>
    <xf numFmtId="0" fontId="0" fillId="3" borderId="6" xfId="0" applyFill="1" applyBorder="1"/>
    <xf numFmtId="0" fontId="4" fillId="3" borderId="6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0" borderId="17" xfId="0" applyBorder="1"/>
    <xf numFmtId="0" fontId="4" fillId="0" borderId="17" xfId="0" applyFont="1" applyBorder="1"/>
    <xf numFmtId="0" fontId="0" fillId="0" borderId="19" xfId="0" applyBorder="1"/>
    <xf numFmtId="0" fontId="17" fillId="0" borderId="15" xfId="0" applyFont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20" fillId="0" borderId="17" xfId="0" applyFont="1" applyBorder="1"/>
    <xf numFmtId="0" fontId="20" fillId="3" borderId="0" xfId="0" applyFont="1" applyFill="1" applyAlignment="1">
      <alignment horizontal="center"/>
    </xf>
    <xf numFmtId="0" fontId="20" fillId="3" borderId="6" xfId="0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5" fillId="0" borderId="11" xfId="0" applyFont="1" applyBorder="1"/>
    <xf numFmtId="0" fontId="19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left"/>
    </xf>
    <xf numFmtId="0" fontId="0" fillId="0" borderId="25" xfId="0" applyBorder="1"/>
    <xf numFmtId="0" fontId="5" fillId="0" borderId="9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11" xfId="0" applyBorder="1"/>
    <xf numFmtId="0" fontId="21" fillId="3" borderId="0" xfId="0" applyFont="1" applyFill="1" applyAlignment="1">
      <alignment horizontal="left"/>
    </xf>
    <xf numFmtId="0" fontId="0" fillId="0" borderId="18" xfId="0" applyBorder="1"/>
    <xf numFmtId="0" fontId="2" fillId="3" borderId="4" xfId="0" applyFont="1" applyFill="1" applyBorder="1"/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/>
    <xf numFmtId="0" fontId="0" fillId="0" borderId="38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7" xfId="0" applyFont="1" applyBorder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0" fillId="0" borderId="40" xfId="0" applyBorder="1"/>
    <xf numFmtId="0" fontId="16" fillId="3" borderId="4" xfId="0" applyFont="1" applyFill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5" fillId="6" borderId="0" xfId="0" applyFont="1" applyFill="1"/>
    <xf numFmtId="0" fontId="4" fillId="6" borderId="0" xfId="0" applyFont="1" applyFill="1"/>
    <xf numFmtId="0" fontId="20" fillId="6" borderId="0" xfId="0" applyFont="1" applyFill="1"/>
    <xf numFmtId="0" fontId="7" fillId="7" borderId="1" xfId="0" applyFont="1" applyFill="1" applyBorder="1" applyAlignment="1">
      <alignment horizontal="center"/>
    </xf>
    <xf numFmtId="0" fontId="9" fillId="7" borderId="13" xfId="0" applyFont="1" applyFill="1" applyBorder="1"/>
    <xf numFmtId="0" fontId="9" fillId="7" borderId="14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2" fillId="0" borderId="0" xfId="0" applyFont="1"/>
    <xf numFmtId="0" fontId="23" fillId="3" borderId="0" xfId="0" applyFont="1" applyFill="1" applyAlignment="1">
      <alignment horizontal="left"/>
    </xf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3" borderId="0" xfId="0" applyFont="1" applyFill="1"/>
    <xf numFmtId="0" fontId="26" fillId="3" borderId="0" xfId="0" applyFont="1" applyFill="1" applyAlignment="1">
      <alignment horizontal="left"/>
    </xf>
    <xf numFmtId="0" fontId="4" fillId="0" borderId="11" xfId="0" applyFont="1" applyBorder="1"/>
    <xf numFmtId="0" fontId="4" fillId="3" borderId="0" xfId="0" applyFont="1" applyFill="1" applyAlignment="1">
      <alignment horizontal="left"/>
    </xf>
    <xf numFmtId="0" fontId="27" fillId="3" borderId="0" xfId="0" applyFont="1" applyFill="1" applyAlignment="1">
      <alignment horizontal="left"/>
    </xf>
    <xf numFmtId="0" fontId="4" fillId="0" borderId="30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7" borderId="12" xfId="0" applyFont="1" applyFill="1" applyBorder="1"/>
    <xf numFmtId="0" fontId="12" fillId="5" borderId="14" xfId="0" applyFont="1" applyFill="1" applyBorder="1" applyAlignment="1" applyProtection="1">
      <alignment horizontal="center"/>
      <protection locked="0"/>
    </xf>
    <xf numFmtId="0" fontId="4" fillId="8" borderId="41" xfId="0" applyFont="1" applyFill="1" applyBorder="1"/>
    <xf numFmtId="0" fontId="7" fillId="8" borderId="42" xfId="0" applyFont="1" applyFill="1" applyBorder="1"/>
    <xf numFmtId="0" fontId="4" fillId="8" borderId="42" xfId="0" applyFont="1" applyFill="1" applyBorder="1" applyAlignment="1">
      <alignment horizontal="left"/>
    </xf>
    <xf numFmtId="0" fontId="4" fillId="8" borderId="42" xfId="0" applyFont="1" applyFill="1" applyBorder="1"/>
    <xf numFmtId="0" fontId="7" fillId="8" borderId="42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4" fillId="7" borderId="44" xfId="0" applyFont="1" applyFill="1" applyBorder="1"/>
    <xf numFmtId="0" fontId="7" fillId="7" borderId="45" xfId="0" applyFont="1" applyFill="1" applyBorder="1"/>
    <xf numFmtId="0" fontId="4" fillId="7" borderId="45" xfId="0" applyFont="1" applyFill="1" applyBorder="1" applyAlignment="1">
      <alignment horizontal="left"/>
    </xf>
    <xf numFmtId="0" fontId="4" fillId="7" borderId="45" xfId="0" applyFont="1" applyFill="1" applyBorder="1"/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25" fillId="3" borderId="0" xfId="0" applyFont="1" applyFill="1" applyAlignment="1">
      <alignment horizontal="left"/>
    </xf>
    <xf numFmtId="0" fontId="28" fillId="3" borderId="0" xfId="0" applyFont="1" applyFill="1" applyAlignment="1">
      <alignment horizontal="center"/>
    </xf>
    <xf numFmtId="0" fontId="24" fillId="3" borderId="22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4" fillId="3" borderId="23" xfId="0" applyFont="1" applyFill="1" applyBorder="1"/>
    <xf numFmtId="0" fontId="26" fillId="3" borderId="0" xfId="0" applyFont="1" applyFill="1"/>
    <xf numFmtId="0" fontId="7" fillId="7" borderId="12" xfId="0" applyFont="1" applyFill="1" applyBorder="1"/>
    <xf numFmtId="0" fontId="7" fillId="7" borderId="13" xfId="0" applyFont="1" applyFill="1" applyBorder="1"/>
    <xf numFmtId="0" fontId="4" fillId="7" borderId="13" xfId="0" applyFont="1" applyFill="1" applyBorder="1" applyAlignment="1">
      <alignment horizontal="left"/>
    </xf>
    <xf numFmtId="0" fontId="4" fillId="7" borderId="13" xfId="0" applyFont="1" applyFill="1" applyBorder="1"/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24" fillId="3" borderId="0" xfId="0" applyFont="1" applyFill="1" applyAlignment="1">
      <alignment horizontal="left"/>
    </xf>
    <xf numFmtId="0" fontId="7" fillId="7" borderId="13" xfId="0" applyFont="1" applyFill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25" xfId="0" applyFont="1" applyBorder="1"/>
    <xf numFmtId="0" fontId="7" fillId="0" borderId="36" xfId="0" applyFont="1" applyBorder="1"/>
    <xf numFmtId="0" fontId="4" fillId="0" borderId="36" xfId="0" applyFont="1" applyBorder="1"/>
    <xf numFmtId="0" fontId="4" fillId="0" borderId="36" xfId="0" applyFont="1" applyBorder="1" applyAlignment="1">
      <alignment horizontal="center"/>
    </xf>
    <xf numFmtId="0" fontId="7" fillId="0" borderId="9" xfId="0" applyFont="1" applyBorder="1"/>
    <xf numFmtId="0" fontId="4" fillId="0" borderId="26" xfId="0" applyFont="1" applyBorder="1" applyAlignment="1">
      <alignment horizontal="center"/>
    </xf>
    <xf numFmtId="0" fontId="4" fillId="0" borderId="10" xfId="0" applyFont="1" applyBorder="1"/>
    <xf numFmtId="0" fontId="4" fillId="0" borderId="16" xfId="0" applyFont="1" applyBorder="1"/>
    <xf numFmtId="0" fontId="4" fillId="0" borderId="9" xfId="0" quotePrefix="1" applyFont="1" applyBorder="1"/>
    <xf numFmtId="0" fontId="30" fillId="0" borderId="9" xfId="0" applyFont="1" applyBorder="1"/>
    <xf numFmtId="0" fontId="24" fillId="0" borderId="9" xfId="0" applyFont="1" applyBorder="1"/>
    <xf numFmtId="0" fontId="31" fillId="0" borderId="9" xfId="0" applyFont="1" applyBorder="1"/>
    <xf numFmtId="0" fontId="32" fillId="0" borderId="9" xfId="0" applyFont="1" applyBorder="1"/>
    <xf numFmtId="0" fontId="23" fillId="0" borderId="9" xfId="0" applyFont="1" applyBorder="1"/>
    <xf numFmtId="0" fontId="26" fillId="0" borderId="9" xfId="0" applyFont="1" applyBorder="1"/>
    <xf numFmtId="0" fontId="7" fillId="3" borderId="1" xfId="0" applyFont="1" applyFill="1" applyBorder="1" applyAlignment="1" applyProtection="1">
      <alignment horizontal="center"/>
      <protection locked="0"/>
    </xf>
    <xf numFmtId="0" fontId="33" fillId="3" borderId="0" xfId="0" applyFont="1" applyFill="1" applyAlignment="1">
      <alignment wrapText="1"/>
    </xf>
    <xf numFmtId="0" fontId="24" fillId="3" borderId="0" xfId="0" applyFont="1" applyFill="1"/>
    <xf numFmtId="0" fontId="34" fillId="3" borderId="0" xfId="0" applyFont="1" applyFill="1" applyAlignment="1">
      <alignment vertical="top"/>
    </xf>
    <xf numFmtId="0" fontId="34" fillId="3" borderId="0" xfId="0" applyFont="1" applyFill="1" applyAlignment="1">
      <alignment vertical="top" wrapText="1"/>
    </xf>
    <xf numFmtId="0" fontId="8" fillId="0" borderId="0" xfId="0" applyFont="1"/>
    <xf numFmtId="17" fontId="16" fillId="3" borderId="0" xfId="0" quotePrefix="1" applyNumberFormat="1" applyFont="1" applyFill="1" applyAlignment="1">
      <alignment horizontal="left"/>
    </xf>
    <xf numFmtId="0" fontId="34" fillId="3" borderId="0" xfId="0" applyFont="1" applyFill="1"/>
    <xf numFmtId="0" fontId="7" fillId="7" borderId="12" xfId="0" applyFont="1" applyFill="1" applyBorder="1" applyAlignment="1">
      <alignment horizontal="right"/>
    </xf>
    <xf numFmtId="0" fontId="7" fillId="7" borderId="13" xfId="0" applyFont="1" applyFill="1" applyBorder="1" applyAlignment="1">
      <alignment horizontal="right"/>
    </xf>
    <xf numFmtId="0" fontId="7" fillId="7" borderId="14" xfId="0" applyFont="1" applyFill="1" applyBorder="1" applyAlignment="1">
      <alignment horizontal="right"/>
    </xf>
    <xf numFmtId="0" fontId="7" fillId="7" borderId="12" xfId="0" applyFont="1" applyFill="1" applyBorder="1"/>
    <xf numFmtId="0" fontId="4" fillId="7" borderId="13" xfId="0" applyFont="1" applyFill="1" applyBorder="1"/>
    <xf numFmtId="0" fontId="7" fillId="3" borderId="12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17">
    <dxf>
      <font>
        <b val="0"/>
        <i/>
        <color theme="9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/>
        <color theme="9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/>
        <i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/>
        <color theme="9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/>
        <color theme="9" tint="-0.499984740745262"/>
      </font>
    </dxf>
    <dxf>
      <font>
        <b val="0"/>
        <i/>
        <color theme="9" tint="-0.499984740745262"/>
      </font>
    </dxf>
    <dxf>
      <font>
        <b val="0"/>
        <i/>
        <color theme="9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</dxfs>
  <tableStyles count="0" defaultTableStyle="TableStyleMedium2" defaultPivotStyle="PivotStyleLight16"/>
  <colors>
    <mruColors>
      <color rgb="FF0000FF"/>
      <color rgb="FFECE4E4"/>
      <color rgb="FFE7ECF5"/>
      <color rgb="FFFAFBFC"/>
      <color rgb="FFFAF4F5"/>
      <color rgb="FFE9E8E7"/>
      <color rgb="FFF5F5F5"/>
      <color rgb="FFE7F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3</xdr:row>
      <xdr:rowOff>161925</xdr:rowOff>
    </xdr:from>
    <xdr:to>
      <xdr:col>8</xdr:col>
      <xdr:colOff>2088</xdr:colOff>
      <xdr:row>6</xdr:row>
      <xdr:rowOff>38035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3650" y="733425"/>
          <a:ext cx="1228572" cy="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0"/>
  <sheetViews>
    <sheetView showGridLines="0" tabSelected="1" topLeftCell="A28" zoomScaleNormal="100" zoomScaleSheetLayoutView="100" workbookViewId="0">
      <selection activeCell="D52" sqref="D52"/>
    </sheetView>
  </sheetViews>
  <sheetFormatPr baseColWidth="10" defaultColWidth="8.83203125" defaultRowHeight="15" x14ac:dyDescent="0.2"/>
  <cols>
    <col min="1" max="1" width="2.5" customWidth="1"/>
    <col min="2" max="2" width="13.5" customWidth="1"/>
    <col min="3" max="3" width="7.5" customWidth="1"/>
    <col min="4" max="4" width="99.6640625" customWidth="1"/>
    <col min="5" max="5" width="15" style="1" customWidth="1"/>
    <col min="6" max="6" width="8.1640625" customWidth="1"/>
    <col min="7" max="7" width="15" style="4" customWidth="1"/>
    <col min="8" max="9" width="1.6640625" customWidth="1"/>
    <col min="10" max="10" width="15" style="4" customWidth="1"/>
    <col min="11" max="11" width="15.5" style="4" customWidth="1"/>
    <col min="12" max="14" width="2.5" customWidth="1"/>
    <col min="15" max="15" width="12" customWidth="1"/>
    <col min="16" max="16" width="5.6640625" customWidth="1"/>
    <col min="17" max="17" width="6.6640625" customWidth="1"/>
    <col min="18" max="18" width="3.6640625" customWidth="1"/>
    <col min="19" max="19" width="30.83203125" customWidth="1"/>
    <col min="20" max="20" width="6.5" customWidth="1"/>
    <col min="21" max="21" width="40.33203125" customWidth="1"/>
    <col min="22" max="22" width="23.6640625" customWidth="1"/>
    <col min="23" max="23" width="15" style="4" customWidth="1"/>
    <col min="24" max="24" width="3.6640625" customWidth="1"/>
    <col min="25" max="25" width="15" style="4" customWidth="1"/>
    <col min="26" max="26" width="12.1640625" style="4" customWidth="1"/>
    <col min="27" max="27" width="4.5" style="4" customWidth="1"/>
    <col min="28" max="28" width="2.5" customWidth="1"/>
  </cols>
  <sheetData>
    <row r="1" spans="1:28" x14ac:dyDescent="0.2">
      <c r="A1" s="122"/>
      <c r="B1" s="122"/>
      <c r="C1" s="122"/>
      <c r="D1" s="122"/>
      <c r="E1" s="123"/>
      <c r="F1" s="122"/>
      <c r="G1" s="124"/>
      <c r="H1" s="122"/>
      <c r="I1" s="122"/>
      <c r="J1" s="124"/>
      <c r="K1" s="124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4"/>
      <c r="X1" s="122"/>
      <c r="Y1" s="124"/>
      <c r="Z1" s="124"/>
      <c r="AA1" s="124"/>
      <c r="AB1" s="122"/>
    </row>
    <row r="2" spans="1:28" x14ac:dyDescent="0.2">
      <c r="A2" s="122"/>
      <c r="B2" s="91"/>
      <c r="C2" s="92"/>
      <c r="D2" s="92"/>
      <c r="E2" s="93"/>
      <c r="F2" s="94"/>
      <c r="G2" s="95"/>
      <c r="H2" s="94"/>
      <c r="I2" s="94"/>
      <c r="J2" s="121" t="s">
        <v>181</v>
      </c>
      <c r="K2" s="95"/>
      <c r="L2" s="96"/>
      <c r="M2" s="122"/>
      <c r="N2" s="122"/>
      <c r="O2" s="97"/>
      <c r="P2" s="98"/>
      <c r="Q2" s="98"/>
      <c r="R2" s="98"/>
      <c r="S2" s="98"/>
      <c r="T2" s="98"/>
      <c r="U2" s="98"/>
      <c r="V2" s="98"/>
      <c r="W2" s="99"/>
      <c r="X2" s="98"/>
      <c r="Y2" s="99"/>
      <c r="Z2" s="110"/>
      <c r="AA2" s="100"/>
      <c r="AB2" s="122"/>
    </row>
    <row r="3" spans="1:28" x14ac:dyDescent="0.2">
      <c r="A3" s="122"/>
      <c r="B3" s="89"/>
      <c r="C3" s="51"/>
      <c r="D3" s="118"/>
      <c r="E3" s="119"/>
      <c r="F3" s="24"/>
      <c r="G3" s="119"/>
      <c r="H3" s="24"/>
      <c r="I3" s="24"/>
      <c r="J3" s="202" t="s">
        <v>182</v>
      </c>
      <c r="K3" s="45"/>
      <c r="L3" s="60"/>
      <c r="M3" s="122"/>
      <c r="N3" s="122"/>
      <c r="O3" s="101"/>
      <c r="P3" s="102"/>
      <c r="Q3" s="102"/>
      <c r="R3" s="102"/>
      <c r="S3" s="102"/>
      <c r="T3" s="102"/>
      <c r="U3" s="102"/>
      <c r="V3" s="102"/>
      <c r="W3" s="103"/>
      <c r="X3" s="102"/>
      <c r="Y3" s="103"/>
      <c r="Z3" s="111"/>
      <c r="AA3" s="104"/>
      <c r="AB3" s="122"/>
    </row>
    <row r="4" spans="1:28" x14ac:dyDescent="0.2">
      <c r="A4" s="122"/>
      <c r="B4" s="89"/>
      <c r="C4" s="51"/>
      <c r="D4" s="51"/>
      <c r="E4" s="50"/>
      <c r="F4" s="24"/>
      <c r="G4" s="45"/>
      <c r="H4" s="24"/>
      <c r="I4" s="24"/>
      <c r="J4" s="90"/>
      <c r="K4" s="45"/>
      <c r="L4" s="60"/>
      <c r="M4" s="122"/>
      <c r="N4" s="122"/>
      <c r="O4" s="101"/>
      <c r="P4" s="102"/>
      <c r="Q4" s="102"/>
      <c r="R4" s="102"/>
      <c r="S4" s="102"/>
      <c r="T4" s="102"/>
      <c r="U4" s="102"/>
      <c r="V4" s="102"/>
      <c r="W4" s="103"/>
      <c r="X4" s="102"/>
      <c r="Y4" s="103"/>
      <c r="Z4" s="111"/>
      <c r="AA4" s="104"/>
      <c r="AB4" s="122"/>
    </row>
    <row r="5" spans="1:28" ht="21" customHeight="1" x14ac:dyDescent="0.25">
      <c r="A5" s="122"/>
      <c r="B5" s="89"/>
      <c r="C5" s="51"/>
      <c r="D5" s="78" t="s">
        <v>168</v>
      </c>
      <c r="E5" s="50"/>
      <c r="F5" s="24"/>
      <c r="G5" s="45"/>
      <c r="H5" s="24"/>
      <c r="I5" s="24"/>
      <c r="J5" s="90"/>
      <c r="K5" s="45"/>
      <c r="L5" s="60"/>
      <c r="M5" s="122"/>
      <c r="N5" s="122"/>
      <c r="O5" s="87"/>
      <c r="P5" s="83"/>
      <c r="Q5" s="83"/>
      <c r="R5" s="83"/>
      <c r="S5" s="83"/>
      <c r="T5" s="83"/>
      <c r="U5" s="83"/>
      <c r="V5" s="83"/>
      <c r="W5" s="84"/>
      <c r="X5" s="83"/>
      <c r="Y5" s="84"/>
      <c r="Z5" s="112"/>
      <c r="AA5" s="88"/>
      <c r="AB5" s="122"/>
    </row>
    <row r="6" spans="1:28" s="2" customFormat="1" ht="15" customHeight="1" x14ac:dyDescent="0.2">
      <c r="A6" s="126"/>
      <c r="B6" s="142"/>
      <c r="C6" s="26"/>
      <c r="D6" s="140" t="s">
        <v>95</v>
      </c>
      <c r="E6" s="143"/>
      <c r="F6" s="56"/>
      <c r="G6" s="57"/>
      <c r="H6" s="56"/>
      <c r="I6" s="56"/>
      <c r="J6" s="144"/>
      <c r="K6" s="57"/>
      <c r="L6" s="61"/>
      <c r="M6" s="126"/>
      <c r="N6" s="126"/>
      <c r="O6" s="145"/>
      <c r="P6" s="146"/>
      <c r="Q6" s="146"/>
      <c r="R6" s="146"/>
      <c r="S6" s="146"/>
      <c r="T6" s="146"/>
      <c r="U6" s="146"/>
      <c r="V6" s="146"/>
      <c r="W6" s="147"/>
      <c r="X6" s="146"/>
      <c r="Y6" s="147"/>
      <c r="Z6" s="148"/>
      <c r="AA6" s="149"/>
      <c r="AB6" s="126"/>
    </row>
    <row r="7" spans="1:28" s="3" customFormat="1" ht="15" customHeight="1" x14ac:dyDescent="0.25">
      <c r="A7" s="125"/>
      <c r="B7" s="77"/>
      <c r="C7" s="78"/>
      <c r="D7" s="52"/>
      <c r="E7" s="48"/>
      <c r="F7" s="27"/>
      <c r="G7" s="49"/>
      <c r="H7" s="27"/>
      <c r="I7" s="79"/>
      <c r="J7" s="80"/>
      <c r="K7" s="49"/>
      <c r="L7" s="59"/>
      <c r="M7" s="122"/>
      <c r="N7" s="125"/>
      <c r="O7" s="85"/>
      <c r="P7" s="82"/>
      <c r="Q7" s="107"/>
      <c r="R7" s="136"/>
      <c r="S7" s="136"/>
      <c r="T7" s="136"/>
      <c r="U7" s="136"/>
      <c r="V7" s="136"/>
      <c r="W7" s="137"/>
      <c r="X7" s="136"/>
      <c r="Y7" s="137"/>
      <c r="Z7" s="138"/>
      <c r="AA7" s="86"/>
      <c r="AB7" s="125"/>
    </row>
    <row r="8" spans="1:28" s="3" customFormat="1" ht="15" customHeight="1" x14ac:dyDescent="0.25">
      <c r="A8" s="125"/>
      <c r="B8" s="77"/>
      <c r="C8" s="78"/>
      <c r="D8" s="140" t="s">
        <v>148</v>
      </c>
      <c r="E8" s="143"/>
      <c r="F8" s="140" t="s">
        <v>149</v>
      </c>
      <c r="G8" s="57"/>
      <c r="H8" s="27"/>
      <c r="I8" s="79"/>
      <c r="J8" s="80"/>
      <c r="K8" s="49"/>
      <c r="L8" s="59"/>
      <c r="M8" s="122"/>
      <c r="N8" s="125"/>
      <c r="O8" s="85"/>
      <c r="P8" s="82"/>
      <c r="Q8" s="107"/>
      <c r="R8" s="136"/>
      <c r="S8" s="136"/>
      <c r="T8" s="136"/>
      <c r="U8" s="136"/>
      <c r="V8" s="136"/>
      <c r="W8" s="137"/>
      <c r="X8" s="136"/>
      <c r="Y8" s="137"/>
      <c r="Z8" s="138"/>
      <c r="AA8" s="86"/>
      <c r="AB8" s="125"/>
    </row>
    <row r="9" spans="1:28" s="3" customFormat="1" ht="19.5" customHeight="1" x14ac:dyDescent="0.25">
      <c r="A9" s="125"/>
      <c r="B9" s="77"/>
      <c r="C9" s="78"/>
      <c r="D9" s="196"/>
      <c r="E9" s="48"/>
      <c r="F9" s="209"/>
      <c r="G9" s="210"/>
      <c r="H9" s="27"/>
      <c r="I9" s="79"/>
      <c r="J9" s="80"/>
      <c r="K9" s="49"/>
      <c r="L9" s="59"/>
      <c r="M9" s="122"/>
      <c r="N9" s="125"/>
      <c r="O9" s="85"/>
      <c r="P9" s="82"/>
      <c r="Q9" s="107"/>
      <c r="R9" s="136"/>
      <c r="S9" s="136"/>
      <c r="T9" s="136"/>
      <c r="U9" s="136"/>
      <c r="V9" s="136"/>
      <c r="W9" s="137"/>
      <c r="X9" s="136"/>
      <c r="Y9" s="137"/>
      <c r="Z9" s="138"/>
      <c r="AA9" s="86"/>
      <c r="AB9" s="125"/>
    </row>
    <row r="10" spans="1:28" s="3" customFormat="1" ht="15" customHeight="1" x14ac:dyDescent="0.25">
      <c r="A10" s="125"/>
      <c r="B10" s="77"/>
      <c r="C10" s="78"/>
      <c r="D10" s="52"/>
      <c r="E10" s="48"/>
      <c r="F10" s="27"/>
      <c r="G10" s="49"/>
      <c r="H10" s="27"/>
      <c r="I10" s="79"/>
      <c r="J10" s="80"/>
      <c r="K10" s="49"/>
      <c r="L10" s="59"/>
      <c r="M10" s="122"/>
      <c r="N10" s="125"/>
      <c r="O10" s="85"/>
      <c r="P10" s="82"/>
      <c r="Q10" s="107"/>
      <c r="R10" s="136"/>
      <c r="S10" s="136"/>
      <c r="T10" s="136"/>
      <c r="U10" s="136"/>
      <c r="V10" s="136"/>
      <c r="W10" s="137"/>
      <c r="X10" s="136"/>
      <c r="Y10" s="137"/>
      <c r="Z10" s="138"/>
      <c r="AA10" s="86"/>
      <c r="AB10" s="125"/>
    </row>
    <row r="11" spans="1:28" s="3" customFormat="1" ht="15" customHeight="1" x14ac:dyDescent="0.25">
      <c r="A11" s="125"/>
      <c r="B11" s="77"/>
      <c r="C11" s="78"/>
      <c r="D11" s="150" t="s">
        <v>56</v>
      </c>
      <c r="E11" s="129"/>
      <c r="F11" s="130"/>
      <c r="G11" s="151" t="s">
        <v>4</v>
      </c>
      <c r="H11" s="27"/>
      <c r="I11" s="79"/>
      <c r="J11" s="80"/>
      <c r="K11" s="49"/>
      <c r="L11" s="59"/>
      <c r="M11" s="122"/>
      <c r="N11" s="125"/>
      <c r="O11" s="85"/>
      <c r="P11" s="82"/>
      <c r="Q11" s="107"/>
      <c r="R11" s="136"/>
      <c r="S11" s="136"/>
      <c r="T11" s="136"/>
      <c r="U11" s="136"/>
      <c r="V11" s="136"/>
      <c r="W11" s="137"/>
      <c r="X11" s="136"/>
      <c r="Y11" s="137"/>
      <c r="Z11" s="138"/>
      <c r="AA11" s="86"/>
      <c r="AB11" s="125"/>
    </row>
    <row r="12" spans="1:28" x14ac:dyDescent="0.2">
      <c r="A12" s="122"/>
      <c r="B12" s="66"/>
      <c r="C12" s="24"/>
      <c r="D12" s="24"/>
      <c r="E12" s="50"/>
      <c r="F12" s="24"/>
      <c r="G12" s="45"/>
      <c r="H12" s="24"/>
      <c r="I12" s="24"/>
      <c r="J12" s="45"/>
      <c r="K12" s="45"/>
      <c r="L12" s="60"/>
      <c r="M12" s="122"/>
      <c r="N12" s="122"/>
      <c r="O12" s="87"/>
      <c r="P12" s="83"/>
      <c r="Q12" s="107"/>
      <c r="R12" s="107"/>
      <c r="S12" s="107"/>
      <c r="T12" s="107"/>
      <c r="U12" s="107"/>
      <c r="V12" s="107"/>
      <c r="W12" s="108"/>
      <c r="X12" s="107"/>
      <c r="Y12" s="108"/>
      <c r="Z12" s="113"/>
      <c r="AA12" s="88"/>
      <c r="AB12" s="122"/>
    </row>
    <row r="13" spans="1:28" ht="18" customHeight="1" x14ac:dyDescent="0.2">
      <c r="A13" s="122"/>
      <c r="B13" s="66"/>
      <c r="C13" s="152" t="s">
        <v>72</v>
      </c>
      <c r="D13" s="153" t="s">
        <v>130</v>
      </c>
      <c r="E13" s="154"/>
      <c r="F13" s="155"/>
      <c r="G13" s="156"/>
      <c r="H13" s="155"/>
      <c r="I13" s="155"/>
      <c r="J13" s="157"/>
      <c r="K13" s="45"/>
      <c r="L13" s="60"/>
      <c r="M13" s="122"/>
      <c r="N13" s="122"/>
      <c r="O13" s="87"/>
      <c r="P13" s="105"/>
      <c r="Q13" s="207" t="s">
        <v>70</v>
      </c>
      <c r="R13" s="208"/>
      <c r="S13" s="173" t="s">
        <v>93</v>
      </c>
      <c r="T13" s="175"/>
      <c r="U13" s="175"/>
      <c r="V13" s="175"/>
      <c r="W13" s="176" t="s">
        <v>86</v>
      </c>
      <c r="X13" s="175"/>
      <c r="Y13" s="177" t="s">
        <v>73</v>
      </c>
      <c r="Z13" s="115"/>
      <c r="AA13" s="106"/>
      <c r="AB13" s="122"/>
    </row>
    <row r="14" spans="1:28" ht="18" customHeight="1" x14ac:dyDescent="0.2">
      <c r="A14" s="122"/>
      <c r="B14" s="66"/>
      <c r="C14" s="158"/>
      <c r="D14" s="159" t="s">
        <v>131</v>
      </c>
      <c r="E14" s="160"/>
      <c r="F14" s="161"/>
      <c r="G14" s="162" t="s">
        <v>86</v>
      </c>
      <c r="H14" s="161"/>
      <c r="I14" s="161"/>
      <c r="J14" s="163" t="s">
        <v>73</v>
      </c>
      <c r="K14" s="45"/>
      <c r="L14" s="60"/>
      <c r="M14" s="122"/>
      <c r="N14" s="122"/>
      <c r="O14" s="87"/>
      <c r="P14" s="105"/>
      <c r="Q14" s="5"/>
      <c r="R14" s="2"/>
      <c r="S14" s="5"/>
      <c r="T14" s="2"/>
      <c r="U14" s="2"/>
      <c r="V14" s="2"/>
      <c r="W14" s="31"/>
      <c r="X14" s="2"/>
      <c r="Y14" s="31"/>
      <c r="Z14" s="115"/>
      <c r="AA14" s="106"/>
      <c r="AB14" s="122"/>
    </row>
    <row r="15" spans="1:28" ht="16" x14ac:dyDescent="0.2">
      <c r="A15" s="122"/>
      <c r="B15" s="66"/>
      <c r="C15" s="56"/>
      <c r="D15" s="56"/>
      <c r="E15" s="58"/>
      <c r="F15" s="56"/>
      <c r="G15" s="57"/>
      <c r="H15" s="56"/>
      <c r="I15" s="56"/>
      <c r="J15" s="57"/>
      <c r="K15" s="45"/>
      <c r="L15" s="60"/>
      <c r="M15" s="122"/>
      <c r="N15" s="122"/>
      <c r="O15" s="87"/>
      <c r="P15" s="83"/>
      <c r="Q15" s="182"/>
      <c r="R15" s="183"/>
      <c r="S15" s="182"/>
      <c r="T15" s="183"/>
      <c r="U15" s="183"/>
      <c r="V15" s="183"/>
      <c r="W15" s="184"/>
      <c r="X15" s="183"/>
      <c r="Y15" s="184"/>
      <c r="Z15" s="84"/>
      <c r="AA15" s="106"/>
      <c r="AB15" s="122"/>
    </row>
    <row r="16" spans="1:28" ht="16" x14ac:dyDescent="0.2">
      <c r="A16" s="122"/>
      <c r="B16" s="117"/>
      <c r="C16" s="26" t="s">
        <v>57</v>
      </c>
      <c r="D16" s="26" t="s">
        <v>135</v>
      </c>
      <c r="E16" s="143"/>
      <c r="F16" s="57"/>
      <c r="G16" s="164" t="s">
        <v>4</v>
      </c>
      <c r="H16" s="56"/>
      <c r="I16" s="56"/>
      <c r="J16" s="165">
        <f>IF(G16=AF!$C$25,AF!E2,AF!G2)</f>
        <v>0</v>
      </c>
      <c r="K16" s="45"/>
      <c r="L16" s="60"/>
      <c r="M16" s="122"/>
      <c r="N16" s="122"/>
      <c r="O16" s="87"/>
      <c r="P16" s="83"/>
      <c r="Q16" s="146" t="s">
        <v>123</v>
      </c>
      <c r="R16" s="146"/>
      <c r="S16" s="185"/>
      <c r="T16" s="146"/>
      <c r="U16" s="146"/>
      <c r="V16" s="146"/>
      <c r="W16" s="147"/>
      <c r="X16" s="146"/>
      <c r="Y16" s="147"/>
      <c r="Z16" s="84"/>
      <c r="AA16" s="106"/>
      <c r="AB16" s="122"/>
    </row>
    <row r="17" spans="1:28" ht="16" x14ac:dyDescent="0.2">
      <c r="A17" s="122"/>
      <c r="B17" s="117"/>
      <c r="C17" s="26" t="s">
        <v>58</v>
      </c>
      <c r="D17" s="26" t="s">
        <v>2</v>
      </c>
      <c r="E17" s="166" t="s">
        <v>50</v>
      </c>
      <c r="F17" s="57"/>
      <c r="G17" s="164" t="s">
        <v>4</v>
      </c>
      <c r="H17" s="56"/>
      <c r="I17" s="56"/>
      <c r="J17" s="165">
        <f>IF(G18=AF!$C$25,AF!E3,IF(G17=AF!$C$25,AF!E4,AF!G4))</f>
        <v>0</v>
      </c>
      <c r="K17" s="45"/>
      <c r="L17" s="60"/>
      <c r="M17" s="122"/>
      <c r="N17" s="122"/>
      <c r="O17" s="87"/>
      <c r="P17" s="83"/>
      <c r="Q17" s="146"/>
      <c r="R17" s="146"/>
      <c r="S17" s="185"/>
      <c r="T17" s="146"/>
      <c r="U17" s="146"/>
      <c r="V17" s="146"/>
      <c r="W17" s="147"/>
      <c r="X17" s="146"/>
      <c r="Y17" s="147"/>
      <c r="Z17" s="84"/>
      <c r="AA17" s="106"/>
      <c r="AB17" s="122"/>
    </row>
    <row r="18" spans="1:28" ht="15" customHeight="1" x14ac:dyDescent="0.2">
      <c r="A18" s="122"/>
      <c r="B18" s="117"/>
      <c r="C18" s="26"/>
      <c r="D18" s="197" t="s">
        <v>153</v>
      </c>
      <c r="E18" s="140" t="s">
        <v>51</v>
      </c>
      <c r="F18" s="57"/>
      <c r="G18" s="164" t="s">
        <v>4</v>
      </c>
      <c r="H18" s="56"/>
      <c r="I18" s="56"/>
      <c r="J18" s="167"/>
      <c r="K18" s="45"/>
      <c r="L18" s="60"/>
      <c r="M18" s="122"/>
      <c r="N18" s="122"/>
      <c r="O18" s="87"/>
      <c r="P18" s="83"/>
      <c r="Q18" s="185"/>
      <c r="R18" s="146"/>
      <c r="S18" s="185"/>
      <c r="T18" s="146"/>
      <c r="U18" s="146"/>
      <c r="V18" s="146"/>
      <c r="W18" s="186"/>
      <c r="X18" s="146"/>
      <c r="Y18" s="186"/>
      <c r="Z18" s="84"/>
      <c r="AA18" s="106"/>
      <c r="AB18" s="122"/>
    </row>
    <row r="19" spans="1:28" ht="15" customHeight="1" x14ac:dyDescent="0.2">
      <c r="A19" s="122"/>
      <c r="B19" s="117"/>
      <c r="C19" s="26"/>
      <c r="D19" s="197" t="s">
        <v>151</v>
      </c>
      <c r="E19" s="140"/>
      <c r="F19" s="57"/>
      <c r="G19" s="180"/>
      <c r="H19" s="56"/>
      <c r="I19" s="56"/>
      <c r="J19" s="167"/>
      <c r="K19" s="45"/>
      <c r="L19" s="60"/>
      <c r="M19" s="122"/>
      <c r="N19" s="122"/>
      <c r="O19" s="87"/>
      <c r="P19" s="83"/>
      <c r="Q19" s="185" t="s">
        <v>101</v>
      </c>
      <c r="R19" s="146"/>
      <c r="S19" s="185" t="s">
        <v>109</v>
      </c>
      <c r="T19" s="146"/>
      <c r="U19" s="146"/>
      <c r="V19" s="187"/>
      <c r="W19" s="32"/>
      <c r="X19" s="188"/>
      <c r="Y19" s="32"/>
      <c r="Z19" s="115"/>
      <c r="AA19" s="106"/>
      <c r="AB19" s="122"/>
    </row>
    <row r="20" spans="1:28" ht="16" x14ac:dyDescent="0.2">
      <c r="A20" s="122"/>
      <c r="B20" s="117"/>
      <c r="C20" s="26" t="s">
        <v>59</v>
      </c>
      <c r="D20" s="26" t="s">
        <v>157</v>
      </c>
      <c r="E20" s="166"/>
      <c r="F20" s="57"/>
      <c r="G20" s="164" t="s">
        <v>4</v>
      </c>
      <c r="H20" s="56"/>
      <c r="I20" s="56"/>
      <c r="J20" s="165">
        <f>IF(G20=AF!$C$25,AF!E6,AF!G6)</f>
        <v>0</v>
      </c>
      <c r="K20" s="45"/>
      <c r="L20" s="60"/>
      <c r="M20" s="122"/>
      <c r="N20" s="122"/>
      <c r="O20" s="87"/>
      <c r="P20" s="83"/>
      <c r="Q20" s="185"/>
      <c r="R20" s="146"/>
      <c r="S20" s="146" t="s">
        <v>102</v>
      </c>
      <c r="T20" s="146"/>
      <c r="U20" s="146" t="s">
        <v>103</v>
      </c>
      <c r="V20" s="187"/>
      <c r="W20" s="164" t="s">
        <v>4</v>
      </c>
      <c r="X20" s="188"/>
      <c r="Y20" s="165">
        <f>IF(W20=AF!$C$25,AF!S9,AF!U9)</f>
        <v>0</v>
      </c>
      <c r="Z20" s="115"/>
      <c r="AA20" s="106"/>
      <c r="AB20" s="122"/>
    </row>
    <row r="21" spans="1:28" ht="16" x14ac:dyDescent="0.2">
      <c r="A21" s="122"/>
      <c r="B21" s="117"/>
      <c r="C21" s="26" t="s">
        <v>60</v>
      </c>
      <c r="D21" s="26" t="s">
        <v>158</v>
      </c>
      <c r="E21" s="166"/>
      <c r="F21" s="57"/>
      <c r="G21" s="164" t="s">
        <v>4</v>
      </c>
      <c r="H21" s="56"/>
      <c r="I21" s="56"/>
      <c r="J21" s="165">
        <f>IF(G21=AF!$C$25,AF!E8,AF!G8)</f>
        <v>0</v>
      </c>
      <c r="K21" s="45"/>
      <c r="L21" s="60"/>
      <c r="M21" s="122"/>
      <c r="N21" s="122"/>
      <c r="O21" s="87"/>
      <c r="P21" s="83"/>
      <c r="Q21" s="185"/>
      <c r="R21" s="146"/>
      <c r="S21" s="146" t="s">
        <v>104</v>
      </c>
      <c r="T21" s="146"/>
      <c r="U21" s="146" t="s">
        <v>167</v>
      </c>
      <c r="V21" s="187"/>
      <c r="W21" s="164" t="s">
        <v>4</v>
      </c>
      <c r="X21" s="188"/>
      <c r="Y21" s="165">
        <f>IF(W21=AF!$C$25,AF!S10,AF!U10)</f>
        <v>0</v>
      </c>
      <c r="Z21" s="115"/>
      <c r="AA21" s="106"/>
      <c r="AB21" s="122"/>
    </row>
    <row r="22" spans="1:28" ht="16" x14ac:dyDescent="0.2">
      <c r="A22" s="122"/>
      <c r="B22" s="117"/>
      <c r="C22" s="26" t="s">
        <v>61</v>
      </c>
      <c r="D22" s="140" t="s">
        <v>159</v>
      </c>
      <c r="E22" s="166"/>
      <c r="F22" s="57"/>
      <c r="G22" s="164" t="s">
        <v>4</v>
      </c>
      <c r="H22" s="56"/>
      <c r="I22" s="56"/>
      <c r="J22" s="165">
        <f>IF(G22=AF!$C$25,AF!E9,AF!G9)</f>
        <v>0</v>
      </c>
      <c r="K22" s="45"/>
      <c r="L22" s="60"/>
      <c r="M22" s="122"/>
      <c r="N22" s="122"/>
      <c r="O22" s="87"/>
      <c r="P22" s="83"/>
      <c r="Q22" s="185"/>
      <c r="R22" s="146"/>
      <c r="S22" s="146" t="s">
        <v>105</v>
      </c>
      <c r="T22" s="146"/>
      <c r="U22" s="146" t="s">
        <v>106</v>
      </c>
      <c r="V22" s="187"/>
      <c r="W22" s="164" t="s">
        <v>4</v>
      </c>
      <c r="X22" s="188"/>
      <c r="Y22" s="165">
        <f>IF(W22=AF!$C$25,AF!S11,AF!U11)</f>
        <v>0</v>
      </c>
      <c r="Z22" s="115"/>
      <c r="AA22" s="106"/>
      <c r="AB22" s="122"/>
    </row>
    <row r="23" spans="1:28" ht="16" x14ac:dyDescent="0.2">
      <c r="A23" s="122"/>
      <c r="B23" s="117"/>
      <c r="C23" s="26" t="s">
        <v>62</v>
      </c>
      <c r="D23" s="26" t="s">
        <v>160</v>
      </c>
      <c r="E23" s="166"/>
      <c r="F23" s="57"/>
      <c r="G23" s="164" t="s">
        <v>4</v>
      </c>
      <c r="H23" s="56"/>
      <c r="I23" s="56"/>
      <c r="J23" s="165">
        <f>IF(G23=AF!$C$25,AF!E10,AF!G10)</f>
        <v>0</v>
      </c>
      <c r="K23" s="45"/>
      <c r="L23" s="60"/>
      <c r="M23" s="122"/>
      <c r="N23" s="122"/>
      <c r="O23" s="87"/>
      <c r="P23" s="83"/>
      <c r="Q23" s="185"/>
      <c r="R23" s="146"/>
      <c r="S23" s="185"/>
      <c r="T23" s="146"/>
      <c r="U23" s="146"/>
      <c r="V23" s="187"/>
      <c r="W23" s="187"/>
      <c r="X23" s="188"/>
      <c r="Y23" s="187"/>
      <c r="Z23" s="115"/>
      <c r="AA23" s="106"/>
      <c r="AB23" s="122"/>
    </row>
    <row r="24" spans="1:28" ht="16" x14ac:dyDescent="0.2">
      <c r="A24" s="122"/>
      <c r="B24" s="117"/>
      <c r="C24" s="26" t="s">
        <v>63</v>
      </c>
      <c r="D24" s="26" t="s">
        <v>136</v>
      </c>
      <c r="E24" s="166"/>
      <c r="F24" s="57"/>
      <c r="G24" s="164" t="s">
        <v>4</v>
      </c>
      <c r="H24" s="56"/>
      <c r="I24" s="56"/>
      <c r="J24" s="165">
        <f>IF(G24=AF!$C$25,AF!E11,AF!G11)</f>
        <v>0</v>
      </c>
      <c r="K24" s="45"/>
      <c r="L24" s="60"/>
      <c r="M24" s="122"/>
      <c r="N24" s="122"/>
      <c r="O24" s="87"/>
      <c r="P24" s="83"/>
      <c r="Q24" s="185" t="s">
        <v>107</v>
      </c>
      <c r="R24" s="146"/>
      <c r="S24" s="185" t="s">
        <v>108</v>
      </c>
      <c r="T24" s="146"/>
      <c r="U24" s="146"/>
      <c r="V24" s="187"/>
      <c r="W24" s="187"/>
      <c r="X24" s="188"/>
      <c r="Y24" s="187"/>
      <c r="Z24" s="115"/>
      <c r="AA24" s="106"/>
      <c r="AB24" s="122"/>
    </row>
    <row r="25" spans="1:28" ht="16" x14ac:dyDescent="0.2">
      <c r="A25" s="122"/>
      <c r="B25" s="117"/>
      <c r="C25" s="26" t="s">
        <v>64</v>
      </c>
      <c r="D25" s="26" t="s">
        <v>137</v>
      </c>
      <c r="E25" s="166"/>
      <c r="F25" s="57"/>
      <c r="G25" s="164" t="s">
        <v>4</v>
      </c>
      <c r="H25" s="56"/>
      <c r="I25" s="56"/>
      <c r="J25" s="165">
        <f>IF(G25=AF!$C$25,AF!E12,AF!G12)</f>
        <v>0</v>
      </c>
      <c r="K25" s="45"/>
      <c r="L25" s="60"/>
      <c r="M25" s="122"/>
      <c r="N25" s="122"/>
      <c r="O25" s="87"/>
      <c r="P25" s="83"/>
      <c r="Q25" s="185"/>
      <c r="R25" s="146"/>
      <c r="S25" s="146" t="s">
        <v>110</v>
      </c>
      <c r="T25" s="146"/>
      <c r="U25" s="146" t="s">
        <v>103</v>
      </c>
      <c r="V25" s="187"/>
      <c r="W25" s="164" t="s">
        <v>4</v>
      </c>
      <c r="X25" s="188"/>
      <c r="Y25" s="165">
        <f>IF(W25=AF!$C$25,AF!S14,AF!U14)</f>
        <v>0</v>
      </c>
      <c r="Z25" s="115"/>
      <c r="AA25" s="106"/>
      <c r="AB25" s="122"/>
    </row>
    <row r="26" spans="1:28" ht="16" x14ac:dyDescent="0.2">
      <c r="A26" s="122"/>
      <c r="B26" s="117"/>
      <c r="C26" s="26" t="s">
        <v>65</v>
      </c>
      <c r="D26" s="26" t="s">
        <v>52</v>
      </c>
      <c r="E26" s="166" t="s">
        <v>52</v>
      </c>
      <c r="F26" s="57"/>
      <c r="G26" s="164" t="s">
        <v>4</v>
      </c>
      <c r="H26" s="56"/>
      <c r="I26" s="56"/>
      <c r="J26" s="165">
        <f>IF(G26=AF!$C$25,AF!E14,AF!G14)</f>
        <v>0</v>
      </c>
      <c r="K26" s="45"/>
      <c r="L26" s="60"/>
      <c r="M26" s="122"/>
      <c r="N26" s="122"/>
      <c r="O26" s="87"/>
      <c r="P26" s="83"/>
      <c r="Q26" s="185"/>
      <c r="R26" s="146"/>
      <c r="S26" s="146" t="s">
        <v>104</v>
      </c>
      <c r="T26" s="146"/>
      <c r="U26" s="146" t="s">
        <v>167</v>
      </c>
      <c r="V26" s="187"/>
      <c r="W26" s="164" t="s">
        <v>4</v>
      </c>
      <c r="X26" s="188"/>
      <c r="Y26" s="165">
        <f>IF(W26=AF!$C$25,AF!S15,AF!U15)</f>
        <v>0</v>
      </c>
      <c r="Z26" s="115"/>
      <c r="AA26" s="106"/>
      <c r="AB26" s="122"/>
    </row>
    <row r="27" spans="1:28" ht="16" x14ac:dyDescent="0.2">
      <c r="A27" s="122"/>
      <c r="B27" s="117"/>
      <c r="C27" s="26"/>
      <c r="D27" s="140" t="s">
        <v>126</v>
      </c>
      <c r="E27" s="166" t="s">
        <v>96</v>
      </c>
      <c r="F27" s="57"/>
      <c r="G27" s="164" t="s">
        <v>4</v>
      </c>
      <c r="H27" s="56"/>
      <c r="I27" s="56"/>
      <c r="J27" s="165">
        <f>IF(G27=AF!$C$25,AF!E15,AF!G15)</f>
        <v>0</v>
      </c>
      <c r="K27" s="45"/>
      <c r="L27" s="60"/>
      <c r="M27" s="122"/>
      <c r="N27" s="122"/>
      <c r="O27" s="87"/>
      <c r="P27" s="83"/>
      <c r="Q27" s="185"/>
      <c r="R27" s="146"/>
      <c r="S27" s="146" t="s">
        <v>111</v>
      </c>
      <c r="T27" s="146"/>
      <c r="U27" s="146" t="s">
        <v>91</v>
      </c>
      <c r="V27" s="187"/>
      <c r="W27" s="164" t="s">
        <v>4</v>
      </c>
      <c r="X27" s="188"/>
      <c r="Y27" s="165">
        <f>IF(W27=AF!$C$25,AF!S16,AF!U16)</f>
        <v>0</v>
      </c>
      <c r="Z27" s="115"/>
      <c r="AA27" s="106"/>
      <c r="AB27" s="122"/>
    </row>
    <row r="28" spans="1:28" ht="16" x14ac:dyDescent="0.2">
      <c r="A28" s="122"/>
      <c r="B28" s="117"/>
      <c r="C28" s="26" t="s">
        <v>66</v>
      </c>
      <c r="D28" s="26" t="s">
        <v>161</v>
      </c>
      <c r="E28" s="166"/>
      <c r="F28" s="57"/>
      <c r="G28" s="164" t="s">
        <v>4</v>
      </c>
      <c r="H28" s="56"/>
      <c r="I28" s="56"/>
      <c r="J28" s="165">
        <f>IF(G28=AF!$C$25,AF!E16,AF!G16)</f>
        <v>0</v>
      </c>
      <c r="K28" s="45"/>
      <c r="L28" s="60"/>
      <c r="M28" s="122"/>
      <c r="N28" s="122"/>
      <c r="O28" s="87"/>
      <c r="P28" s="83"/>
      <c r="Q28" s="185"/>
      <c r="R28" s="146"/>
      <c r="S28" s="189" t="s">
        <v>112</v>
      </c>
      <c r="T28" s="146"/>
      <c r="U28" s="146" t="s">
        <v>91</v>
      </c>
      <c r="V28" s="187"/>
      <c r="W28" s="164" t="s">
        <v>4</v>
      </c>
      <c r="X28" s="188"/>
      <c r="Y28" s="165">
        <f>IF(W28=AF!$C$25,AF!S17,AF!U17)</f>
        <v>0</v>
      </c>
      <c r="Z28" s="115"/>
      <c r="AA28" s="106"/>
      <c r="AB28" s="122"/>
    </row>
    <row r="29" spans="1:28" ht="16" x14ac:dyDescent="0.2">
      <c r="A29" s="122"/>
      <c r="B29" s="117"/>
      <c r="C29" s="26" t="s">
        <v>67</v>
      </c>
      <c r="D29" s="26" t="s">
        <v>138</v>
      </c>
      <c r="E29" s="143"/>
      <c r="F29" s="57"/>
      <c r="G29" s="164" t="s">
        <v>4</v>
      </c>
      <c r="H29" s="56"/>
      <c r="I29" s="56"/>
      <c r="J29" s="165">
        <f>IF(G29=AF!$C$25,AF!E18,AF!G18)</f>
        <v>0</v>
      </c>
      <c r="K29" s="45"/>
      <c r="L29" s="60"/>
      <c r="M29" s="122"/>
      <c r="N29" s="122"/>
      <c r="O29" s="87"/>
      <c r="P29" s="83"/>
      <c r="Q29" s="185"/>
      <c r="R29" s="146"/>
      <c r="S29" s="146" t="s">
        <v>113</v>
      </c>
      <c r="T29" s="146"/>
      <c r="U29" s="146" t="s">
        <v>91</v>
      </c>
      <c r="V29" s="187"/>
      <c r="W29" s="164" t="s">
        <v>4</v>
      </c>
      <c r="X29" s="188"/>
      <c r="Y29" s="165">
        <f>IF(W29=AF!$C$25,AF!S18,AF!U18)</f>
        <v>0</v>
      </c>
      <c r="Z29" s="115"/>
      <c r="AA29" s="106"/>
      <c r="AB29" s="122"/>
    </row>
    <row r="30" spans="1:28" ht="16" x14ac:dyDescent="0.2">
      <c r="A30" s="122"/>
      <c r="B30" s="117"/>
      <c r="C30" s="26" t="s">
        <v>68</v>
      </c>
      <c r="D30" s="26" t="s">
        <v>139</v>
      </c>
      <c r="E30" s="143"/>
      <c r="F30" s="57"/>
      <c r="G30" s="164" t="s">
        <v>4</v>
      </c>
      <c r="H30" s="56"/>
      <c r="I30" s="56"/>
      <c r="J30" s="165">
        <f>IF(G30=AF!$C$25,AF!E19,AF!G19)</f>
        <v>0</v>
      </c>
      <c r="K30" s="45"/>
      <c r="L30" s="60"/>
      <c r="M30" s="122"/>
      <c r="N30" s="122"/>
      <c r="O30" s="87"/>
      <c r="P30" s="83"/>
      <c r="Q30" s="185"/>
      <c r="R30" s="146"/>
      <c r="S30" s="146" t="s">
        <v>92</v>
      </c>
      <c r="T30" s="146"/>
      <c r="U30" s="146" t="s">
        <v>91</v>
      </c>
      <c r="V30" s="187"/>
      <c r="W30" s="164" t="s">
        <v>4</v>
      </c>
      <c r="X30" s="188"/>
      <c r="Y30" s="165">
        <f>IF(W30=AF!$C$25,AF!S19,AF!U19)</f>
        <v>0</v>
      </c>
      <c r="Z30" s="115"/>
      <c r="AA30" s="106"/>
      <c r="AB30" s="122"/>
    </row>
    <row r="31" spans="1:28" ht="16" x14ac:dyDescent="0.2">
      <c r="A31" s="122"/>
      <c r="B31" s="117"/>
      <c r="C31" s="26" t="s">
        <v>69</v>
      </c>
      <c r="D31" s="26" t="s">
        <v>140</v>
      </c>
      <c r="E31" s="143"/>
      <c r="F31" s="57"/>
      <c r="G31" s="164" t="s">
        <v>4</v>
      </c>
      <c r="H31" s="56"/>
      <c r="I31" s="56"/>
      <c r="J31" s="165">
        <f>IF(G31=AF!$C$25,AF!E20,AF!G20)</f>
        <v>0</v>
      </c>
      <c r="K31" s="45"/>
      <c r="L31" s="60"/>
      <c r="M31" s="122"/>
      <c r="N31" s="122"/>
      <c r="O31" s="87"/>
      <c r="P31" s="83"/>
      <c r="Q31" s="185"/>
      <c r="R31" s="146"/>
      <c r="S31" s="185"/>
      <c r="T31" s="146"/>
      <c r="U31" s="146"/>
      <c r="V31" s="187"/>
      <c r="W31" s="187"/>
      <c r="X31" s="188"/>
      <c r="Y31" s="187"/>
      <c r="Z31" s="115"/>
      <c r="AA31" s="109"/>
      <c r="AB31" s="122"/>
    </row>
    <row r="32" spans="1:28" ht="16" x14ac:dyDescent="0.2">
      <c r="A32" s="122"/>
      <c r="B32" s="117"/>
      <c r="C32" s="26" t="s">
        <v>70</v>
      </c>
      <c r="D32" s="26" t="s">
        <v>141</v>
      </c>
      <c r="E32" s="143" t="s">
        <v>97</v>
      </c>
      <c r="F32" s="57"/>
      <c r="G32" s="139"/>
      <c r="H32" s="56"/>
      <c r="I32" s="56"/>
      <c r="J32" s="165">
        <f>Y48</f>
        <v>0</v>
      </c>
      <c r="K32" s="45"/>
      <c r="L32" s="60"/>
      <c r="M32" s="122"/>
      <c r="N32" s="122"/>
      <c r="O32" s="87"/>
      <c r="P32" s="83"/>
      <c r="Q32" s="185" t="s">
        <v>116</v>
      </c>
      <c r="R32" s="190"/>
      <c r="S32" s="191" t="s">
        <v>114</v>
      </c>
      <c r="T32" s="190"/>
      <c r="U32" s="146"/>
      <c r="V32" s="187"/>
      <c r="W32" s="187"/>
      <c r="X32" s="188"/>
      <c r="Y32" s="187"/>
      <c r="Z32" s="115"/>
      <c r="AA32" s="106"/>
      <c r="AB32" s="122"/>
    </row>
    <row r="33" spans="1:28" ht="16" x14ac:dyDescent="0.2">
      <c r="A33" s="122"/>
      <c r="B33" s="66"/>
      <c r="C33" s="56"/>
      <c r="D33" s="26"/>
      <c r="E33" s="143"/>
      <c r="F33" s="57"/>
      <c r="G33" s="69">
        <f>IF($G$11=AF!$C$25,(SUM(J16:J32)*2),SUM(J16:J32))</f>
        <v>0</v>
      </c>
      <c r="H33" s="56"/>
      <c r="I33" s="56"/>
      <c r="J33" s="57"/>
      <c r="K33" s="45"/>
      <c r="L33" s="60"/>
      <c r="M33" s="122"/>
      <c r="N33" s="122"/>
      <c r="O33" s="87"/>
      <c r="P33" s="83"/>
      <c r="Q33" s="185"/>
      <c r="R33" s="146"/>
      <c r="S33" s="146" t="s">
        <v>120</v>
      </c>
      <c r="T33" s="146"/>
      <c r="U33" s="146" t="s">
        <v>103</v>
      </c>
      <c r="V33" s="187"/>
      <c r="W33" s="164" t="s">
        <v>4</v>
      </c>
      <c r="X33" s="188"/>
      <c r="Y33" s="165">
        <f>IF(W33=AF!$C$25,AF!S22,AF!U22)</f>
        <v>0</v>
      </c>
      <c r="Z33" s="114"/>
      <c r="AA33" s="88"/>
      <c r="AB33" s="122"/>
    </row>
    <row r="34" spans="1:28" ht="16" x14ac:dyDescent="0.2">
      <c r="A34" s="122"/>
      <c r="B34" s="66"/>
      <c r="C34" s="56"/>
      <c r="D34" s="26"/>
      <c r="E34" s="168" t="s">
        <v>80</v>
      </c>
      <c r="F34" s="169"/>
      <c r="G34" s="70"/>
      <c r="H34" s="71"/>
      <c r="I34" s="170"/>
      <c r="J34" s="128">
        <f>IF(G33&gt;75,75,G33)</f>
        <v>0</v>
      </c>
      <c r="K34" s="45"/>
      <c r="L34" s="60"/>
      <c r="M34" s="122"/>
      <c r="N34" s="122"/>
      <c r="O34" s="87"/>
      <c r="P34" s="83"/>
      <c r="Q34" s="185"/>
      <c r="R34" s="190"/>
      <c r="S34" s="146" t="s">
        <v>104</v>
      </c>
      <c r="T34" s="190"/>
      <c r="U34" s="146" t="s">
        <v>167</v>
      </c>
      <c r="V34" s="187"/>
      <c r="W34" s="164" t="s">
        <v>4</v>
      </c>
      <c r="X34" s="188"/>
      <c r="Y34" s="165">
        <f>IF(W34=AF!$C$25,AF!S23,AF!U23)</f>
        <v>0</v>
      </c>
      <c r="Z34" s="116"/>
      <c r="AA34" s="88"/>
      <c r="AB34" s="122"/>
    </row>
    <row r="35" spans="1:28" ht="15" customHeight="1" x14ac:dyDescent="0.2">
      <c r="A35" s="122"/>
      <c r="B35" s="66"/>
      <c r="C35" s="56"/>
      <c r="D35" s="56"/>
      <c r="E35" s="135" t="str">
        <f>IF(AF!C51&gt;=75,AF!C52,AF!C50)</f>
        <v xml:space="preserve"> </v>
      </c>
      <c r="F35" s="56"/>
      <c r="G35" s="57"/>
      <c r="H35" s="56"/>
      <c r="I35" s="56"/>
      <c r="J35" s="57"/>
      <c r="K35" s="45"/>
      <c r="L35" s="60"/>
      <c r="M35" s="122"/>
      <c r="N35" s="122"/>
      <c r="O35" s="87"/>
      <c r="P35" s="83"/>
      <c r="Q35" s="146"/>
      <c r="R35" s="146"/>
      <c r="S35" s="146" t="s">
        <v>111</v>
      </c>
      <c r="T35" s="146"/>
      <c r="U35" s="146" t="s">
        <v>91</v>
      </c>
      <c r="V35" s="192"/>
      <c r="W35" s="164" t="s">
        <v>4</v>
      </c>
      <c r="X35" s="146"/>
      <c r="Y35" s="165">
        <f>IF(W35=AF!$C$25,AF!S24,AF!U24)</f>
        <v>0</v>
      </c>
      <c r="Z35" s="112"/>
      <c r="AA35" s="88"/>
      <c r="AB35" s="122"/>
    </row>
    <row r="36" spans="1:28" ht="16.5" customHeight="1" x14ac:dyDescent="0.2">
      <c r="A36" s="122"/>
      <c r="B36" s="66"/>
      <c r="C36" s="56"/>
      <c r="D36" s="171" t="s">
        <v>142</v>
      </c>
      <c r="E36" s="143"/>
      <c r="F36" s="56"/>
      <c r="G36" s="47"/>
      <c r="H36" s="56"/>
      <c r="I36" s="56"/>
      <c r="J36" s="46"/>
      <c r="K36" s="45"/>
      <c r="L36" s="60"/>
      <c r="M36" s="122"/>
      <c r="N36" s="122"/>
      <c r="O36" s="87"/>
      <c r="P36" s="83"/>
      <c r="Q36" s="146"/>
      <c r="R36" s="146"/>
      <c r="S36" s="189" t="s">
        <v>112</v>
      </c>
      <c r="T36" s="190"/>
      <c r="U36" s="146" t="s">
        <v>91</v>
      </c>
      <c r="V36" s="190"/>
      <c r="W36" s="164" t="s">
        <v>4</v>
      </c>
      <c r="X36" s="190"/>
      <c r="Y36" s="165">
        <f>IF(W36=AF!$C$25,AF!S25,AF!U25)</f>
        <v>0</v>
      </c>
      <c r="Z36" s="112"/>
      <c r="AA36" s="88"/>
      <c r="AB36" s="122"/>
    </row>
    <row r="37" spans="1:28" ht="16" x14ac:dyDescent="0.2">
      <c r="A37" s="122"/>
      <c r="B37" s="66"/>
      <c r="C37" s="24"/>
      <c r="D37" s="24"/>
      <c r="E37" s="50"/>
      <c r="F37" s="24"/>
      <c r="G37" s="45"/>
      <c r="H37" s="24"/>
      <c r="I37" s="24"/>
      <c r="J37" s="45"/>
      <c r="K37" s="45"/>
      <c r="L37" s="60"/>
      <c r="M37" s="122"/>
      <c r="N37" s="122"/>
      <c r="O37" s="87"/>
      <c r="P37" s="83"/>
      <c r="Q37" s="146"/>
      <c r="R37" s="146"/>
      <c r="S37" s="146" t="s">
        <v>113</v>
      </c>
      <c r="T37" s="146"/>
      <c r="U37" s="146" t="s">
        <v>91</v>
      </c>
      <c r="V37" s="146"/>
      <c r="W37" s="164" t="s">
        <v>4</v>
      </c>
      <c r="X37" s="146"/>
      <c r="Y37" s="165">
        <f>IF(W37=AF!$C$25,AF!S26,AF!U26)</f>
        <v>0</v>
      </c>
      <c r="Z37" s="112"/>
      <c r="AA37" s="88"/>
      <c r="AB37" s="122"/>
    </row>
    <row r="38" spans="1:28" ht="18" customHeight="1" x14ac:dyDescent="0.2">
      <c r="A38" s="122"/>
      <c r="B38" s="66"/>
      <c r="C38" s="172" t="s">
        <v>75</v>
      </c>
      <c r="D38" s="173" t="s">
        <v>74</v>
      </c>
      <c r="E38" s="174"/>
      <c r="F38" s="175"/>
      <c r="G38" s="176" t="s">
        <v>86</v>
      </c>
      <c r="H38" s="175"/>
      <c r="I38" s="175"/>
      <c r="J38" s="177" t="s">
        <v>73</v>
      </c>
      <c r="K38" s="45"/>
      <c r="L38" s="60"/>
      <c r="M38" s="122"/>
      <c r="N38" s="122"/>
      <c r="O38" s="87"/>
      <c r="P38" s="83"/>
      <c r="Q38" s="146"/>
      <c r="R38" s="146"/>
      <c r="S38" s="146" t="s">
        <v>92</v>
      </c>
      <c r="T38" s="146"/>
      <c r="U38" s="146" t="s">
        <v>91</v>
      </c>
      <c r="V38" s="146"/>
      <c r="W38" s="164" t="s">
        <v>4</v>
      </c>
      <c r="X38" s="146"/>
      <c r="Y38" s="165">
        <f>IF(W38=AF!$C$25,AF!S27,AF!U27)</f>
        <v>0</v>
      </c>
      <c r="Z38" s="112"/>
      <c r="AA38" s="88"/>
      <c r="AB38" s="122"/>
    </row>
    <row r="39" spans="1:28" ht="15" customHeight="1" x14ac:dyDescent="0.2">
      <c r="A39" s="122"/>
      <c r="B39" s="66"/>
      <c r="C39" s="56"/>
      <c r="D39" s="56"/>
      <c r="E39" s="143"/>
      <c r="F39" s="56"/>
      <c r="G39" s="57"/>
      <c r="H39" s="56"/>
      <c r="I39" s="56"/>
      <c r="J39" s="57"/>
      <c r="K39" s="45"/>
      <c r="L39" s="60"/>
      <c r="M39" s="122"/>
      <c r="N39" s="122"/>
      <c r="O39" s="87"/>
      <c r="P39" s="83"/>
      <c r="Q39" s="185"/>
      <c r="R39" s="185"/>
      <c r="S39" s="185"/>
      <c r="T39" s="146"/>
      <c r="U39" s="146"/>
      <c r="V39" s="146"/>
      <c r="W39" s="147"/>
      <c r="X39" s="146"/>
      <c r="Y39" s="147"/>
      <c r="Z39" s="112"/>
      <c r="AA39" s="88"/>
      <c r="AB39" s="122"/>
    </row>
    <row r="40" spans="1:28" ht="16" x14ac:dyDescent="0.2">
      <c r="A40" s="122"/>
      <c r="B40" s="66"/>
      <c r="C40" s="26" t="s">
        <v>76</v>
      </c>
      <c r="D40" s="56" t="s">
        <v>143</v>
      </c>
      <c r="E40" s="143"/>
      <c r="F40" s="56" t="s">
        <v>128</v>
      </c>
      <c r="G40" s="164" t="s">
        <v>4</v>
      </c>
      <c r="H40" s="56"/>
      <c r="I40" s="56"/>
      <c r="J40" s="165">
        <f>IF($G$11=AF!$C$25,(IF(G40=AF!$C$25,AF!E28,AF!G28)*1.5),IF(G40=AF!$C$25,AF!E28,AF!G28))</f>
        <v>0</v>
      </c>
      <c r="K40" s="45"/>
      <c r="L40" s="60"/>
      <c r="M40" s="122"/>
      <c r="N40" s="122"/>
      <c r="O40" s="87"/>
      <c r="P40" s="83"/>
      <c r="Q40" s="185" t="s">
        <v>115</v>
      </c>
      <c r="R40" s="185"/>
      <c r="S40" s="185" t="s">
        <v>117</v>
      </c>
      <c r="T40" s="146"/>
      <c r="U40" s="146"/>
      <c r="V40" s="146"/>
      <c r="W40" s="147"/>
      <c r="X40" s="146"/>
      <c r="Y40" s="147"/>
      <c r="Z40" s="112"/>
      <c r="AA40" s="88"/>
      <c r="AB40" s="122"/>
    </row>
    <row r="41" spans="1:28" ht="16" x14ac:dyDescent="0.2">
      <c r="A41" s="122"/>
      <c r="B41" s="66"/>
      <c r="C41" s="56"/>
      <c r="D41" s="56" t="s">
        <v>98</v>
      </c>
      <c r="E41" s="143"/>
      <c r="F41" s="56"/>
      <c r="G41" s="57"/>
      <c r="H41" s="56"/>
      <c r="I41" s="56"/>
      <c r="J41" s="57"/>
      <c r="K41" s="45"/>
      <c r="L41" s="60"/>
      <c r="M41" s="122"/>
      <c r="N41" s="122"/>
      <c r="O41" s="87"/>
      <c r="P41" s="83"/>
      <c r="Q41" s="146"/>
      <c r="R41" s="146"/>
      <c r="S41" s="146" t="s">
        <v>118</v>
      </c>
      <c r="T41" s="146"/>
      <c r="U41" s="146" t="s">
        <v>103</v>
      </c>
      <c r="V41" s="146"/>
      <c r="W41" s="164" t="s">
        <v>4</v>
      </c>
      <c r="X41" s="146"/>
      <c r="Y41" s="165">
        <f>IF(W41=AF!$C$25,AF!S30,AF!U30)</f>
        <v>0</v>
      </c>
      <c r="Z41" s="112"/>
      <c r="AA41" s="88"/>
      <c r="AB41" s="122"/>
    </row>
    <row r="42" spans="1:28" ht="16" x14ac:dyDescent="0.2">
      <c r="A42" s="122"/>
      <c r="B42" s="66"/>
      <c r="C42" s="26" t="s">
        <v>77</v>
      </c>
      <c r="D42" s="198" t="s">
        <v>155</v>
      </c>
      <c r="E42" s="143"/>
      <c r="F42" s="56" t="s">
        <v>128</v>
      </c>
      <c r="G42" s="164" t="s">
        <v>4</v>
      </c>
      <c r="H42" s="56"/>
      <c r="I42" s="56"/>
      <c r="J42" s="165">
        <f>IF($G$11=AF!$C$25,(IF(G42=AF!$C$25,AF!E29,AF!G29)*1.5),IF(G42=AF!$C$25,AF!E29,AF!G29))</f>
        <v>0</v>
      </c>
      <c r="K42" s="45"/>
      <c r="L42" s="60"/>
      <c r="M42" s="122"/>
      <c r="N42" s="122"/>
      <c r="O42" s="87"/>
      <c r="P42" s="83"/>
      <c r="Q42" s="146"/>
      <c r="R42" s="146"/>
      <c r="S42" s="146" t="s">
        <v>104</v>
      </c>
      <c r="T42" s="146"/>
      <c r="U42" s="146" t="s">
        <v>167</v>
      </c>
      <c r="V42" s="146"/>
      <c r="W42" s="164" t="s">
        <v>4</v>
      </c>
      <c r="X42" s="146"/>
      <c r="Y42" s="165">
        <f>IF(W42=AF!$C$25,AF!S31,AF!U31)</f>
        <v>0</v>
      </c>
      <c r="Z42" s="112"/>
      <c r="AA42" s="88"/>
      <c r="AB42" s="122"/>
    </row>
    <row r="43" spans="1:28" ht="16" x14ac:dyDescent="0.2">
      <c r="A43" s="122"/>
      <c r="B43" s="66"/>
      <c r="C43" s="56"/>
      <c r="D43" s="56" t="s">
        <v>100</v>
      </c>
      <c r="E43" s="143"/>
      <c r="F43" s="56"/>
      <c r="G43" s="57"/>
      <c r="H43" s="56"/>
      <c r="I43" s="56"/>
      <c r="J43" s="57"/>
      <c r="K43" s="45"/>
      <c r="L43" s="60"/>
      <c r="M43" s="122"/>
      <c r="N43" s="122"/>
      <c r="O43" s="87"/>
      <c r="P43" s="83"/>
      <c r="Q43" s="146"/>
      <c r="R43" s="146"/>
      <c r="S43" s="146" t="s">
        <v>119</v>
      </c>
      <c r="T43" s="146"/>
      <c r="U43" s="146" t="s">
        <v>91</v>
      </c>
      <c r="V43" s="146"/>
      <c r="W43" s="164" t="s">
        <v>4</v>
      </c>
      <c r="X43" s="146"/>
      <c r="Y43" s="165">
        <f>IF(W43=AF!$C$25,AF!S32,AF!U32)</f>
        <v>0</v>
      </c>
      <c r="Z43" s="112"/>
      <c r="AA43" s="88"/>
      <c r="AB43" s="122"/>
    </row>
    <row r="44" spans="1:28" ht="16" x14ac:dyDescent="0.2">
      <c r="A44" s="122"/>
      <c r="B44" s="66"/>
      <c r="C44" s="26" t="s">
        <v>78</v>
      </c>
      <c r="D44" s="26" t="s">
        <v>144</v>
      </c>
      <c r="E44" s="143"/>
      <c r="F44" s="56"/>
      <c r="G44" s="164" t="s">
        <v>4</v>
      </c>
      <c r="H44" s="56"/>
      <c r="I44" s="56"/>
      <c r="J44" s="165">
        <f>IF(G44=AF!$C$25,AF!E30,AF!G30)</f>
        <v>0</v>
      </c>
      <c r="K44" s="45"/>
      <c r="L44" s="60"/>
      <c r="M44" s="122"/>
      <c r="N44" s="122"/>
      <c r="O44" s="87"/>
      <c r="P44" s="83"/>
      <c r="Q44" s="146"/>
      <c r="R44" s="146"/>
      <c r="S44" s="146" t="s">
        <v>121</v>
      </c>
      <c r="T44" s="146"/>
      <c r="U44" s="146" t="s">
        <v>91</v>
      </c>
      <c r="V44" s="146"/>
      <c r="W44" s="164" t="s">
        <v>4</v>
      </c>
      <c r="X44" s="146"/>
      <c r="Y44" s="165">
        <f>IF(W44=AF!$C$25,AF!S33,AF!U33)</f>
        <v>0</v>
      </c>
      <c r="Z44" s="112"/>
      <c r="AA44" s="88"/>
      <c r="AB44" s="122"/>
    </row>
    <row r="45" spans="1:28" ht="16" x14ac:dyDescent="0.2">
      <c r="A45" s="122"/>
      <c r="B45" s="66"/>
      <c r="C45" s="56"/>
      <c r="D45" s="56" t="s">
        <v>99</v>
      </c>
      <c r="E45" s="143"/>
      <c r="F45" s="56"/>
      <c r="G45" s="57"/>
      <c r="H45" s="56"/>
      <c r="I45" s="56"/>
      <c r="J45" s="57"/>
      <c r="K45" s="45"/>
      <c r="L45" s="60"/>
      <c r="M45" s="122"/>
      <c r="N45" s="122"/>
      <c r="O45" s="87"/>
      <c r="P45" s="83"/>
      <c r="Q45" s="146"/>
      <c r="R45" s="146"/>
      <c r="S45" s="146" t="s">
        <v>166</v>
      </c>
      <c r="T45" s="146"/>
      <c r="U45" s="146" t="s">
        <v>91</v>
      </c>
      <c r="V45" s="146"/>
      <c r="W45" s="164" t="s">
        <v>4</v>
      </c>
      <c r="X45" s="146"/>
      <c r="Y45" s="165">
        <f>IF(W45=AF!$C$25,AF!S34,AF!U34)</f>
        <v>0</v>
      </c>
      <c r="Z45" s="112"/>
      <c r="AA45" s="88"/>
      <c r="AB45" s="122"/>
    </row>
    <row r="46" spans="1:28" ht="16" x14ac:dyDescent="0.2">
      <c r="A46" s="122"/>
      <c r="B46" s="66"/>
      <c r="C46" s="26" t="s">
        <v>79</v>
      </c>
      <c r="D46" s="26" t="s">
        <v>179</v>
      </c>
      <c r="E46" s="143"/>
      <c r="F46" s="56" t="s">
        <v>171</v>
      </c>
      <c r="G46" s="164" t="s">
        <v>4</v>
      </c>
      <c r="H46" s="56"/>
      <c r="I46" s="56"/>
      <c r="J46" s="165">
        <f>IF(G46=AF!$C$25,AF!E31,AF!G31)</f>
        <v>0</v>
      </c>
      <c r="K46" s="45"/>
      <c r="L46" s="60"/>
      <c r="M46" s="122"/>
      <c r="N46" s="122"/>
      <c r="O46" s="87"/>
      <c r="P46" s="83"/>
      <c r="Q46" s="146"/>
      <c r="R46" s="146"/>
      <c r="S46" s="146" t="s">
        <v>122</v>
      </c>
      <c r="T46" s="146"/>
      <c r="U46" s="146" t="s">
        <v>91</v>
      </c>
      <c r="V46" s="146"/>
      <c r="W46" s="164" t="s">
        <v>4</v>
      </c>
      <c r="X46" s="146"/>
      <c r="Y46" s="165">
        <f>IF(W46=AF!$C$25,AF!S35,AF!U35)</f>
        <v>0</v>
      </c>
      <c r="Z46" s="112"/>
      <c r="AA46" s="88"/>
      <c r="AB46" s="122"/>
    </row>
    <row r="47" spans="1:28" ht="16" x14ac:dyDescent="0.2">
      <c r="A47" s="122"/>
      <c r="B47" s="66"/>
      <c r="C47" s="56"/>
      <c r="D47" s="56" t="s">
        <v>172</v>
      </c>
      <c r="E47" s="143"/>
      <c r="F47" s="56"/>
      <c r="G47" s="57"/>
      <c r="H47" s="56"/>
      <c r="I47" s="56"/>
      <c r="J47" s="57"/>
      <c r="K47" s="45"/>
      <c r="L47" s="60"/>
      <c r="M47" s="122"/>
      <c r="N47" s="122"/>
      <c r="O47" s="87"/>
      <c r="P47" s="83"/>
      <c r="Q47" s="146"/>
      <c r="R47" s="146"/>
      <c r="S47" s="146"/>
      <c r="T47" s="146"/>
      <c r="U47" s="146"/>
      <c r="V47" s="146"/>
      <c r="W47" s="146"/>
      <c r="X47" s="146"/>
      <c r="Y47" s="193">
        <f>SUM(Y20:Y46)</f>
        <v>0</v>
      </c>
      <c r="Z47" s="112"/>
      <c r="AA47" s="88"/>
      <c r="AB47" s="122"/>
    </row>
    <row r="48" spans="1:28" ht="16" x14ac:dyDescent="0.2">
      <c r="A48" s="122"/>
      <c r="B48" s="66"/>
      <c r="C48" s="56"/>
      <c r="D48" s="26" t="s">
        <v>145</v>
      </c>
      <c r="E48" s="143"/>
      <c r="F48" s="56" t="s">
        <v>171</v>
      </c>
      <c r="G48" s="57"/>
      <c r="H48" s="56"/>
      <c r="I48" s="56"/>
      <c r="J48" s="57"/>
      <c r="K48" s="45"/>
      <c r="L48" s="60"/>
      <c r="M48" s="122"/>
      <c r="N48" s="122"/>
      <c r="O48" s="87"/>
      <c r="P48" s="83"/>
      <c r="Q48" s="146"/>
      <c r="R48" s="146"/>
      <c r="S48" s="146"/>
      <c r="T48" s="146"/>
      <c r="U48" s="146"/>
      <c r="V48" s="185" t="s">
        <v>97</v>
      </c>
      <c r="W48" s="147"/>
      <c r="X48" s="146"/>
      <c r="Y48" s="128">
        <f>IF(Y47&gt;=14,14,Y47)</f>
        <v>0</v>
      </c>
      <c r="Z48" s="112"/>
      <c r="AA48" s="88"/>
      <c r="AB48" s="122"/>
    </row>
    <row r="49" spans="1:28" ht="16" x14ac:dyDescent="0.2">
      <c r="A49" s="122"/>
      <c r="B49" s="66"/>
      <c r="C49" s="56"/>
      <c r="D49" s="56" t="s">
        <v>173</v>
      </c>
      <c r="E49" s="143"/>
      <c r="F49" s="56"/>
      <c r="G49" s="47">
        <f>(J40+J42+J44+J46)</f>
        <v>0</v>
      </c>
      <c r="H49" s="57"/>
      <c r="I49" s="56"/>
      <c r="J49" s="57"/>
      <c r="K49" s="45"/>
      <c r="L49" s="60"/>
      <c r="M49" s="122"/>
      <c r="N49" s="122"/>
      <c r="O49" s="87"/>
      <c r="P49" s="83"/>
      <c r="Q49" s="146"/>
      <c r="R49" s="146"/>
      <c r="S49" s="146"/>
      <c r="T49" s="146"/>
      <c r="U49" s="146"/>
      <c r="V49" s="194" t="str">
        <f>IF(AF!C57&gt;=14,AF!C58,AF!C59)</f>
        <v xml:space="preserve"> </v>
      </c>
      <c r="W49" s="147"/>
      <c r="X49" s="147"/>
      <c r="Y49" s="147"/>
      <c r="Z49" s="112"/>
      <c r="AA49" s="88"/>
      <c r="AB49" s="122"/>
    </row>
    <row r="50" spans="1:28" ht="16" x14ac:dyDescent="0.2">
      <c r="A50" s="122"/>
      <c r="B50" s="66"/>
      <c r="C50" s="56"/>
      <c r="D50" s="203" t="s">
        <v>184</v>
      </c>
      <c r="E50" s="143"/>
      <c r="F50" s="56"/>
      <c r="G50" s="47"/>
      <c r="H50" s="57"/>
      <c r="I50" s="56"/>
      <c r="J50" s="57"/>
      <c r="K50" s="45"/>
      <c r="L50" s="60"/>
      <c r="M50" s="122"/>
      <c r="N50" s="122"/>
      <c r="O50" s="87"/>
      <c r="P50" s="83"/>
      <c r="Q50" s="146"/>
      <c r="R50" s="146"/>
      <c r="S50" s="146"/>
      <c r="T50" s="146"/>
      <c r="U50" s="146"/>
      <c r="V50" s="194"/>
      <c r="W50" s="147"/>
      <c r="X50" s="147"/>
      <c r="Y50" s="32"/>
      <c r="Z50" s="112"/>
      <c r="AA50" s="88"/>
      <c r="AB50" s="122"/>
    </row>
    <row r="51" spans="1:28" ht="15" customHeight="1" x14ac:dyDescent="0.2">
      <c r="A51" s="122"/>
      <c r="B51" s="66"/>
      <c r="C51" s="56"/>
      <c r="D51" s="56"/>
      <c r="E51" s="178" t="s">
        <v>127</v>
      </c>
      <c r="F51" s="56"/>
      <c r="G51" s="47">
        <f>IF($E$11=AF!$C$25,((J40+J42+J44+J46)*1),(J40+J42+J44+J46))</f>
        <v>0</v>
      </c>
      <c r="H51" s="54"/>
      <c r="I51" s="56"/>
      <c r="J51" s="128">
        <f>IF(G51&gt;75,75,G51)</f>
        <v>0</v>
      </c>
      <c r="L51" s="60"/>
      <c r="M51" s="122"/>
      <c r="N51" s="122"/>
      <c r="O51" s="87"/>
      <c r="P51" s="83"/>
      <c r="Q51" s="146"/>
      <c r="R51" s="146"/>
      <c r="S51" s="195" t="s">
        <v>125</v>
      </c>
      <c r="T51" s="146"/>
      <c r="U51" s="146"/>
      <c r="V51" s="146"/>
      <c r="W51" s="147"/>
      <c r="X51" s="146"/>
      <c r="Y51" s="32"/>
      <c r="Z51" s="112"/>
      <c r="AA51" s="88"/>
      <c r="AB51" s="122"/>
    </row>
    <row r="52" spans="1:28" ht="15" customHeight="1" x14ac:dyDescent="0.2">
      <c r="A52" s="122"/>
      <c r="B52" s="66"/>
      <c r="C52" s="56"/>
      <c r="D52" s="56"/>
      <c r="E52" s="135" t="str">
        <f>IF(AF!C54&gt;=75,AF!C55,AF!C56)</f>
        <v xml:space="preserve">   </v>
      </c>
      <c r="F52" s="56"/>
      <c r="G52" s="47"/>
      <c r="H52" s="54"/>
      <c r="I52" s="56"/>
      <c r="J52" s="31"/>
      <c r="L52" s="60"/>
      <c r="M52" s="122"/>
      <c r="N52" s="122"/>
      <c r="O52" s="87"/>
      <c r="P52" s="83"/>
      <c r="Q52" s="146"/>
      <c r="R52" s="146"/>
      <c r="S52" s="195" t="s">
        <v>124</v>
      </c>
      <c r="T52" s="146"/>
      <c r="U52" s="146"/>
      <c r="V52" s="146"/>
      <c r="W52" s="147"/>
      <c r="X52" s="146"/>
      <c r="Y52" s="32"/>
      <c r="Z52" s="112"/>
      <c r="AA52" s="88"/>
      <c r="AB52" s="122"/>
    </row>
    <row r="53" spans="1:28" ht="15" customHeight="1" x14ac:dyDescent="0.2">
      <c r="A53" s="122"/>
      <c r="B53" s="66"/>
      <c r="C53" s="56"/>
      <c r="D53" s="171" t="s">
        <v>175</v>
      </c>
      <c r="E53" s="178"/>
      <c r="F53" s="56"/>
      <c r="G53" s="47"/>
      <c r="H53" s="54"/>
      <c r="I53" s="56"/>
      <c r="J53" s="31"/>
      <c r="L53" s="60"/>
      <c r="M53" s="122"/>
      <c r="N53" s="122"/>
      <c r="O53" s="87"/>
      <c r="P53" s="83"/>
      <c r="Q53" s="146"/>
      <c r="R53" s="146"/>
      <c r="S53" s="195"/>
      <c r="T53" s="146"/>
      <c r="U53" s="146"/>
      <c r="V53" s="146"/>
      <c r="W53" s="147"/>
      <c r="X53" s="146"/>
      <c r="Y53" s="32"/>
      <c r="Z53" s="112"/>
      <c r="AA53" s="88"/>
      <c r="AB53" s="122"/>
    </row>
    <row r="54" spans="1:28" ht="15" customHeight="1" x14ac:dyDescent="0.2">
      <c r="A54" s="122"/>
      <c r="B54" s="66"/>
      <c r="C54" s="56"/>
      <c r="D54" s="171" t="s">
        <v>174</v>
      </c>
      <c r="E54" s="178"/>
      <c r="F54" s="56"/>
      <c r="G54" s="47"/>
      <c r="H54" s="54"/>
      <c r="I54" s="56"/>
      <c r="J54" s="31"/>
      <c r="L54" s="60"/>
      <c r="M54" s="122"/>
      <c r="N54" s="122"/>
      <c r="O54" s="87"/>
      <c r="P54" s="83"/>
      <c r="Q54" s="146"/>
      <c r="R54" s="146"/>
      <c r="S54" s="195"/>
      <c r="T54" s="146"/>
      <c r="U54" s="146"/>
      <c r="V54" s="146"/>
      <c r="W54" s="147"/>
      <c r="X54" s="146"/>
      <c r="Y54" s="32"/>
      <c r="Z54" s="112"/>
      <c r="AA54" s="88"/>
      <c r="AB54" s="122"/>
    </row>
    <row r="55" spans="1:28" ht="16" x14ac:dyDescent="0.2">
      <c r="A55" s="122"/>
      <c r="B55" s="66"/>
      <c r="C55" s="24"/>
      <c r="D55" s="53"/>
      <c r="E55" s="55"/>
      <c r="F55" s="24"/>
      <c r="G55" s="45"/>
      <c r="H55" s="24"/>
      <c r="I55" s="24"/>
      <c r="J55" s="45"/>
      <c r="K55" s="45"/>
      <c r="L55" s="60"/>
      <c r="M55" s="122"/>
      <c r="N55" s="122"/>
      <c r="O55" s="87"/>
      <c r="P55" s="83"/>
      <c r="Q55" s="146"/>
      <c r="R55" s="146"/>
      <c r="S55" s="195"/>
      <c r="T55" s="146"/>
      <c r="U55" s="146"/>
      <c r="V55" s="146"/>
      <c r="W55" s="147"/>
      <c r="X55" s="146"/>
      <c r="Y55" s="32"/>
      <c r="Z55" s="112"/>
      <c r="AA55" s="88"/>
      <c r="AB55" s="122"/>
    </row>
    <row r="56" spans="1:28" ht="18" customHeight="1" x14ac:dyDescent="0.2">
      <c r="A56" s="122"/>
      <c r="B56" s="66"/>
      <c r="C56" s="172" t="s">
        <v>81</v>
      </c>
      <c r="D56" s="173" t="s">
        <v>82</v>
      </c>
      <c r="E56" s="174"/>
      <c r="F56" s="175"/>
      <c r="G56" s="176" t="s">
        <v>86</v>
      </c>
      <c r="H56" s="175"/>
      <c r="I56" s="175"/>
      <c r="J56" s="177" t="s">
        <v>73</v>
      </c>
      <c r="K56" s="45"/>
      <c r="L56" s="60"/>
      <c r="M56" s="122"/>
      <c r="N56" s="122"/>
      <c r="O56" s="87"/>
      <c r="P56" s="83"/>
      <c r="Q56" s="83"/>
      <c r="R56" s="83"/>
      <c r="S56" s="141" t="s">
        <v>134</v>
      </c>
      <c r="T56" s="146"/>
      <c r="U56" s="146"/>
      <c r="V56" s="146"/>
      <c r="W56" s="147"/>
      <c r="X56" s="146"/>
      <c r="Y56" s="147"/>
      <c r="Z56" s="112"/>
      <c r="AA56" s="88"/>
      <c r="AB56" s="122"/>
    </row>
    <row r="57" spans="1:28" ht="8.25" customHeight="1" x14ac:dyDescent="0.2">
      <c r="A57" s="122"/>
      <c r="B57" s="66"/>
      <c r="C57" s="56"/>
      <c r="D57" s="56"/>
      <c r="E57" s="143"/>
      <c r="F57" s="56"/>
      <c r="G57" s="57"/>
      <c r="H57" s="56"/>
      <c r="I57" s="56"/>
      <c r="J57" s="57"/>
      <c r="K57" s="45"/>
      <c r="L57" s="60"/>
      <c r="M57" s="122"/>
      <c r="N57" s="122"/>
      <c r="O57" s="87"/>
      <c r="P57" s="83"/>
      <c r="Q57" s="83"/>
      <c r="R57" s="83"/>
      <c r="S57" s="83"/>
      <c r="T57" s="83"/>
      <c r="U57" s="83"/>
      <c r="V57" s="83"/>
      <c r="W57" s="84"/>
      <c r="X57" s="83"/>
      <c r="Y57" s="84"/>
      <c r="Z57" s="112"/>
      <c r="AA57" s="88"/>
      <c r="AB57" s="122"/>
    </row>
    <row r="58" spans="1:28" ht="16" x14ac:dyDescent="0.2">
      <c r="A58" s="122"/>
      <c r="B58" s="66"/>
      <c r="C58" s="26" t="s">
        <v>83</v>
      </c>
      <c r="D58" s="56" t="s">
        <v>162</v>
      </c>
      <c r="E58" s="143"/>
      <c r="F58" s="56"/>
      <c r="G58" s="164" t="s">
        <v>4</v>
      </c>
      <c r="H58" s="56"/>
      <c r="I58" s="56"/>
      <c r="J58" s="165">
        <f>IF(G58=AF!$C$25,AF!E35,AF!G35)</f>
        <v>0</v>
      </c>
      <c r="K58" s="45"/>
      <c r="L58" s="60"/>
      <c r="M58" s="122"/>
      <c r="N58" s="122"/>
      <c r="O58" s="87"/>
      <c r="P58" s="83"/>
      <c r="Q58" s="83"/>
      <c r="R58" s="83"/>
      <c r="S58" s="83"/>
      <c r="T58" s="83"/>
      <c r="U58" s="83"/>
      <c r="V58" s="83"/>
      <c r="W58" s="84"/>
      <c r="X58" s="83"/>
      <c r="Y58" s="84"/>
      <c r="Z58" s="112"/>
      <c r="AA58" s="88"/>
      <c r="AB58" s="122"/>
    </row>
    <row r="59" spans="1:28" ht="16" x14ac:dyDescent="0.2">
      <c r="A59" s="122"/>
      <c r="B59" s="66"/>
      <c r="C59" s="56"/>
      <c r="D59" s="56" t="s">
        <v>163</v>
      </c>
      <c r="E59" s="143"/>
      <c r="F59" s="56"/>
      <c r="G59" s="57"/>
      <c r="H59" s="56"/>
      <c r="I59" s="56"/>
      <c r="J59" s="57"/>
      <c r="K59" s="45"/>
      <c r="L59" s="60"/>
      <c r="M59" s="122"/>
      <c r="N59" s="122"/>
      <c r="O59" s="87"/>
      <c r="P59" s="83"/>
      <c r="Q59" s="83"/>
      <c r="R59" s="83"/>
      <c r="S59" s="83"/>
      <c r="T59" s="83"/>
      <c r="U59" s="83"/>
      <c r="V59" s="83"/>
      <c r="W59" s="84"/>
      <c r="X59" s="83"/>
      <c r="Y59" s="84"/>
      <c r="Z59" s="112"/>
      <c r="AA59" s="88"/>
      <c r="AB59" s="122"/>
    </row>
    <row r="60" spans="1:28" ht="16" x14ac:dyDescent="0.2">
      <c r="A60" s="122"/>
      <c r="B60" s="66"/>
      <c r="C60" s="56"/>
      <c r="D60" s="56" t="s">
        <v>164</v>
      </c>
      <c r="E60" s="143"/>
      <c r="F60" s="56"/>
      <c r="G60" s="57"/>
      <c r="H60" s="56"/>
      <c r="I60" s="56"/>
      <c r="J60" s="57"/>
      <c r="K60" s="45"/>
      <c r="L60" s="60"/>
      <c r="M60" s="122"/>
      <c r="N60" s="122"/>
      <c r="O60" s="87"/>
      <c r="P60" s="83"/>
      <c r="Q60" s="83"/>
      <c r="R60" s="83"/>
      <c r="S60" s="83"/>
      <c r="T60" s="83"/>
      <c r="U60" s="83"/>
      <c r="V60" s="83"/>
      <c r="W60" s="84"/>
      <c r="X60" s="83"/>
      <c r="Y60" s="84"/>
      <c r="Z60" s="112"/>
      <c r="AA60" s="88"/>
      <c r="AB60" s="122"/>
    </row>
    <row r="61" spans="1:28" ht="16" x14ac:dyDescent="0.2">
      <c r="A61" s="122"/>
      <c r="B61" s="66"/>
      <c r="C61" s="56"/>
      <c r="D61" s="56" t="s">
        <v>165</v>
      </c>
      <c r="E61" s="143"/>
      <c r="F61" s="56"/>
      <c r="G61" s="57"/>
      <c r="H61" s="56"/>
      <c r="I61" s="56"/>
      <c r="J61" s="57"/>
      <c r="K61" s="45"/>
      <c r="L61" s="60"/>
      <c r="M61" s="122"/>
      <c r="N61" s="122"/>
      <c r="O61" s="87"/>
      <c r="P61" s="83"/>
      <c r="Q61" s="83"/>
      <c r="R61" s="83"/>
      <c r="S61" s="83"/>
      <c r="T61" s="83"/>
      <c r="U61" s="83"/>
      <c r="V61" s="83"/>
      <c r="W61" s="84"/>
      <c r="X61" s="83"/>
      <c r="Y61" s="84"/>
      <c r="Z61" s="112"/>
      <c r="AA61" s="88"/>
      <c r="AB61" s="122"/>
    </row>
    <row r="62" spans="1:28" ht="9" customHeight="1" x14ac:dyDescent="0.2">
      <c r="A62" s="122"/>
      <c r="B62" s="66"/>
      <c r="C62" s="56"/>
      <c r="D62" s="56"/>
      <c r="E62" s="143"/>
      <c r="F62" s="56"/>
      <c r="G62" s="57"/>
      <c r="H62" s="56"/>
      <c r="I62" s="56"/>
      <c r="J62" s="57"/>
      <c r="K62" s="45"/>
      <c r="L62" s="60"/>
      <c r="M62" s="122"/>
      <c r="N62" s="122"/>
      <c r="O62" s="131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3"/>
      <c r="AB62" s="122"/>
    </row>
    <row r="63" spans="1:28" s="2" customFormat="1" ht="16" x14ac:dyDescent="0.2">
      <c r="A63" s="126"/>
      <c r="B63" s="67"/>
      <c r="C63" s="56"/>
      <c r="D63" s="26"/>
      <c r="E63" s="178" t="s">
        <v>84</v>
      </c>
      <c r="F63" s="56"/>
      <c r="G63" s="57"/>
      <c r="H63" s="56"/>
      <c r="I63" s="56"/>
      <c r="J63" s="128">
        <f>J58</f>
        <v>0</v>
      </c>
      <c r="K63" s="54"/>
      <c r="L63" s="61"/>
      <c r="M63" s="122"/>
      <c r="N63" s="126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6"/>
    </row>
    <row r="64" spans="1:28" ht="16" x14ac:dyDescent="0.2">
      <c r="A64" s="122"/>
      <c r="B64" s="66"/>
      <c r="C64" s="56"/>
      <c r="D64" s="56"/>
      <c r="E64" s="143"/>
      <c r="F64" s="56"/>
      <c r="G64" s="57"/>
      <c r="H64" s="56"/>
      <c r="I64" s="56"/>
      <c r="J64" s="57"/>
      <c r="K64" s="45"/>
      <c r="L64" s="60"/>
      <c r="M64" s="122"/>
    </row>
    <row r="65" spans="1:27" s="75" customFormat="1" ht="18" customHeight="1" x14ac:dyDescent="0.3">
      <c r="A65" s="127"/>
      <c r="B65" s="72"/>
      <c r="C65" s="172" t="s">
        <v>85</v>
      </c>
      <c r="D65" s="173" t="s">
        <v>132</v>
      </c>
      <c r="E65" s="179"/>
      <c r="F65" s="173"/>
      <c r="G65" s="176" t="s">
        <v>86</v>
      </c>
      <c r="H65" s="175"/>
      <c r="I65" s="175"/>
      <c r="J65" s="177" t="s">
        <v>73</v>
      </c>
      <c r="K65" s="73"/>
      <c r="L65" s="74"/>
      <c r="M65" s="122"/>
      <c r="W65" s="76"/>
      <c r="Y65" s="76"/>
      <c r="Z65" s="76"/>
      <c r="AA65" s="76"/>
    </row>
    <row r="66" spans="1:27" ht="6.75" customHeight="1" x14ac:dyDescent="0.2">
      <c r="A66" s="122"/>
      <c r="B66" s="66"/>
      <c r="C66" s="56"/>
      <c r="D66" s="56"/>
      <c r="E66" s="143"/>
      <c r="F66" s="56"/>
      <c r="G66" s="57"/>
      <c r="H66" s="56"/>
      <c r="I66" s="56"/>
      <c r="J66" s="57"/>
      <c r="K66" s="45"/>
      <c r="L66" s="60"/>
      <c r="M66" s="122"/>
    </row>
    <row r="67" spans="1:27" ht="16" x14ac:dyDescent="0.2">
      <c r="A67" s="122"/>
      <c r="B67" s="66"/>
      <c r="C67" s="26" t="s">
        <v>87</v>
      </c>
      <c r="D67" s="26" t="s">
        <v>146</v>
      </c>
      <c r="E67" s="143"/>
      <c r="F67" s="56"/>
      <c r="G67" s="57"/>
      <c r="H67" s="56"/>
      <c r="I67" s="56"/>
      <c r="J67" s="57"/>
      <c r="K67" s="45"/>
      <c r="L67" s="60"/>
      <c r="M67" s="122"/>
    </row>
    <row r="68" spans="1:27" ht="16" x14ac:dyDescent="0.2">
      <c r="A68" s="122"/>
      <c r="B68" s="66"/>
      <c r="C68" s="56"/>
      <c r="D68" s="56" t="s">
        <v>89</v>
      </c>
      <c r="E68" s="143"/>
      <c r="F68" s="56"/>
      <c r="G68" s="164" t="s">
        <v>4</v>
      </c>
      <c r="H68" s="56"/>
      <c r="I68" s="56"/>
      <c r="J68" s="165">
        <f>IF(G68=AF!$C$25,AF!E39,AF!G39)</f>
        <v>0</v>
      </c>
      <c r="K68" s="45"/>
      <c r="L68" s="60"/>
      <c r="M68" s="122"/>
    </row>
    <row r="69" spans="1:27" ht="16" x14ac:dyDescent="0.2">
      <c r="A69" s="122"/>
      <c r="B69" s="66"/>
      <c r="C69" s="56"/>
      <c r="D69" s="56" t="s">
        <v>133</v>
      </c>
      <c r="E69" s="143"/>
      <c r="F69" s="56"/>
      <c r="G69" s="180"/>
      <c r="H69" s="56"/>
      <c r="I69" s="56"/>
      <c r="J69" s="32"/>
      <c r="K69" s="45"/>
      <c r="L69" s="60"/>
      <c r="M69" s="122"/>
    </row>
    <row r="70" spans="1:27" ht="16" x14ac:dyDescent="0.2">
      <c r="A70" s="122"/>
      <c r="B70" s="66"/>
      <c r="C70" s="56"/>
      <c r="D70" s="56" t="s">
        <v>180</v>
      </c>
      <c r="E70" s="143"/>
      <c r="F70" s="56"/>
      <c r="G70" s="164" t="s">
        <v>4</v>
      </c>
      <c r="H70" s="56"/>
      <c r="I70" s="56"/>
      <c r="J70" s="165">
        <f>IF(G70=AF!$C$25,AF!E40,AF!G40)</f>
        <v>0</v>
      </c>
      <c r="K70" s="45"/>
      <c r="L70" s="60"/>
      <c r="M70" s="122"/>
    </row>
    <row r="71" spans="1:27" ht="16" x14ac:dyDescent="0.2">
      <c r="A71" s="122"/>
      <c r="B71" s="66"/>
      <c r="C71" s="56"/>
      <c r="D71" s="203" t="s">
        <v>183</v>
      </c>
      <c r="E71" s="143"/>
      <c r="F71" s="56"/>
      <c r="G71" s="180"/>
      <c r="H71" s="56"/>
      <c r="I71" s="56"/>
      <c r="J71" s="32"/>
      <c r="K71" s="45"/>
      <c r="L71" s="60"/>
      <c r="M71" s="122"/>
    </row>
    <row r="72" spans="1:27" ht="16" x14ac:dyDescent="0.2">
      <c r="A72" s="122"/>
      <c r="B72" s="66"/>
      <c r="C72" s="26" t="s">
        <v>88</v>
      </c>
      <c r="D72" s="26" t="s">
        <v>147</v>
      </c>
      <c r="E72" s="143"/>
      <c r="F72" s="56"/>
      <c r="G72" s="57"/>
      <c r="H72" s="56"/>
      <c r="I72" s="56"/>
      <c r="J72" s="57"/>
      <c r="K72" s="45"/>
      <c r="L72" s="60"/>
      <c r="M72" s="122"/>
    </row>
    <row r="73" spans="1:27" ht="16" x14ac:dyDescent="0.2">
      <c r="A73" s="122"/>
      <c r="B73" s="66"/>
      <c r="C73" s="56"/>
      <c r="D73" s="199" t="s">
        <v>154</v>
      </c>
      <c r="E73" s="143"/>
      <c r="F73" s="56"/>
      <c r="G73" s="164" t="s">
        <v>4</v>
      </c>
      <c r="H73" s="56"/>
      <c r="I73" s="56"/>
      <c r="J73" s="165">
        <f>IF(G73=AF!$C$25,AF!E41,AF!G41)</f>
        <v>0</v>
      </c>
      <c r="K73" s="45"/>
      <c r="L73" s="60"/>
      <c r="M73" s="122"/>
    </row>
    <row r="74" spans="1:27" ht="17" x14ac:dyDescent="0.2">
      <c r="A74" s="122"/>
      <c r="B74" s="66"/>
      <c r="C74" s="56"/>
      <c r="D74" s="200" t="s">
        <v>169</v>
      </c>
      <c r="E74" s="143"/>
      <c r="F74" s="56"/>
      <c r="G74" s="180"/>
      <c r="H74" s="56"/>
      <c r="I74" s="56"/>
      <c r="J74" s="180"/>
      <c r="K74" s="45"/>
      <c r="L74" s="60"/>
      <c r="M74" s="122"/>
    </row>
    <row r="75" spans="1:27" ht="17" x14ac:dyDescent="0.2">
      <c r="A75" s="122"/>
      <c r="B75" s="66"/>
      <c r="C75" s="56"/>
      <c r="D75" s="200" t="s">
        <v>156</v>
      </c>
      <c r="E75" s="143"/>
      <c r="F75" s="56"/>
      <c r="G75" s="164" t="s">
        <v>4</v>
      </c>
      <c r="H75" s="56"/>
      <c r="I75" s="56"/>
      <c r="J75" s="165">
        <f>IF(G75=AF!$C$25,AF!E42,AF!G42)</f>
        <v>0</v>
      </c>
      <c r="K75" s="45"/>
      <c r="L75" s="60"/>
      <c r="M75" s="122"/>
    </row>
    <row r="76" spans="1:27" ht="17" x14ac:dyDescent="0.2">
      <c r="A76" s="122"/>
      <c r="B76" s="66"/>
      <c r="C76" s="56"/>
      <c r="D76" s="200" t="s">
        <v>152</v>
      </c>
      <c r="E76" s="143"/>
      <c r="F76" s="56"/>
      <c r="G76" s="180"/>
      <c r="H76" s="56"/>
      <c r="I76" s="56"/>
      <c r="J76" s="57"/>
      <c r="K76" s="45"/>
      <c r="L76" s="60"/>
      <c r="M76" s="122"/>
    </row>
    <row r="77" spans="1:27" ht="9" customHeight="1" x14ac:dyDescent="0.2">
      <c r="A77" s="122"/>
      <c r="B77" s="66"/>
      <c r="C77" s="56"/>
      <c r="D77" s="56"/>
      <c r="E77" s="143"/>
      <c r="F77" s="56"/>
      <c r="G77" s="57"/>
      <c r="H77" s="56"/>
      <c r="I77" s="56"/>
      <c r="J77" s="57"/>
      <c r="K77" s="45"/>
      <c r="L77" s="60"/>
      <c r="M77" s="122"/>
    </row>
    <row r="78" spans="1:27" s="2" customFormat="1" ht="16" x14ac:dyDescent="0.2">
      <c r="A78" s="126"/>
      <c r="B78" s="67"/>
      <c r="C78" s="56"/>
      <c r="D78" s="26"/>
      <c r="E78" s="178" t="s">
        <v>176</v>
      </c>
      <c r="F78" s="56"/>
      <c r="G78" s="57"/>
      <c r="H78" s="56"/>
      <c r="I78" s="56"/>
      <c r="J78" s="128">
        <f>J68+J70+J73+J75</f>
        <v>0</v>
      </c>
      <c r="K78" s="54"/>
      <c r="L78" s="61"/>
      <c r="M78" s="122"/>
      <c r="W78" s="32"/>
      <c r="Y78" s="32"/>
      <c r="Z78" s="32"/>
      <c r="AA78" s="32"/>
    </row>
    <row r="79" spans="1:27" ht="16" x14ac:dyDescent="0.2">
      <c r="A79" s="122"/>
      <c r="B79" s="66"/>
      <c r="C79" s="56"/>
      <c r="D79" s="171" t="s">
        <v>177</v>
      </c>
      <c r="E79" s="143"/>
      <c r="F79" s="56"/>
      <c r="G79" s="57"/>
      <c r="H79" s="56"/>
      <c r="I79" s="56"/>
      <c r="J79" s="57"/>
      <c r="K79" s="45"/>
      <c r="L79" s="60"/>
      <c r="M79" s="122"/>
    </row>
    <row r="80" spans="1:27" ht="16" x14ac:dyDescent="0.2">
      <c r="A80" s="122"/>
      <c r="B80" s="66"/>
      <c r="C80" s="56"/>
      <c r="D80" s="171" t="s">
        <v>178</v>
      </c>
      <c r="E80" s="143"/>
      <c r="F80" s="56"/>
      <c r="G80" s="57"/>
      <c r="H80" s="56"/>
      <c r="I80" s="56"/>
      <c r="J80" s="57"/>
      <c r="K80" s="45"/>
      <c r="L80" s="60"/>
      <c r="M80" s="122"/>
    </row>
    <row r="81" spans="1:27" ht="16" x14ac:dyDescent="0.2">
      <c r="A81" s="122"/>
      <c r="B81" s="87"/>
      <c r="C81" s="181"/>
      <c r="D81" s="181"/>
      <c r="E81" s="181"/>
      <c r="F81" s="181"/>
      <c r="G81" s="181"/>
      <c r="H81" s="181"/>
      <c r="I81" s="181"/>
      <c r="J81" s="181"/>
      <c r="K81" s="81"/>
      <c r="L81" s="120"/>
      <c r="M81" s="122"/>
      <c r="W81"/>
      <c r="Y81"/>
      <c r="Z81"/>
      <c r="AA81"/>
    </row>
    <row r="82" spans="1:27" ht="18" customHeight="1" x14ac:dyDescent="0.2">
      <c r="A82" s="122"/>
      <c r="B82" s="66"/>
      <c r="C82" s="56"/>
      <c r="D82" s="204" t="s">
        <v>90</v>
      </c>
      <c r="E82" s="205"/>
      <c r="F82" s="205"/>
      <c r="G82" s="205"/>
      <c r="H82" s="206"/>
      <c r="I82" s="56"/>
      <c r="J82" s="128">
        <f>J34+J51+J63+J78</f>
        <v>0</v>
      </c>
      <c r="K82" s="54"/>
      <c r="L82" s="60"/>
      <c r="M82" s="122"/>
    </row>
    <row r="83" spans="1:27" ht="16" x14ac:dyDescent="0.2">
      <c r="A83" s="122"/>
      <c r="B83" s="66"/>
      <c r="C83" s="56"/>
      <c r="D83" s="58"/>
      <c r="E83" s="143"/>
      <c r="F83" s="56"/>
      <c r="G83" s="57"/>
      <c r="H83" s="56"/>
      <c r="I83" s="56"/>
      <c r="J83" s="57"/>
      <c r="K83" s="45"/>
      <c r="L83" s="60"/>
      <c r="M83" s="122"/>
    </row>
    <row r="84" spans="1:27" ht="16" x14ac:dyDescent="0.2">
      <c r="A84" s="122"/>
      <c r="B84" s="66"/>
      <c r="C84" s="56"/>
      <c r="D84" s="56"/>
      <c r="E84" s="143"/>
      <c r="F84" s="56"/>
      <c r="G84" s="57"/>
      <c r="H84" s="56"/>
      <c r="I84" s="56"/>
      <c r="J84" s="57"/>
      <c r="K84" s="45"/>
      <c r="L84" s="60"/>
      <c r="M84" s="122"/>
    </row>
    <row r="85" spans="1:27" ht="16" x14ac:dyDescent="0.2">
      <c r="A85" s="122"/>
      <c r="B85" s="66"/>
      <c r="C85" s="56"/>
      <c r="D85" s="141" t="s">
        <v>134</v>
      </c>
      <c r="E85" s="143"/>
      <c r="F85" s="56"/>
      <c r="G85" s="57"/>
      <c r="H85" s="56"/>
      <c r="I85" s="56"/>
      <c r="J85" s="57"/>
      <c r="K85" s="45"/>
      <c r="L85" s="60"/>
      <c r="M85" s="122"/>
    </row>
    <row r="86" spans="1:27" ht="16" x14ac:dyDescent="0.2">
      <c r="A86" s="122"/>
      <c r="B86" s="66"/>
      <c r="C86" s="24"/>
      <c r="D86" s="171" t="s">
        <v>150</v>
      </c>
      <c r="E86" s="50"/>
      <c r="F86" s="24"/>
      <c r="G86" s="45"/>
      <c r="H86" s="24"/>
      <c r="I86" s="24"/>
      <c r="J86" s="45"/>
      <c r="K86" s="45"/>
      <c r="L86" s="60"/>
      <c r="M86" s="122"/>
    </row>
    <row r="87" spans="1:27" x14ac:dyDescent="0.2">
      <c r="A87" s="122"/>
      <c r="B87" s="66"/>
      <c r="C87" s="24"/>
      <c r="D87" s="24"/>
      <c r="E87" s="50"/>
      <c r="F87" s="24"/>
      <c r="G87" s="45"/>
      <c r="H87" s="24"/>
      <c r="I87" s="24"/>
      <c r="J87" s="45"/>
      <c r="K87" s="45"/>
      <c r="L87" s="60"/>
      <c r="M87" s="122"/>
    </row>
    <row r="88" spans="1:27" x14ac:dyDescent="0.2">
      <c r="A88" s="122"/>
      <c r="B88" s="66"/>
      <c r="C88" s="24"/>
      <c r="D88" s="24"/>
      <c r="E88" s="50"/>
      <c r="F88" s="24"/>
      <c r="G88" s="45"/>
      <c r="H88" s="24"/>
      <c r="I88" s="24"/>
      <c r="J88" s="45"/>
      <c r="K88" s="45"/>
      <c r="L88" s="60"/>
      <c r="M88" s="122"/>
    </row>
    <row r="89" spans="1:27" x14ac:dyDescent="0.2">
      <c r="A89" s="122"/>
      <c r="B89" s="68"/>
      <c r="C89" s="62"/>
      <c r="D89" s="62"/>
      <c r="E89" s="63"/>
      <c r="F89" s="62"/>
      <c r="G89" s="64"/>
      <c r="H89" s="62"/>
      <c r="I89" s="62"/>
      <c r="J89" s="64"/>
      <c r="K89" s="64"/>
      <c r="L89" s="65"/>
      <c r="M89" s="122"/>
    </row>
    <row r="90" spans="1:27" x14ac:dyDescent="0.2">
      <c r="A90" s="122"/>
      <c r="B90" s="122"/>
      <c r="C90" s="122"/>
      <c r="D90" s="122"/>
      <c r="E90" s="123"/>
      <c r="F90" s="122"/>
      <c r="G90" s="124"/>
      <c r="H90" s="122"/>
      <c r="I90" s="122"/>
      <c r="J90" s="124"/>
      <c r="K90" s="124"/>
      <c r="L90" s="122"/>
      <c r="M90" s="122"/>
    </row>
  </sheetData>
  <mergeCells count="3">
    <mergeCell ref="D82:H82"/>
    <mergeCell ref="Q13:R13"/>
    <mergeCell ref="F9:G9"/>
  </mergeCells>
  <conditionalFormatting sqref="E35:J35">
    <cfRule type="expression" dxfId="16" priority="32">
      <formula>($J34&gt;=75)</formula>
    </cfRule>
  </conditionalFormatting>
  <conditionalFormatting sqref="V35 X35">
    <cfRule type="expression" dxfId="15" priority="27">
      <formula>($Y34&gt;=10)</formula>
    </cfRule>
  </conditionalFormatting>
  <conditionalFormatting sqref="G40 G42 G44 G46 G58 G68 G73 G16:G18 W20:W22 W25:W30 W35:W38 G75 G20:G31">
    <cfRule type="cellIs" dxfId="14" priority="25" operator="equal">
      <formula>"yes"</formula>
    </cfRule>
  </conditionalFormatting>
  <conditionalFormatting sqref="W33:W34">
    <cfRule type="cellIs" dxfId="13" priority="23" operator="equal">
      <formula>"yes"</formula>
    </cfRule>
  </conditionalFormatting>
  <conditionalFormatting sqref="W39:W43">
    <cfRule type="cellIs" dxfId="12" priority="21" operator="equal">
      <formula>"yes"</formula>
    </cfRule>
  </conditionalFormatting>
  <conditionalFormatting sqref="E52:J52">
    <cfRule type="expression" dxfId="11" priority="18">
      <formula>$J51&gt;=75</formula>
    </cfRule>
  </conditionalFormatting>
  <conditionalFormatting sqref="W42:W45">
    <cfRule type="cellIs" dxfId="10" priority="17" operator="equal">
      <formula>"yes"</formula>
    </cfRule>
  </conditionalFormatting>
  <conditionalFormatting sqref="V46:Y46">
    <cfRule type="expression" dxfId="9" priority="16">
      <formula>$Y45&gt;=14</formula>
    </cfRule>
  </conditionalFormatting>
  <conditionalFormatting sqref="G11">
    <cfRule type="cellIs" dxfId="8" priority="15" operator="equal">
      <formula>"yes"</formula>
    </cfRule>
  </conditionalFormatting>
  <conditionalFormatting sqref="V51:Y51">
    <cfRule type="expression" dxfId="7" priority="10">
      <formula>$Y49&gt;=14</formula>
    </cfRule>
  </conditionalFormatting>
  <conditionalFormatting sqref="W46">
    <cfRule type="cellIs" dxfId="6" priority="7" operator="equal">
      <formula>"yes"</formula>
    </cfRule>
  </conditionalFormatting>
  <conditionalFormatting sqref="V47:Y47">
    <cfRule type="expression" dxfId="5" priority="6">
      <formula>$Y46&gt;=14</formula>
    </cfRule>
  </conditionalFormatting>
  <conditionalFormatting sqref="V51:Y51">
    <cfRule type="expression" dxfId="4" priority="5">
      <formula>$Y49&gt;=14</formula>
    </cfRule>
  </conditionalFormatting>
  <conditionalFormatting sqref="V51:Y51">
    <cfRule type="expression" dxfId="3" priority="4">
      <formula>$Y49&gt;=14</formula>
    </cfRule>
  </conditionalFormatting>
  <conditionalFormatting sqref="V49:Y49">
    <cfRule type="expression" dxfId="2" priority="2">
      <formula>$Y47&gt;=14</formula>
    </cfRule>
  </conditionalFormatting>
  <conditionalFormatting sqref="V52:Y52">
    <cfRule type="expression" dxfId="1" priority="3">
      <formula>$Y51&gt;=14</formula>
    </cfRule>
  </conditionalFormatting>
  <conditionalFormatting sqref="G70">
    <cfRule type="cellIs" dxfId="0" priority="1" operator="equal">
      <formula>"yes"</formula>
    </cfRule>
  </conditionalFormatting>
  <dataValidations count="1">
    <dataValidation type="whole" errorStyle="information" operator="lessThanOrEqual" allowBlank="1" showErrorMessage="1" errorTitle="Maximum aantal punten" error="Het maximum aantal punten voor deze vraag is bereikt" sqref="E35" xr:uid="{00000000-0002-0000-0000-000000000000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2" fitToHeight="0" orientation="portrait" r:id="rId1"/>
  <rowBreaks count="1" manualBreakCount="1">
    <brk id="9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AF!$C$25:$C$26</xm:f>
          </x14:formula1>
          <xm:sqref>W33:W38 G40 G42 G44 G46 G58 G16:G31 J74 W20:W22 W25:W30 G11 W41:W46 G73:G76 G68:G71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76"/>
  <sheetViews>
    <sheetView workbookViewId="0">
      <pane ySplit="2" topLeftCell="A3" activePane="bottomLeft" state="frozen"/>
      <selection pane="bottomLeft" activeCell="Q31" sqref="Q31"/>
    </sheetView>
  </sheetViews>
  <sheetFormatPr baseColWidth="10" defaultColWidth="8.83203125" defaultRowHeight="15" x14ac:dyDescent="0.2"/>
  <cols>
    <col min="1" max="1" width="2.83203125" customWidth="1"/>
    <col min="2" max="2" width="0.83203125" customWidth="1"/>
    <col min="3" max="3" width="3.1640625" customWidth="1"/>
    <col min="4" max="4" width="34" customWidth="1"/>
    <col min="7" max="7" width="9.1640625" style="4"/>
    <col min="10" max="10" width="9.1640625" style="4"/>
    <col min="11" max="11" width="9.6640625" style="4" customWidth="1"/>
    <col min="12" max="12" width="4.5" customWidth="1"/>
    <col min="13" max="13" width="4.83203125" customWidth="1"/>
    <col min="14" max="14" width="9.5" style="4" customWidth="1"/>
    <col min="15" max="15" width="9.1640625" style="4"/>
    <col min="18" max="18" width="4.6640625" customWidth="1"/>
    <col min="19" max="19" width="3.5" customWidth="1"/>
    <col min="21" max="21" width="1.33203125" customWidth="1"/>
    <col min="22" max="22" width="3.1640625" customWidth="1"/>
    <col min="23" max="23" width="1.6640625" customWidth="1"/>
    <col min="24" max="24" width="2.83203125" customWidth="1"/>
    <col min="30" max="30" width="9.1640625" style="4"/>
    <col min="32" max="33" width="9.1640625" style="4"/>
  </cols>
  <sheetData>
    <row r="1" spans="1:34" ht="19" x14ac:dyDescent="0.25">
      <c r="A1" s="21" t="s">
        <v>44</v>
      </c>
      <c r="B1" s="21"/>
      <c r="C1" s="22"/>
      <c r="D1" s="21"/>
      <c r="E1" s="21"/>
      <c r="F1" s="21"/>
      <c r="G1" s="33"/>
      <c r="H1" s="21"/>
      <c r="I1" s="21"/>
      <c r="J1" s="33"/>
      <c r="K1" s="33"/>
      <c r="L1" s="21"/>
      <c r="M1" s="21"/>
      <c r="N1" s="33"/>
      <c r="O1" s="33"/>
      <c r="P1" s="21"/>
      <c r="Q1" s="27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33"/>
      <c r="AE1" s="21"/>
      <c r="AF1" s="33"/>
      <c r="AG1" s="33"/>
      <c r="AH1" s="7"/>
    </row>
    <row r="2" spans="1:34" ht="19" x14ac:dyDescent="0.25">
      <c r="A2" s="28" t="s">
        <v>55</v>
      </c>
      <c r="B2" s="28"/>
      <c r="C2" s="44"/>
      <c r="D2" s="28"/>
      <c r="E2" s="28"/>
      <c r="F2" s="21"/>
      <c r="G2" s="33"/>
      <c r="H2" s="21"/>
      <c r="I2" s="21"/>
      <c r="J2" s="33"/>
      <c r="K2" s="33"/>
      <c r="L2" s="21"/>
      <c r="M2" s="21"/>
      <c r="N2" s="33"/>
      <c r="O2" s="33"/>
      <c r="P2" s="21"/>
      <c r="Q2" s="27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33"/>
      <c r="AE2" s="21"/>
      <c r="AF2" s="33"/>
      <c r="AG2" s="33"/>
      <c r="AH2" s="7"/>
    </row>
    <row r="3" spans="1:34" x14ac:dyDescent="0.2">
      <c r="A3" s="7"/>
      <c r="B3" s="7"/>
      <c r="C3" s="8"/>
      <c r="D3" s="7"/>
      <c r="E3" s="7"/>
      <c r="F3" s="7"/>
      <c r="G3" s="10"/>
      <c r="H3" s="7"/>
      <c r="I3" s="7"/>
      <c r="J3" s="10"/>
      <c r="K3" s="10"/>
      <c r="L3" s="7"/>
      <c r="M3" s="7"/>
      <c r="N3" s="10"/>
      <c r="O3" s="10"/>
      <c r="P3" s="7"/>
      <c r="Q3" s="24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  <c r="AE3" s="7"/>
      <c r="AF3" s="10"/>
      <c r="AG3" s="10"/>
      <c r="AH3" s="7"/>
    </row>
    <row r="4" spans="1:34" ht="21" x14ac:dyDescent="0.25">
      <c r="A4" s="6" t="s">
        <v>8</v>
      </c>
      <c r="B4" s="7"/>
      <c r="C4" s="8"/>
      <c r="D4" s="7"/>
      <c r="E4" s="7"/>
      <c r="F4" s="7"/>
      <c r="G4" s="34" t="s">
        <v>45</v>
      </c>
      <c r="H4" s="7"/>
      <c r="I4" s="7"/>
      <c r="J4" s="34" t="s">
        <v>45</v>
      </c>
      <c r="K4" s="10"/>
      <c r="L4" s="9"/>
      <c r="M4" s="7"/>
      <c r="N4" s="41" t="s">
        <v>46</v>
      </c>
      <c r="O4" s="10"/>
      <c r="P4" s="7"/>
      <c r="Q4" s="2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  <c r="AE4" s="7"/>
      <c r="AF4" s="10"/>
      <c r="AG4" s="10"/>
      <c r="AH4" s="7"/>
    </row>
    <row r="5" spans="1:34" x14ac:dyDescent="0.2">
      <c r="A5" s="7"/>
      <c r="B5" s="7"/>
      <c r="C5" s="8"/>
      <c r="D5" s="7"/>
      <c r="E5" s="7"/>
      <c r="F5" s="7"/>
      <c r="G5" s="10"/>
      <c r="H5" s="7"/>
      <c r="I5" s="7"/>
      <c r="J5" s="10"/>
      <c r="K5" s="10"/>
      <c r="L5" s="9"/>
      <c r="M5" s="7"/>
      <c r="N5" s="35" t="s">
        <v>49</v>
      </c>
      <c r="O5" s="10"/>
      <c r="P5" s="7"/>
      <c r="Q5" s="24"/>
      <c r="R5" s="7"/>
      <c r="S5" s="7"/>
      <c r="T5" s="7">
        <v>1</v>
      </c>
      <c r="U5" s="7" t="s">
        <v>0</v>
      </c>
      <c r="V5" s="7">
        <v>15</v>
      </c>
      <c r="W5" s="7" t="s">
        <v>0</v>
      </c>
      <c r="X5" s="7">
        <v>1</v>
      </c>
      <c r="Y5" s="7"/>
      <c r="Z5" s="7" t="s">
        <v>37</v>
      </c>
      <c r="AA5" s="7"/>
      <c r="AB5" s="18" t="s">
        <v>41</v>
      </c>
      <c r="AC5" s="7"/>
      <c r="AD5" s="29" t="s">
        <v>3</v>
      </c>
      <c r="AE5" s="7"/>
      <c r="AF5" s="38">
        <f>IF(AD5=AF!$C$25,AF!S2,AF!U2)</f>
        <v>0</v>
      </c>
      <c r="AG5" s="10"/>
      <c r="AH5" s="7"/>
    </row>
    <row r="6" spans="1:34" x14ac:dyDescent="0.2">
      <c r="A6" s="7">
        <v>1</v>
      </c>
      <c r="B6" s="7" t="s">
        <v>0</v>
      </c>
      <c r="C6" s="8">
        <v>1</v>
      </c>
      <c r="D6" s="7" t="s">
        <v>1</v>
      </c>
      <c r="E6" s="10" t="s">
        <v>5</v>
      </c>
      <c r="F6" s="10"/>
      <c r="G6" s="29" t="s">
        <v>4</v>
      </c>
      <c r="H6" s="7"/>
      <c r="I6" s="7"/>
      <c r="J6" s="38">
        <f>IF($E$22=AF!$C$25,(IF(G6=AF!$C$25,AF!E2,AF!G2)*1),IF(G6=AF!$C$25,AF!E2,AF!G2))</f>
        <v>0</v>
      </c>
      <c r="K6" s="10"/>
      <c r="L6" s="9"/>
      <c r="M6" s="7"/>
      <c r="N6" s="42">
        <f>AANVRAAG!J16</f>
        <v>0</v>
      </c>
      <c r="O6" s="10"/>
      <c r="P6" s="7"/>
      <c r="Q6" s="24"/>
      <c r="R6" s="7"/>
      <c r="S6" s="7"/>
      <c r="T6" s="7">
        <v>1</v>
      </c>
      <c r="U6" s="7" t="s">
        <v>0</v>
      </c>
      <c r="V6" s="7">
        <v>15</v>
      </c>
      <c r="W6" s="7" t="s">
        <v>0</v>
      </c>
      <c r="X6" s="7">
        <f>X5+1</f>
        <v>2</v>
      </c>
      <c r="Y6" s="7"/>
      <c r="Z6" s="7" t="s">
        <v>38</v>
      </c>
      <c r="AA6" s="7"/>
      <c r="AB6" s="18" t="s">
        <v>41</v>
      </c>
      <c r="AC6" s="7"/>
      <c r="AD6" s="29" t="s">
        <v>3</v>
      </c>
      <c r="AE6" s="7"/>
      <c r="AF6" s="38">
        <f>IF(AD6=AF!$C$25,AF!S3,AF!U3)</f>
        <v>0</v>
      </c>
      <c r="AG6" s="10"/>
      <c r="AH6" s="7"/>
    </row>
    <row r="7" spans="1:34" x14ac:dyDescent="0.2">
      <c r="A7" s="7">
        <v>1</v>
      </c>
      <c r="B7" s="7" t="s">
        <v>0</v>
      </c>
      <c r="C7" s="8">
        <f>C6+1</f>
        <v>2</v>
      </c>
      <c r="D7" s="7" t="s">
        <v>2</v>
      </c>
      <c r="E7" s="10" t="s">
        <v>5</v>
      </c>
      <c r="F7" s="10"/>
      <c r="G7" s="29" t="s">
        <v>4</v>
      </c>
      <c r="H7" s="7"/>
      <c r="I7" s="7"/>
      <c r="J7" s="38">
        <f>IF($E$22=AF!$C$25,(IF(G7=AF!$C$25,AF!E3,AF!G3)*1),IF(G7=AF!$C$25,AF!E3,AF!G3))</f>
        <v>0</v>
      </c>
      <c r="K7" s="10"/>
      <c r="L7" s="9"/>
      <c r="M7" s="7"/>
      <c r="N7" s="42">
        <f>AANVRAAG!J17</f>
        <v>0</v>
      </c>
      <c r="O7" s="10"/>
      <c r="P7" s="7"/>
      <c r="Q7" s="24"/>
      <c r="R7" s="7"/>
      <c r="S7" s="7"/>
      <c r="T7" s="7">
        <v>1</v>
      </c>
      <c r="U7" s="7" t="s">
        <v>0</v>
      </c>
      <c r="V7" s="7">
        <v>15</v>
      </c>
      <c r="W7" s="7" t="s">
        <v>0</v>
      </c>
      <c r="X7" s="7">
        <f t="shared" ref="X7:X22" si="0">X6+1</f>
        <v>3</v>
      </c>
      <c r="Y7" s="7"/>
      <c r="Z7" s="7" t="s">
        <v>40</v>
      </c>
      <c r="AA7" s="7"/>
      <c r="AB7" s="18" t="s">
        <v>41</v>
      </c>
      <c r="AC7" s="7"/>
      <c r="AD7" s="29" t="s">
        <v>4</v>
      </c>
      <c r="AE7" s="7"/>
      <c r="AF7" s="38">
        <f>IF(AD7=AF!$C$25,AF!S5,AF!U5)</f>
        <v>0</v>
      </c>
      <c r="AG7" s="10"/>
      <c r="AH7" s="7"/>
    </row>
    <row r="8" spans="1:34" x14ac:dyDescent="0.2">
      <c r="A8" s="7">
        <v>1</v>
      </c>
      <c r="B8" s="7" t="s">
        <v>0</v>
      </c>
      <c r="C8" s="8">
        <f t="shared" ref="C8:C20" si="1">C7+1</f>
        <v>3</v>
      </c>
      <c r="D8" s="7" t="s">
        <v>40</v>
      </c>
      <c r="E8" s="10" t="s">
        <v>5</v>
      </c>
      <c r="F8" s="10"/>
      <c r="G8" s="29" t="s">
        <v>4</v>
      </c>
      <c r="H8" s="7"/>
      <c r="I8" s="7"/>
      <c r="J8" s="38">
        <f>IF($E$22=AF!$C$25,(IF(G8=AF!$C$25,AF!E5,AF!G5)*1),IF(G8=AF!$C$25,AF!E5,AF!G5))</f>
        <v>0</v>
      </c>
      <c r="K8" s="10"/>
      <c r="L8" s="9"/>
      <c r="M8" s="7"/>
      <c r="N8" s="42">
        <f>AANVRAAG!J20</f>
        <v>0</v>
      </c>
      <c r="O8" s="10"/>
      <c r="P8" s="7"/>
      <c r="Q8" s="24"/>
      <c r="R8" s="7"/>
      <c r="S8" s="7"/>
      <c r="T8" s="7">
        <v>1</v>
      </c>
      <c r="U8" s="7" t="s">
        <v>0</v>
      </c>
      <c r="V8" s="7">
        <v>15</v>
      </c>
      <c r="W8" s="7" t="s">
        <v>0</v>
      </c>
      <c r="X8" s="7">
        <f t="shared" si="0"/>
        <v>4</v>
      </c>
      <c r="Y8" s="7"/>
      <c r="Z8" s="7"/>
      <c r="AA8" s="7"/>
      <c r="AB8" s="18" t="s">
        <v>41</v>
      </c>
      <c r="AC8" s="7"/>
      <c r="AD8" s="29" t="s">
        <v>4</v>
      </c>
      <c r="AE8" s="7"/>
      <c r="AF8" s="38">
        <f>IF(AD8=AF!$C$25,AF!S7,AF!U7)</f>
        <v>0</v>
      </c>
      <c r="AG8" s="10"/>
      <c r="AH8" s="7"/>
    </row>
    <row r="9" spans="1:34" x14ac:dyDescent="0.2">
      <c r="A9" s="7">
        <v>1</v>
      </c>
      <c r="B9" s="7" t="s">
        <v>0</v>
      </c>
      <c r="C9" s="8">
        <f t="shared" si="1"/>
        <v>4</v>
      </c>
      <c r="D9" s="7"/>
      <c r="E9" s="10" t="s">
        <v>5</v>
      </c>
      <c r="F9" s="10"/>
      <c r="G9" s="29" t="s">
        <v>3</v>
      </c>
      <c r="H9" s="7"/>
      <c r="I9" s="7"/>
      <c r="J9" s="38">
        <f>IF($E$22=AF!$C$25,(IF(G9=AF!$C$25,AF!E7,AF!G7)*1),IF(G9=AF!$C$25,AF!E7,AF!G7))</f>
        <v>0</v>
      </c>
      <c r="K9" s="10"/>
      <c r="L9" s="9"/>
      <c r="M9" s="7"/>
      <c r="N9" s="42">
        <f>AANVRAAG!J21</f>
        <v>0</v>
      </c>
      <c r="O9" s="10"/>
      <c r="P9" s="7"/>
      <c r="Q9" s="24"/>
      <c r="R9" s="7"/>
      <c r="S9" s="7"/>
      <c r="T9" s="7">
        <v>1</v>
      </c>
      <c r="U9" s="7" t="s">
        <v>0</v>
      </c>
      <c r="V9" s="7">
        <v>15</v>
      </c>
      <c r="W9" s="7" t="s">
        <v>0</v>
      </c>
      <c r="X9" s="7">
        <f t="shared" si="0"/>
        <v>5</v>
      </c>
      <c r="Y9" s="7"/>
      <c r="Z9" s="7"/>
      <c r="AA9" s="7"/>
      <c r="AB9" s="18" t="s">
        <v>41</v>
      </c>
      <c r="AC9" s="7"/>
      <c r="AD9" s="29" t="s">
        <v>4</v>
      </c>
      <c r="AE9" s="7"/>
      <c r="AF9" s="38">
        <f>IF(AD9=AF!$C$25,AF!S9,AF!U9)</f>
        <v>0</v>
      </c>
      <c r="AG9" s="10"/>
      <c r="AH9" s="7"/>
    </row>
    <row r="10" spans="1:34" x14ac:dyDescent="0.2">
      <c r="A10" s="7">
        <v>1</v>
      </c>
      <c r="B10" s="7" t="s">
        <v>0</v>
      </c>
      <c r="C10" s="8">
        <f t="shared" si="1"/>
        <v>5</v>
      </c>
      <c r="D10" s="7"/>
      <c r="E10" s="10" t="s">
        <v>5</v>
      </c>
      <c r="F10" s="10"/>
      <c r="G10" s="29" t="s">
        <v>3</v>
      </c>
      <c r="H10" s="7"/>
      <c r="I10" s="7"/>
      <c r="J10" s="38">
        <f>IF($E$22=AF!$C$25,(IF(G10=AF!$C$25,AF!E9,AF!G9)*1),IF(G10=AF!$C$25,AF!E9,AF!G9))</f>
        <v>5</v>
      </c>
      <c r="K10" s="10"/>
      <c r="L10" s="9"/>
      <c r="M10" s="7"/>
      <c r="N10" s="42">
        <f>AANVRAAG!J22</f>
        <v>0</v>
      </c>
      <c r="O10" s="10"/>
      <c r="P10" s="7"/>
      <c r="Q10" s="24"/>
      <c r="R10" s="7"/>
      <c r="S10" s="7"/>
      <c r="T10" s="7">
        <v>1</v>
      </c>
      <c r="U10" s="7" t="s">
        <v>0</v>
      </c>
      <c r="V10" s="7">
        <v>15</v>
      </c>
      <c r="W10" s="7" t="s">
        <v>0</v>
      </c>
      <c r="X10" s="7">
        <f t="shared" si="0"/>
        <v>6</v>
      </c>
      <c r="Y10" s="7"/>
      <c r="Z10" s="7"/>
      <c r="AA10" s="7"/>
      <c r="AB10" s="18" t="s">
        <v>41</v>
      </c>
      <c r="AC10" s="7"/>
      <c r="AD10" s="29" t="s">
        <v>4</v>
      </c>
      <c r="AE10" s="7"/>
      <c r="AF10" s="38">
        <f>IF(AD10=AF!$C$25,AF!S10,AF!U10)</f>
        <v>0</v>
      </c>
      <c r="AG10" s="10"/>
      <c r="AH10" s="7"/>
    </row>
    <row r="11" spans="1:34" x14ac:dyDescent="0.2">
      <c r="A11" s="7">
        <v>1</v>
      </c>
      <c r="B11" s="7" t="s">
        <v>0</v>
      </c>
      <c r="C11" s="8">
        <f t="shared" si="1"/>
        <v>6</v>
      </c>
      <c r="D11" s="7"/>
      <c r="E11" s="10" t="s">
        <v>5</v>
      </c>
      <c r="F11" s="10"/>
      <c r="G11" s="29" t="s">
        <v>4</v>
      </c>
      <c r="H11" s="7"/>
      <c r="I11" s="7"/>
      <c r="J11" s="38">
        <f>IF($E$22=AF!$C$25,(IF(G11=AF!$C$25,AF!E10,AF!G10)*1),IF(G11=AF!$C$25,AF!E10,AF!G10))</f>
        <v>0</v>
      </c>
      <c r="K11" s="10"/>
      <c r="L11" s="9"/>
      <c r="M11" s="7"/>
      <c r="N11" s="42">
        <f>AANVRAAG!J23</f>
        <v>0</v>
      </c>
      <c r="O11" s="10"/>
      <c r="P11" s="7"/>
      <c r="Q11" s="24"/>
      <c r="R11" s="7"/>
      <c r="S11" s="7"/>
      <c r="T11" s="7">
        <v>1</v>
      </c>
      <c r="U11" s="7" t="s">
        <v>0</v>
      </c>
      <c r="V11" s="7">
        <v>15</v>
      </c>
      <c r="W11" s="7" t="s">
        <v>0</v>
      </c>
      <c r="X11" s="7">
        <f t="shared" si="0"/>
        <v>7</v>
      </c>
      <c r="Y11" s="7"/>
      <c r="Z11" s="7"/>
      <c r="AA11" s="7"/>
      <c r="AB11" s="18" t="s">
        <v>41</v>
      </c>
      <c r="AC11" s="7"/>
      <c r="AD11" s="29" t="s">
        <v>4</v>
      </c>
      <c r="AE11" s="7"/>
      <c r="AF11" s="38">
        <f>IF(AD11=AF!$C$25,AF!S11,AF!U11)</f>
        <v>0</v>
      </c>
      <c r="AG11" s="10"/>
      <c r="AH11" s="7"/>
    </row>
    <row r="12" spans="1:34" x14ac:dyDescent="0.2">
      <c r="A12" s="7">
        <v>1</v>
      </c>
      <c r="B12" s="7" t="s">
        <v>0</v>
      </c>
      <c r="C12" s="8">
        <f t="shared" si="1"/>
        <v>7</v>
      </c>
      <c r="D12" s="7"/>
      <c r="E12" s="10" t="s">
        <v>5</v>
      </c>
      <c r="F12" s="10"/>
      <c r="G12" s="29" t="s">
        <v>3</v>
      </c>
      <c r="H12" s="7"/>
      <c r="I12" s="7"/>
      <c r="J12" s="38">
        <f>IF($E$22=AF!$C$25,(IF(G12=AF!$C$25,AF!E11,AF!G11)*1),IF(G12=AF!$C$25,AF!E11,AF!G11))</f>
        <v>5</v>
      </c>
      <c r="K12" s="10"/>
      <c r="L12" s="9"/>
      <c r="M12" s="7"/>
      <c r="N12" s="42">
        <f>AANVRAAG!J24</f>
        <v>0</v>
      </c>
      <c r="O12" s="10"/>
      <c r="P12" s="7"/>
      <c r="Q12" s="24"/>
      <c r="R12" s="7"/>
      <c r="S12" s="7"/>
      <c r="T12" s="7">
        <v>1</v>
      </c>
      <c r="U12" s="7" t="s">
        <v>0</v>
      </c>
      <c r="V12" s="7">
        <v>15</v>
      </c>
      <c r="W12" s="7" t="s">
        <v>0</v>
      </c>
      <c r="X12" s="7">
        <f t="shared" si="0"/>
        <v>8</v>
      </c>
      <c r="Y12" s="7"/>
      <c r="Z12" s="7"/>
      <c r="AA12" s="7"/>
      <c r="AB12" s="18" t="s">
        <v>41</v>
      </c>
      <c r="AC12" s="7"/>
      <c r="AD12" s="29" t="s">
        <v>3</v>
      </c>
      <c r="AE12" s="7"/>
      <c r="AF12" s="38">
        <f>IF(AD12=AF!$C$25,AF!S12,AF!U12)</f>
        <v>0</v>
      </c>
      <c r="AG12" s="10"/>
      <c r="AH12" s="7"/>
    </row>
    <row r="13" spans="1:34" x14ac:dyDescent="0.2">
      <c r="A13" s="7">
        <v>1</v>
      </c>
      <c r="B13" s="7" t="s">
        <v>0</v>
      </c>
      <c r="C13" s="8">
        <f t="shared" si="1"/>
        <v>8</v>
      </c>
      <c r="D13" s="7"/>
      <c r="E13" s="10" t="s">
        <v>5</v>
      </c>
      <c r="F13" s="10"/>
      <c r="G13" s="29" t="s">
        <v>3</v>
      </c>
      <c r="H13" s="7"/>
      <c r="I13" s="7"/>
      <c r="J13" s="38">
        <f>IF($E$22=AF!$C$25,(IF(G13=AF!$C$25,AF!E12,AF!G12)*1),IF(G13=AF!$C$25,AF!E12,AF!G12))</f>
        <v>5</v>
      </c>
      <c r="K13" s="10"/>
      <c r="L13" s="9"/>
      <c r="M13" s="7"/>
      <c r="N13" s="42">
        <f>AANVRAAG!J25</f>
        <v>0</v>
      </c>
      <c r="O13" s="10"/>
      <c r="P13" s="7"/>
      <c r="Q13" s="24"/>
      <c r="R13" s="7"/>
      <c r="S13" s="7"/>
      <c r="T13" s="7">
        <v>1</v>
      </c>
      <c r="U13" s="7" t="s">
        <v>0</v>
      </c>
      <c r="V13" s="7">
        <v>15</v>
      </c>
      <c r="W13" s="7" t="s">
        <v>0</v>
      </c>
      <c r="X13" s="7">
        <f t="shared" si="0"/>
        <v>9</v>
      </c>
      <c r="Y13" s="7"/>
      <c r="Z13" s="7"/>
      <c r="AA13" s="7"/>
      <c r="AB13" s="18" t="s">
        <v>41</v>
      </c>
      <c r="AC13" s="7"/>
      <c r="AD13" s="29" t="s">
        <v>3</v>
      </c>
      <c r="AE13" s="7"/>
      <c r="AF13" s="38">
        <f>IF(AD13=AF!$C$25,AF!S14,AF!U14)</f>
        <v>4</v>
      </c>
      <c r="AG13" s="10"/>
      <c r="AH13" s="7"/>
    </row>
    <row r="14" spans="1:34" x14ac:dyDescent="0.2">
      <c r="A14" s="7">
        <v>1</v>
      </c>
      <c r="B14" s="7" t="s">
        <v>0</v>
      </c>
      <c r="C14" s="8">
        <f t="shared" si="1"/>
        <v>9</v>
      </c>
      <c r="D14" s="7"/>
      <c r="E14" s="10" t="s">
        <v>5</v>
      </c>
      <c r="F14" s="10"/>
      <c r="G14" s="29" t="s">
        <v>3</v>
      </c>
      <c r="H14" s="7"/>
      <c r="I14" s="7"/>
      <c r="J14" s="38">
        <f>IF($E$22=AF!$C$25,(IF(G14=AF!$C$25,AF!E14,AF!G14)*1),IF(G14=AF!$C$25,AF!E14,AF!G14))</f>
        <v>3</v>
      </c>
      <c r="K14" s="10"/>
      <c r="L14" s="9"/>
      <c r="M14" s="7"/>
      <c r="N14" s="42">
        <f>AANVRAAG!J26</f>
        <v>0</v>
      </c>
      <c r="O14" s="10"/>
      <c r="P14" s="7"/>
      <c r="Q14" s="24"/>
      <c r="R14" s="7"/>
      <c r="S14" s="7"/>
      <c r="T14" s="7">
        <v>1</v>
      </c>
      <c r="U14" s="7" t="s">
        <v>0</v>
      </c>
      <c r="V14" s="7">
        <v>15</v>
      </c>
      <c r="W14" s="7" t="s">
        <v>0</v>
      </c>
      <c r="X14" s="7">
        <f t="shared" si="0"/>
        <v>10</v>
      </c>
      <c r="Y14" s="7"/>
      <c r="Z14" s="7"/>
      <c r="AA14" s="7"/>
      <c r="AB14" s="18" t="s">
        <v>41</v>
      </c>
      <c r="AC14" s="7"/>
      <c r="AD14" s="29" t="s">
        <v>3</v>
      </c>
      <c r="AE14" s="7"/>
      <c r="AF14" s="38">
        <f>IF(AD14=AF!$C$25,AF!S16,AF!U16)</f>
        <v>2</v>
      </c>
      <c r="AG14" s="10"/>
      <c r="AH14" s="7"/>
    </row>
    <row r="15" spans="1:34" x14ac:dyDescent="0.2">
      <c r="A15" s="7">
        <v>1</v>
      </c>
      <c r="B15" s="7" t="s">
        <v>0</v>
      </c>
      <c r="C15" s="8">
        <f t="shared" si="1"/>
        <v>10</v>
      </c>
      <c r="D15" s="7"/>
      <c r="E15" s="10" t="s">
        <v>5</v>
      </c>
      <c r="F15" s="10"/>
      <c r="G15" s="29" t="s">
        <v>3</v>
      </c>
      <c r="H15" s="7"/>
      <c r="I15" s="7"/>
      <c r="J15" s="38">
        <f>IF($E$22=AF!$C$25,(IF(G15=AF!$C$25,AF!E16,AF!G16)*1),IF(G15=AF!$C$25,AF!E16,AF!G16))</f>
        <v>3</v>
      </c>
      <c r="K15" s="10"/>
      <c r="L15" s="9"/>
      <c r="M15" s="7"/>
      <c r="N15" s="42">
        <f>AANVRAAG!J28</f>
        <v>0</v>
      </c>
      <c r="O15" s="10"/>
      <c r="P15" s="7"/>
      <c r="Q15" s="24"/>
      <c r="R15" s="7"/>
      <c r="S15" s="7"/>
      <c r="T15" s="7">
        <v>1</v>
      </c>
      <c r="U15" s="7" t="s">
        <v>0</v>
      </c>
      <c r="V15" s="7">
        <v>15</v>
      </c>
      <c r="W15" s="7" t="s">
        <v>0</v>
      </c>
      <c r="X15" s="7">
        <f t="shared" si="0"/>
        <v>11</v>
      </c>
      <c r="Y15" s="7"/>
      <c r="Z15" s="7"/>
      <c r="AA15" s="7"/>
      <c r="AB15" s="18" t="s">
        <v>41</v>
      </c>
      <c r="AC15" s="7"/>
      <c r="AD15" s="29" t="s">
        <v>3</v>
      </c>
      <c r="AE15" s="7"/>
      <c r="AF15" s="38">
        <f>IF(AD15=AF!$C$25,AF!S18,AF!U18)</f>
        <v>2</v>
      </c>
      <c r="AG15" s="10"/>
      <c r="AH15" s="7"/>
    </row>
    <row r="16" spans="1:34" x14ac:dyDescent="0.2">
      <c r="A16" s="7">
        <v>1</v>
      </c>
      <c r="B16" s="7" t="s">
        <v>0</v>
      </c>
      <c r="C16" s="8">
        <f t="shared" si="1"/>
        <v>11</v>
      </c>
      <c r="D16" s="7"/>
      <c r="E16" s="10" t="s">
        <v>5</v>
      </c>
      <c r="F16" s="10"/>
      <c r="G16" s="29" t="s">
        <v>4</v>
      </c>
      <c r="H16" s="7"/>
      <c r="I16" s="7"/>
      <c r="J16" s="38">
        <f>IF($E$22=AF!$C$25,(IF(G16=AF!$C$25,AF!E18,AF!G18)*1),IF(G16=AF!$C$25,AF!E18,AF!G18))</f>
        <v>0</v>
      </c>
      <c r="K16" s="10"/>
      <c r="L16" s="9"/>
      <c r="M16" s="7"/>
      <c r="N16" s="42">
        <f>AANVRAAG!J29</f>
        <v>0</v>
      </c>
      <c r="O16" s="10"/>
      <c r="P16" s="7"/>
      <c r="Q16" s="24"/>
      <c r="R16" s="7"/>
      <c r="S16" s="7"/>
      <c r="T16" s="7">
        <v>1</v>
      </c>
      <c r="U16" s="7" t="s">
        <v>0</v>
      </c>
      <c r="V16" s="7">
        <v>15</v>
      </c>
      <c r="W16" s="7" t="s">
        <v>0</v>
      </c>
      <c r="X16" s="7">
        <f t="shared" si="0"/>
        <v>12</v>
      </c>
      <c r="Y16" s="7"/>
      <c r="Z16" s="7"/>
      <c r="AA16" s="7"/>
      <c r="AB16" s="18" t="s">
        <v>41</v>
      </c>
      <c r="AC16" s="7"/>
      <c r="AD16" s="29" t="s">
        <v>4</v>
      </c>
      <c r="AE16" s="7"/>
      <c r="AF16" s="38">
        <f>IF(AD16=AF!$C$25,AF!S19,AF!U19)</f>
        <v>0</v>
      </c>
      <c r="AG16" s="10"/>
      <c r="AH16" s="7"/>
    </row>
    <row r="17" spans="1:34" x14ac:dyDescent="0.2">
      <c r="A17" s="7">
        <v>1</v>
      </c>
      <c r="B17" s="7" t="s">
        <v>0</v>
      </c>
      <c r="C17" s="8">
        <f t="shared" si="1"/>
        <v>12</v>
      </c>
      <c r="D17" s="7"/>
      <c r="E17" s="10" t="s">
        <v>5</v>
      </c>
      <c r="F17" s="10"/>
      <c r="G17" s="29" t="s">
        <v>4</v>
      </c>
      <c r="H17" s="7"/>
      <c r="I17" s="7"/>
      <c r="J17" s="38">
        <f>IF($E$22=AF!$C$25,(IF(G17=AF!$C$25,AF!E19,AF!G19)*1),IF(G17=AF!$C$25,AF!E19,AF!G19))</f>
        <v>0</v>
      </c>
      <c r="K17" s="10"/>
      <c r="L17" s="9"/>
      <c r="M17" s="7"/>
      <c r="N17" s="42">
        <f>AANVRAAG!J30</f>
        <v>0</v>
      </c>
      <c r="O17" s="10"/>
      <c r="P17" s="7"/>
      <c r="Q17" s="24"/>
      <c r="R17" s="7"/>
      <c r="S17" s="7"/>
      <c r="T17" s="7">
        <v>1</v>
      </c>
      <c r="U17" s="7" t="s">
        <v>0</v>
      </c>
      <c r="V17" s="7">
        <v>15</v>
      </c>
      <c r="W17" s="7" t="s">
        <v>0</v>
      </c>
      <c r="X17" s="7">
        <f t="shared" si="0"/>
        <v>13</v>
      </c>
      <c r="Y17" s="7"/>
      <c r="Z17" s="7"/>
      <c r="AA17" s="7"/>
      <c r="AB17" s="18" t="s">
        <v>41</v>
      </c>
      <c r="AC17" s="7"/>
      <c r="AD17" s="29" t="s">
        <v>4</v>
      </c>
      <c r="AE17" s="7"/>
      <c r="AF17" s="38">
        <f>IF(AD17=AF!$C$25,AF!S20,AF!U20)</f>
        <v>0</v>
      </c>
      <c r="AG17" s="10"/>
      <c r="AH17" s="7"/>
    </row>
    <row r="18" spans="1:34" x14ac:dyDescent="0.2">
      <c r="A18" s="7">
        <v>1</v>
      </c>
      <c r="B18" s="7" t="s">
        <v>0</v>
      </c>
      <c r="C18" s="8">
        <f t="shared" si="1"/>
        <v>13</v>
      </c>
      <c r="D18" s="7"/>
      <c r="E18" s="10" t="s">
        <v>5</v>
      </c>
      <c r="F18" s="10"/>
      <c r="G18" s="29" t="s">
        <v>4</v>
      </c>
      <c r="H18" s="7"/>
      <c r="I18" s="7"/>
      <c r="J18" s="38">
        <f>IF($E$22=AF!$C$25,(IF(G18=AF!$C$25,AF!E20,AF!G20)*1),IF(G18=AF!$C$25,AF!E20,AF!G20))</f>
        <v>0</v>
      </c>
      <c r="K18" s="10"/>
      <c r="L18" s="9"/>
      <c r="M18" s="7"/>
      <c r="N18" s="42">
        <f>AANVRAAG!J31</f>
        <v>0</v>
      </c>
      <c r="O18" s="10"/>
      <c r="P18" s="7"/>
      <c r="Q18" s="24"/>
      <c r="R18" s="7"/>
      <c r="S18" s="7"/>
      <c r="T18" s="7">
        <v>1</v>
      </c>
      <c r="U18" s="7" t="s">
        <v>0</v>
      </c>
      <c r="V18" s="7">
        <v>15</v>
      </c>
      <c r="W18" s="7" t="s">
        <v>0</v>
      </c>
      <c r="X18" s="7">
        <f t="shared" si="0"/>
        <v>14</v>
      </c>
      <c r="Y18" s="7"/>
      <c r="Z18" s="7"/>
      <c r="AA18" s="7"/>
      <c r="AB18" s="18" t="s">
        <v>41</v>
      </c>
      <c r="AC18" s="7"/>
      <c r="AD18" s="29" t="s">
        <v>3</v>
      </c>
      <c r="AE18" s="7"/>
      <c r="AF18" s="38">
        <f>IF(AD18=AF!$C$25,AF!S21,AF!U21)</f>
        <v>0</v>
      </c>
      <c r="AG18" s="10"/>
      <c r="AH18" s="7"/>
    </row>
    <row r="19" spans="1:34" x14ac:dyDescent="0.2">
      <c r="A19" s="7">
        <v>1</v>
      </c>
      <c r="B19" s="7" t="s">
        <v>0</v>
      </c>
      <c r="C19" s="8">
        <f t="shared" si="1"/>
        <v>14</v>
      </c>
      <c r="D19" s="7"/>
      <c r="E19" s="10" t="s">
        <v>5</v>
      </c>
      <c r="F19" s="10"/>
      <c r="G19" s="29" t="s">
        <v>3</v>
      </c>
      <c r="H19" s="7"/>
      <c r="I19" s="7"/>
      <c r="J19" s="38">
        <f>IF($E$22=AF!$C$25,(IF(G19=AF!$C$25,AF!E21,AF!G21)*1),IF(G19=AF!$C$25,AF!E21,AF!G21))</f>
        <v>14</v>
      </c>
      <c r="K19" s="10"/>
      <c r="L19" s="9"/>
      <c r="M19" s="7"/>
      <c r="N19" s="42" t="e">
        <f>AANVRAAG!#REF!</f>
        <v>#REF!</v>
      </c>
      <c r="O19" s="10"/>
      <c r="P19" s="7"/>
      <c r="Q19" s="24"/>
      <c r="R19" s="7"/>
      <c r="S19" s="7"/>
      <c r="T19" s="7">
        <v>1</v>
      </c>
      <c r="U19" s="7" t="s">
        <v>0</v>
      </c>
      <c r="V19" s="7">
        <v>15</v>
      </c>
      <c r="W19" s="7" t="s">
        <v>0</v>
      </c>
      <c r="X19" s="7">
        <f t="shared" si="0"/>
        <v>15</v>
      </c>
      <c r="Y19" s="7"/>
      <c r="Z19" s="7"/>
      <c r="AA19" s="7"/>
      <c r="AB19" s="18" t="s">
        <v>41</v>
      </c>
      <c r="AC19" s="7"/>
      <c r="AD19" s="29" t="s">
        <v>4</v>
      </c>
      <c r="AE19" s="7"/>
      <c r="AF19" s="38">
        <f>IF(AD19=AF!$C$25,AF!S22,AF!U22)</f>
        <v>0</v>
      </c>
      <c r="AG19" s="10"/>
      <c r="AH19" s="7"/>
    </row>
    <row r="20" spans="1:34" x14ac:dyDescent="0.2">
      <c r="A20" s="7">
        <v>1</v>
      </c>
      <c r="B20" s="7" t="s">
        <v>0</v>
      </c>
      <c r="C20" s="8">
        <f t="shared" si="1"/>
        <v>15</v>
      </c>
      <c r="D20" s="7" t="s">
        <v>6</v>
      </c>
      <c r="E20" s="10"/>
      <c r="F20" s="10"/>
      <c r="G20" s="10"/>
      <c r="H20" s="7"/>
      <c r="I20" s="7"/>
      <c r="J20" s="38">
        <f>AG24</f>
        <v>10</v>
      </c>
      <c r="K20" s="10"/>
      <c r="L20" s="9"/>
      <c r="M20" s="7"/>
      <c r="N20" s="42">
        <f>AANVRAAG!J32</f>
        <v>0</v>
      </c>
      <c r="O20" s="10"/>
      <c r="P20" s="7"/>
      <c r="Q20" s="24"/>
      <c r="R20" s="7"/>
      <c r="S20" s="7"/>
      <c r="T20" s="7">
        <v>1</v>
      </c>
      <c r="U20" s="7" t="s">
        <v>0</v>
      </c>
      <c r="V20" s="7">
        <v>15</v>
      </c>
      <c r="W20" s="7" t="s">
        <v>0</v>
      </c>
      <c r="X20" s="7">
        <f t="shared" si="0"/>
        <v>16</v>
      </c>
      <c r="Y20" s="7"/>
      <c r="Z20" s="7"/>
      <c r="AA20" s="7"/>
      <c r="AB20" s="18" t="s">
        <v>41</v>
      </c>
      <c r="AC20" s="7"/>
      <c r="AD20" s="29" t="s">
        <v>4</v>
      </c>
      <c r="AE20" s="7"/>
      <c r="AF20" s="38">
        <f>IF(AD20=AF!$C$25,AF!S23,AF!U23)</f>
        <v>0</v>
      </c>
      <c r="AG20" s="10"/>
      <c r="AH20" s="7"/>
    </row>
    <row r="21" spans="1:34" ht="16" thickBot="1" x14ac:dyDescent="0.25">
      <c r="A21" s="7"/>
      <c r="B21" s="7"/>
      <c r="C21" s="8"/>
      <c r="D21" s="7"/>
      <c r="E21" s="7"/>
      <c r="F21" s="7"/>
      <c r="G21" s="10"/>
      <c r="H21" s="7"/>
      <c r="I21" s="7"/>
      <c r="J21" s="10"/>
      <c r="K21" s="10"/>
      <c r="L21" s="9"/>
      <c r="M21" s="7"/>
      <c r="N21" s="10"/>
      <c r="O21" s="10"/>
      <c r="P21" s="7"/>
      <c r="Q21" s="24"/>
      <c r="R21" s="7"/>
      <c r="S21" s="7"/>
      <c r="T21" s="7">
        <v>1</v>
      </c>
      <c r="U21" s="7" t="s">
        <v>0</v>
      </c>
      <c r="V21" s="7">
        <v>15</v>
      </c>
      <c r="W21" s="7" t="s">
        <v>0</v>
      </c>
      <c r="X21" s="7">
        <f t="shared" si="0"/>
        <v>17</v>
      </c>
      <c r="Y21" s="7"/>
      <c r="Z21" s="7"/>
      <c r="AA21" s="7"/>
      <c r="AB21" s="18" t="s">
        <v>41</v>
      </c>
      <c r="AC21" s="7"/>
      <c r="AD21" s="29" t="s">
        <v>3</v>
      </c>
      <c r="AE21" s="7"/>
      <c r="AF21" s="38">
        <f>IF(AD21=AF!$C$25,AF!S24,AF!U24)</f>
        <v>2</v>
      </c>
      <c r="AG21" s="10"/>
      <c r="AH21" s="7"/>
    </row>
    <row r="22" spans="1:34" ht="16" thickBot="1" x14ac:dyDescent="0.25">
      <c r="A22" s="11"/>
      <c r="B22" s="11"/>
      <c r="C22" s="12"/>
      <c r="D22" s="13" t="s">
        <v>7</v>
      </c>
      <c r="E22" s="30" t="s">
        <v>4</v>
      </c>
      <c r="F22" s="11"/>
      <c r="G22" s="35"/>
      <c r="H22" s="11"/>
      <c r="I22" s="11"/>
      <c r="J22" s="35"/>
      <c r="K22" s="35"/>
      <c r="L22" s="14"/>
      <c r="M22" s="11"/>
      <c r="N22" s="35"/>
      <c r="O22" s="35"/>
      <c r="P22" s="11"/>
      <c r="Q22" s="25"/>
      <c r="R22" s="11"/>
      <c r="S22" s="11"/>
      <c r="T22" s="7">
        <v>1</v>
      </c>
      <c r="U22" s="7" t="s">
        <v>0</v>
      </c>
      <c r="V22" s="7">
        <v>15</v>
      </c>
      <c r="W22" s="7" t="s">
        <v>0</v>
      </c>
      <c r="X22" s="7">
        <f t="shared" si="0"/>
        <v>18</v>
      </c>
      <c r="Y22" s="11"/>
      <c r="Z22" s="23" t="s">
        <v>39</v>
      </c>
      <c r="AA22" s="11"/>
      <c r="AB22" s="18" t="s">
        <v>41</v>
      </c>
      <c r="AC22" s="11"/>
      <c r="AD22" s="29" t="s">
        <v>3</v>
      </c>
      <c r="AE22" s="11"/>
      <c r="AF22" s="38">
        <f>IF(AD22=AF!$C$25,AF!S25,AF!U25)</f>
        <v>2</v>
      </c>
      <c r="AG22" s="35"/>
      <c r="AH22" s="7"/>
    </row>
    <row r="23" spans="1:34" ht="17" thickBot="1" x14ac:dyDescent="0.25">
      <c r="A23" s="7"/>
      <c r="B23" s="7"/>
      <c r="C23" s="8"/>
      <c r="D23" s="7"/>
      <c r="E23" s="7"/>
      <c r="F23" s="7"/>
      <c r="G23" s="10"/>
      <c r="H23" s="7"/>
      <c r="I23" s="7"/>
      <c r="J23" s="39">
        <f>SUM(J6:J20)</f>
        <v>45</v>
      </c>
      <c r="K23" s="10"/>
      <c r="L23" s="9"/>
      <c r="M23" s="7"/>
      <c r="N23" s="10"/>
      <c r="O23" s="10"/>
      <c r="P23" s="7"/>
      <c r="Q23" s="2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0"/>
      <c r="AE23" s="7"/>
      <c r="AF23" s="10"/>
      <c r="AG23" s="10"/>
      <c r="AH23" s="7"/>
    </row>
    <row r="24" spans="1:34" ht="17" thickBot="1" x14ac:dyDescent="0.25">
      <c r="A24" s="15"/>
      <c r="B24" s="15"/>
      <c r="C24" s="16"/>
      <c r="D24" s="15" t="s">
        <v>9</v>
      </c>
      <c r="E24" s="15"/>
      <c r="F24" s="15"/>
      <c r="G24" s="36"/>
      <c r="H24" s="15"/>
      <c r="I24" s="15"/>
      <c r="J24" s="39">
        <f>IF($E$22=AF!$C$25,(SUM(J6:J20)*2),SUM(J6:J20))</f>
        <v>45</v>
      </c>
      <c r="K24" s="40">
        <f>IF(J24&gt;75,75,J24)</f>
        <v>45</v>
      </c>
      <c r="L24" s="17"/>
      <c r="M24" s="15"/>
      <c r="N24" s="36"/>
      <c r="O24" s="43" t="e">
        <f>AANVRAAG!#REF!</f>
        <v>#REF!</v>
      </c>
      <c r="P24" s="15"/>
      <c r="Q24" s="26"/>
      <c r="R24" s="15"/>
      <c r="S24" s="15"/>
      <c r="T24" s="15"/>
      <c r="U24" s="15"/>
      <c r="V24" s="15"/>
      <c r="W24" s="15"/>
      <c r="X24" s="15"/>
      <c r="Y24" s="15"/>
      <c r="Z24" s="15" t="s">
        <v>42</v>
      </c>
      <c r="AA24" s="15"/>
      <c r="AB24" s="15"/>
      <c r="AC24" s="15"/>
      <c r="AD24" s="36"/>
      <c r="AE24" s="15"/>
      <c r="AF24" s="39">
        <f>SUM(AF5:AF22)</f>
        <v>12</v>
      </c>
      <c r="AG24" s="40">
        <f>IF(AF24&gt;10,10,AF24)</f>
        <v>10</v>
      </c>
      <c r="AH24" s="7"/>
    </row>
    <row r="25" spans="1:34" x14ac:dyDescent="0.2">
      <c r="A25" s="7"/>
      <c r="B25" s="7"/>
      <c r="C25" s="8"/>
      <c r="D25" s="7"/>
      <c r="E25" s="7"/>
      <c r="F25" s="7"/>
      <c r="G25" s="10"/>
      <c r="H25" s="7"/>
      <c r="I25" s="7"/>
      <c r="J25" s="10"/>
      <c r="K25" s="10"/>
      <c r="L25" s="9"/>
      <c r="M25" s="7"/>
      <c r="N25" s="10"/>
      <c r="O25" s="10"/>
      <c r="P25" s="7"/>
      <c r="Q25" s="2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0"/>
      <c r="AE25" s="7"/>
      <c r="AF25" s="10"/>
      <c r="AG25" s="10"/>
      <c r="AH25" s="7"/>
    </row>
    <row r="26" spans="1:34" ht="21" x14ac:dyDescent="0.25">
      <c r="A26" s="6" t="s">
        <v>10</v>
      </c>
      <c r="B26" s="7"/>
      <c r="C26" s="8"/>
      <c r="D26" s="7"/>
      <c r="E26" s="7"/>
      <c r="F26" s="7"/>
      <c r="G26" s="10"/>
      <c r="H26" s="7"/>
      <c r="I26" s="7"/>
      <c r="J26" s="10"/>
      <c r="K26" s="10"/>
      <c r="L26" s="9"/>
      <c r="M26" s="7"/>
      <c r="N26" s="10"/>
      <c r="O26" s="10"/>
      <c r="P26" s="7"/>
      <c r="Q26" s="2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0"/>
      <c r="AE26" s="7"/>
      <c r="AF26" s="10"/>
      <c r="AG26" s="10"/>
      <c r="AH26" s="7"/>
    </row>
    <row r="27" spans="1:34" x14ac:dyDescent="0.2">
      <c r="A27" s="7"/>
      <c r="B27" s="7"/>
      <c r="C27" s="8"/>
      <c r="D27" s="7"/>
      <c r="E27" s="7"/>
      <c r="F27" s="7"/>
      <c r="G27" s="10"/>
      <c r="H27" s="7"/>
      <c r="I27" s="7"/>
      <c r="J27" s="10"/>
      <c r="K27" s="10"/>
      <c r="L27" s="9"/>
      <c r="M27" s="7"/>
      <c r="N27" s="10"/>
      <c r="O27" s="10"/>
      <c r="P27" s="7"/>
    </row>
    <row r="28" spans="1:34" x14ac:dyDescent="0.2">
      <c r="A28" s="7">
        <v>2</v>
      </c>
      <c r="B28" s="7" t="s">
        <v>0</v>
      </c>
      <c r="C28" s="8">
        <v>1</v>
      </c>
      <c r="D28" s="7" t="s">
        <v>11</v>
      </c>
      <c r="E28" s="7"/>
      <c r="F28" s="7"/>
      <c r="G28" s="29" t="s">
        <v>3</v>
      </c>
      <c r="H28" s="7"/>
      <c r="I28" s="7"/>
      <c r="J28" s="38">
        <f>IF($E$22=AF!$C$25,(IF(G28=AF!$C$25,AF!E28,AF!G28)*1.5),IF(G28=AF!$C$25,AF!E28,AF!G28))</f>
        <v>15</v>
      </c>
      <c r="K28" s="10"/>
      <c r="L28" s="9"/>
      <c r="M28" s="7"/>
      <c r="N28" s="42">
        <f>AANVRAAG!J40</f>
        <v>0</v>
      </c>
      <c r="O28" s="10"/>
      <c r="P28" s="7"/>
    </row>
    <row r="29" spans="1:34" x14ac:dyDescent="0.2">
      <c r="A29" s="7"/>
      <c r="B29" s="7"/>
      <c r="C29" s="8"/>
      <c r="D29" s="18" t="s">
        <v>12</v>
      </c>
      <c r="E29" s="7"/>
      <c r="F29" s="7"/>
      <c r="G29" s="10"/>
      <c r="H29" s="7"/>
      <c r="I29" s="7"/>
      <c r="J29" s="10"/>
      <c r="K29" s="10"/>
      <c r="L29" s="9"/>
      <c r="M29" s="7"/>
      <c r="N29" s="35"/>
      <c r="O29" s="10"/>
      <c r="P29" s="7"/>
    </row>
    <row r="30" spans="1:34" x14ac:dyDescent="0.2">
      <c r="A30" s="7">
        <v>2</v>
      </c>
      <c r="B30" s="7" t="s">
        <v>0</v>
      </c>
      <c r="C30" s="8">
        <f>C28+1</f>
        <v>2</v>
      </c>
      <c r="D30" s="7" t="s">
        <v>13</v>
      </c>
      <c r="E30" s="7"/>
      <c r="F30" s="7"/>
      <c r="G30" s="29" t="s">
        <v>3</v>
      </c>
      <c r="H30" s="7"/>
      <c r="I30" s="7"/>
      <c r="J30" s="38">
        <f>IF($E$22=AF!$C$25,(IF(G30=AF!$C$25,AF!E29,AF!G29)*1.5),IF(G30=AF!$C$25,AF!E29,AF!G29))</f>
        <v>15</v>
      </c>
      <c r="K30" s="10"/>
      <c r="L30" s="9"/>
      <c r="M30" s="7"/>
      <c r="N30" s="42">
        <f>AANVRAAG!J42</f>
        <v>0</v>
      </c>
      <c r="O30" s="10"/>
      <c r="P30" s="7"/>
    </row>
    <row r="31" spans="1:34" x14ac:dyDescent="0.2">
      <c r="A31" s="7"/>
      <c r="B31" s="7"/>
      <c r="C31" s="8"/>
      <c r="D31" s="18" t="s">
        <v>12</v>
      </c>
      <c r="E31" s="7"/>
      <c r="F31" s="7"/>
      <c r="G31" s="10"/>
      <c r="H31" s="7"/>
      <c r="I31" s="7"/>
      <c r="J31" s="10"/>
      <c r="K31" s="10"/>
      <c r="L31" s="9"/>
      <c r="M31" s="7"/>
      <c r="N31" s="35"/>
      <c r="O31" s="10"/>
      <c r="P31" s="7"/>
    </row>
    <row r="32" spans="1:34" x14ac:dyDescent="0.2">
      <c r="A32" s="7">
        <v>2</v>
      </c>
      <c r="B32" s="7" t="s">
        <v>0</v>
      </c>
      <c r="C32" s="8">
        <v>3</v>
      </c>
      <c r="D32" s="7" t="s">
        <v>14</v>
      </c>
      <c r="E32" s="7"/>
      <c r="F32" s="7"/>
      <c r="G32" s="29" t="s">
        <v>4</v>
      </c>
      <c r="H32" s="7"/>
      <c r="I32" s="7"/>
      <c r="J32" s="38">
        <f>IF($E$22=AF!$C$25,(IF(G32=AF!$C$25,AF!E30,AF!G30)*1),IF(G32=AF!$C$25,AF!E30,AF!G30))</f>
        <v>0</v>
      </c>
      <c r="K32" s="10"/>
      <c r="L32" s="9"/>
      <c r="M32" s="7"/>
      <c r="N32" s="42">
        <f>AANVRAAG!J44</f>
        <v>0</v>
      </c>
      <c r="O32" s="10"/>
      <c r="P32" s="7"/>
    </row>
    <row r="33" spans="1:33" x14ac:dyDescent="0.2">
      <c r="A33" s="7"/>
      <c r="B33" s="7"/>
      <c r="C33" s="8"/>
      <c r="D33" s="18" t="s">
        <v>15</v>
      </c>
      <c r="E33" s="7"/>
      <c r="F33" s="7"/>
      <c r="G33" s="10"/>
      <c r="H33" s="7"/>
      <c r="I33" s="7"/>
      <c r="J33" s="10"/>
      <c r="K33" s="10"/>
      <c r="L33" s="9"/>
      <c r="M33" s="7"/>
      <c r="N33" s="35"/>
      <c r="O33" s="10"/>
      <c r="P33" s="7"/>
    </row>
    <row r="34" spans="1:33" x14ac:dyDescent="0.2">
      <c r="A34" s="7"/>
      <c r="B34" s="7"/>
      <c r="C34" s="8"/>
      <c r="D34" s="7" t="s">
        <v>16</v>
      </c>
      <c r="E34" s="7"/>
      <c r="F34" s="7"/>
      <c r="G34" s="10"/>
      <c r="H34" s="7"/>
      <c r="I34" s="7"/>
      <c r="J34" s="10"/>
      <c r="K34" s="10"/>
      <c r="L34" s="9"/>
      <c r="M34" s="7"/>
      <c r="N34" s="35"/>
      <c r="O34" s="10"/>
      <c r="P34" s="7"/>
    </row>
    <row r="35" spans="1:33" x14ac:dyDescent="0.2">
      <c r="A35" s="7"/>
      <c r="B35" s="7"/>
      <c r="C35" s="8"/>
      <c r="D35" s="18" t="s">
        <v>17</v>
      </c>
      <c r="E35" s="7"/>
      <c r="F35" s="7"/>
      <c r="G35" s="10"/>
      <c r="H35" s="7"/>
      <c r="I35" s="7"/>
      <c r="J35" s="10"/>
      <c r="K35" s="10"/>
      <c r="L35" s="9"/>
      <c r="M35" s="7"/>
      <c r="N35" s="35"/>
      <c r="O35" s="10"/>
      <c r="P35" s="7"/>
    </row>
    <row r="36" spans="1:33" x14ac:dyDescent="0.2">
      <c r="A36" s="7">
        <v>2</v>
      </c>
      <c r="B36" s="7" t="s">
        <v>0</v>
      </c>
      <c r="C36" s="8">
        <v>4</v>
      </c>
      <c r="D36" s="7" t="s">
        <v>14</v>
      </c>
      <c r="E36" s="7"/>
      <c r="F36" s="7"/>
      <c r="G36" s="29" t="s">
        <v>3</v>
      </c>
      <c r="H36" s="7"/>
      <c r="I36" s="7"/>
      <c r="J36" s="38">
        <f>IF($E$22=AF!$C$25,(IF(G36=AF!$C$25,AF!E31,AF!G31)*1),IF(G36=AF!$C$25,AF!E31,AF!G31))</f>
        <v>30</v>
      </c>
      <c r="K36" s="10"/>
      <c r="L36" s="9"/>
      <c r="M36" s="7"/>
      <c r="N36" s="42">
        <f>AANVRAAG!J46</f>
        <v>0</v>
      </c>
      <c r="O36" s="10"/>
      <c r="P36" s="7"/>
    </row>
    <row r="37" spans="1:33" x14ac:dyDescent="0.2">
      <c r="A37" s="7"/>
      <c r="B37" s="7"/>
      <c r="C37" s="8"/>
      <c r="D37" s="18" t="s">
        <v>18</v>
      </c>
      <c r="E37" s="7"/>
      <c r="F37" s="7"/>
      <c r="G37" s="10"/>
      <c r="H37" s="7"/>
      <c r="I37" s="7"/>
      <c r="J37" s="10"/>
      <c r="K37" s="10"/>
      <c r="L37" s="9"/>
      <c r="M37" s="7"/>
      <c r="N37" s="10"/>
      <c r="O37" s="10"/>
      <c r="P37" s="7"/>
    </row>
    <row r="38" spans="1:33" x14ac:dyDescent="0.2">
      <c r="A38" s="7"/>
      <c r="B38" s="7"/>
      <c r="C38" s="8"/>
      <c r="D38" s="7" t="s">
        <v>16</v>
      </c>
      <c r="E38" s="7"/>
      <c r="F38" s="7"/>
      <c r="G38" s="10"/>
      <c r="H38" s="7"/>
      <c r="I38" s="7"/>
      <c r="J38" s="10"/>
      <c r="K38" s="10"/>
      <c r="L38" s="9"/>
      <c r="M38" s="7"/>
      <c r="N38" s="10"/>
      <c r="O38" s="10"/>
      <c r="P38" s="7"/>
    </row>
    <row r="39" spans="1:33" x14ac:dyDescent="0.2">
      <c r="A39" s="7"/>
      <c r="B39" s="7"/>
      <c r="C39" s="8"/>
      <c r="D39" s="18" t="s">
        <v>19</v>
      </c>
      <c r="E39" s="7"/>
      <c r="F39" s="7"/>
      <c r="G39" s="10"/>
      <c r="H39" s="7"/>
      <c r="I39" s="7"/>
      <c r="J39" s="10"/>
      <c r="K39" s="10"/>
      <c r="L39" s="9"/>
      <c r="M39" s="7"/>
      <c r="N39" s="10"/>
      <c r="O39" s="10"/>
      <c r="P39" s="7"/>
    </row>
    <row r="40" spans="1:33" ht="17" thickBot="1" x14ac:dyDescent="0.25">
      <c r="A40" s="7"/>
      <c r="B40" s="7"/>
      <c r="C40" s="8"/>
      <c r="D40" s="7"/>
      <c r="E40" s="7"/>
      <c r="F40" s="7"/>
      <c r="G40" s="10"/>
      <c r="H40" s="7"/>
      <c r="I40" s="7"/>
      <c r="J40" s="39">
        <f>(J28+J30+J32+J36)</f>
        <v>60</v>
      </c>
      <c r="K40" s="10"/>
      <c r="L40" s="9"/>
      <c r="M40" s="7"/>
      <c r="N40" s="10"/>
      <c r="O40" s="10"/>
      <c r="P40" s="7"/>
    </row>
    <row r="41" spans="1:33" ht="17" thickBot="1" x14ac:dyDescent="0.25">
      <c r="A41" s="15"/>
      <c r="B41" s="15"/>
      <c r="C41" s="16"/>
      <c r="D41" s="15" t="s">
        <v>20</v>
      </c>
      <c r="E41" s="15"/>
      <c r="F41" s="15"/>
      <c r="G41" s="36"/>
      <c r="H41" s="15"/>
      <c r="I41" s="15"/>
      <c r="J41" s="39">
        <f>IF($E$22=AF!$C$25,((J28+J30+J32+J36)*1),(J28+J30+J32+J36))</f>
        <v>60</v>
      </c>
      <c r="K41" s="40">
        <f>IF(J41&gt;75,75,J41)</f>
        <v>60</v>
      </c>
      <c r="L41" s="17"/>
      <c r="M41" s="15"/>
      <c r="N41" s="36"/>
      <c r="O41" s="43">
        <f>AANVRAAG!H51</f>
        <v>0</v>
      </c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31"/>
      <c r="AE41" s="5"/>
      <c r="AF41" s="31"/>
      <c r="AG41" s="31"/>
    </row>
    <row r="42" spans="1:33" x14ac:dyDescent="0.2">
      <c r="A42" s="7"/>
      <c r="B42" s="7"/>
      <c r="C42" s="8"/>
      <c r="D42" s="7"/>
      <c r="E42" s="7"/>
      <c r="F42" s="7"/>
      <c r="G42" s="10"/>
      <c r="H42" s="7"/>
      <c r="I42" s="7"/>
      <c r="J42" s="10"/>
      <c r="K42" s="10"/>
      <c r="L42" s="9"/>
      <c r="M42" s="7"/>
      <c r="N42" s="10"/>
      <c r="O42" s="10"/>
      <c r="P42" s="7"/>
    </row>
    <row r="43" spans="1:33" ht="21" x14ac:dyDescent="0.25">
      <c r="A43" s="6" t="s">
        <v>21</v>
      </c>
      <c r="B43" s="7"/>
      <c r="C43" s="8"/>
      <c r="D43" s="7"/>
      <c r="E43" s="7"/>
      <c r="F43" s="7"/>
      <c r="G43" s="10"/>
      <c r="H43" s="7"/>
      <c r="I43" s="7"/>
      <c r="J43" s="10"/>
      <c r="K43" s="10"/>
      <c r="L43" s="9"/>
      <c r="M43" s="7"/>
      <c r="N43" s="10"/>
      <c r="O43" s="10"/>
      <c r="P43" s="7"/>
    </row>
    <row r="44" spans="1:33" x14ac:dyDescent="0.2">
      <c r="A44" s="7"/>
      <c r="B44" s="7"/>
      <c r="C44" s="8"/>
      <c r="D44" s="7"/>
      <c r="E44" s="7"/>
      <c r="F44" s="7"/>
      <c r="G44" s="10"/>
      <c r="H44" s="7"/>
      <c r="I44" s="7"/>
      <c r="J44" s="10"/>
      <c r="K44" s="10"/>
      <c r="L44" s="9"/>
      <c r="M44" s="7"/>
      <c r="N44" s="10"/>
      <c r="O44" s="10"/>
      <c r="P44" s="7"/>
    </row>
    <row r="45" spans="1:33" x14ac:dyDescent="0.2">
      <c r="A45" s="7">
        <v>3</v>
      </c>
      <c r="B45" s="7" t="s">
        <v>0</v>
      </c>
      <c r="C45" s="8">
        <v>1</v>
      </c>
      <c r="D45" s="7" t="s">
        <v>22</v>
      </c>
      <c r="E45" s="7"/>
      <c r="F45" s="7"/>
      <c r="G45" s="29" t="s">
        <v>3</v>
      </c>
      <c r="H45" s="7"/>
      <c r="I45" s="7"/>
      <c r="J45" s="38">
        <f>IF($E$22=AF!$C$25,(IF(G45=AF!$C$25,AF!E35,AF!G35)*1),IF(G45=AF!$C$25,AF!E35,AF!G35))</f>
        <v>10</v>
      </c>
      <c r="K45" s="10"/>
      <c r="L45" s="9"/>
      <c r="M45" s="7"/>
      <c r="N45" s="42">
        <f>AANVRAAG!J58</f>
        <v>0</v>
      </c>
      <c r="O45" s="10"/>
      <c r="P45" s="7"/>
    </row>
    <row r="46" spans="1:33" x14ac:dyDescent="0.2">
      <c r="A46" s="7"/>
      <c r="B46" s="7"/>
      <c r="C46" s="8"/>
      <c r="D46" s="18" t="s">
        <v>23</v>
      </c>
      <c r="E46" s="7"/>
      <c r="F46" s="7"/>
      <c r="G46" s="10"/>
      <c r="H46" s="7"/>
      <c r="I46" s="7"/>
      <c r="J46" s="10"/>
      <c r="K46" s="10"/>
      <c r="L46" s="9"/>
      <c r="M46" s="7"/>
      <c r="N46" s="35"/>
      <c r="O46" s="10"/>
      <c r="P46" s="7"/>
    </row>
    <row r="47" spans="1:33" x14ac:dyDescent="0.2">
      <c r="A47" s="7">
        <v>3</v>
      </c>
      <c r="B47" s="7" t="s">
        <v>0</v>
      </c>
      <c r="C47" s="8">
        <v>2</v>
      </c>
      <c r="D47" s="7" t="s">
        <v>24</v>
      </c>
      <c r="E47" s="7"/>
      <c r="F47" s="7"/>
      <c r="G47" s="29" t="s">
        <v>3</v>
      </c>
      <c r="H47" s="7"/>
      <c r="I47" s="7"/>
      <c r="J47" s="38" t="str">
        <f>IF($E$22=AF!$C$25,(IF(G47=AF!$C$25,AF!E36,AF!G36)*1),IF(G47=AF!$C$25,AF!E36,AF!G36))</f>
        <v xml:space="preserve"> </v>
      </c>
      <c r="K47" s="10"/>
      <c r="L47" s="9"/>
      <c r="M47" s="7"/>
      <c r="N47" s="42" t="e">
        <f>AANVRAAG!#REF!</f>
        <v>#REF!</v>
      </c>
      <c r="O47" s="10"/>
      <c r="P47" s="7"/>
    </row>
    <row r="48" spans="1:33" x14ac:dyDescent="0.2">
      <c r="A48" s="7"/>
      <c r="B48" s="7"/>
      <c r="C48" s="8"/>
      <c r="D48" s="7" t="s">
        <v>25</v>
      </c>
      <c r="E48" s="7"/>
      <c r="F48" s="7"/>
      <c r="G48" s="10"/>
      <c r="H48" s="7"/>
      <c r="I48" s="7"/>
      <c r="J48" s="10"/>
      <c r="K48" s="10"/>
      <c r="L48" s="9"/>
      <c r="M48" s="7"/>
      <c r="N48" s="10"/>
      <c r="O48" s="10"/>
      <c r="P48" s="7"/>
    </row>
    <row r="49" spans="1:33" ht="16" thickBot="1" x14ac:dyDescent="0.25">
      <c r="A49" s="7"/>
      <c r="B49" s="7"/>
      <c r="C49" s="8"/>
      <c r="D49" s="7"/>
      <c r="E49" s="7"/>
      <c r="F49" s="7"/>
      <c r="G49" s="10"/>
      <c r="H49" s="7"/>
      <c r="I49" s="7"/>
      <c r="J49" s="10"/>
      <c r="K49" s="10"/>
      <c r="L49" s="9"/>
      <c r="M49" s="7"/>
      <c r="N49" s="10"/>
      <c r="O49" s="10"/>
      <c r="P49" s="7"/>
    </row>
    <row r="50" spans="1:33" ht="17" thickBot="1" x14ac:dyDescent="0.25">
      <c r="A50" s="19"/>
      <c r="B50" s="19"/>
      <c r="C50" s="20"/>
      <c r="D50" s="15" t="s">
        <v>26</v>
      </c>
      <c r="E50" s="19"/>
      <c r="F50" s="19"/>
      <c r="G50" s="37"/>
      <c r="H50" s="19"/>
      <c r="I50" s="19"/>
      <c r="J50" s="37"/>
      <c r="K50" s="40" t="e">
        <f>(J45+J47)</f>
        <v>#VALUE!</v>
      </c>
      <c r="L50" s="17"/>
      <c r="M50" s="15"/>
      <c r="N50" s="36"/>
      <c r="O50" s="43">
        <f>AANVRAAG!K63</f>
        <v>0</v>
      </c>
      <c r="P50" s="1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2"/>
      <c r="AE50" s="2"/>
      <c r="AF50" s="32"/>
      <c r="AG50" s="32"/>
    </row>
    <row r="51" spans="1:33" x14ac:dyDescent="0.2">
      <c r="A51" s="7"/>
      <c r="B51" s="7"/>
      <c r="C51" s="8"/>
      <c r="D51" s="7"/>
      <c r="E51" s="7"/>
      <c r="F51" s="7"/>
      <c r="G51" s="10"/>
      <c r="H51" s="7"/>
      <c r="I51" s="7"/>
      <c r="J51" s="10"/>
      <c r="K51" s="10"/>
      <c r="L51" s="9"/>
      <c r="M51" s="7"/>
      <c r="N51" s="10"/>
      <c r="O51" s="10"/>
      <c r="P51" s="7"/>
    </row>
    <row r="52" spans="1:33" ht="21" x14ac:dyDescent="0.25">
      <c r="A52" s="6" t="s">
        <v>27</v>
      </c>
      <c r="B52" s="7"/>
      <c r="C52" s="8"/>
      <c r="D52" s="7"/>
      <c r="E52" s="7"/>
      <c r="F52" s="7"/>
      <c r="G52" s="10"/>
      <c r="H52" s="7"/>
      <c r="I52" s="7"/>
      <c r="J52" s="10"/>
      <c r="K52" s="10"/>
      <c r="L52" s="9"/>
      <c r="M52" s="7"/>
      <c r="N52" s="10"/>
      <c r="O52" s="10"/>
      <c r="P52" s="7"/>
    </row>
    <row r="53" spans="1:33" x14ac:dyDescent="0.2">
      <c r="A53" s="7"/>
      <c r="B53" s="7"/>
      <c r="C53" s="8"/>
      <c r="D53" s="7"/>
      <c r="E53" s="7"/>
      <c r="F53" s="7"/>
      <c r="G53" s="10"/>
      <c r="H53" s="7"/>
      <c r="I53" s="7"/>
      <c r="J53" s="10"/>
      <c r="K53" s="10"/>
      <c r="L53" s="9"/>
      <c r="M53" s="7"/>
      <c r="N53" s="10"/>
      <c r="O53" s="10"/>
      <c r="P53" s="7"/>
    </row>
    <row r="54" spans="1:33" x14ac:dyDescent="0.2">
      <c r="A54" s="7">
        <v>4</v>
      </c>
      <c r="B54" s="7" t="s">
        <v>0</v>
      </c>
      <c r="C54" s="8">
        <v>1</v>
      </c>
      <c r="D54" s="7" t="s">
        <v>28</v>
      </c>
      <c r="E54" s="7"/>
      <c r="F54" s="7"/>
      <c r="G54" s="10"/>
      <c r="H54" s="7"/>
      <c r="I54" s="7"/>
      <c r="J54" s="10"/>
      <c r="K54" s="10"/>
      <c r="L54" s="9"/>
      <c r="M54" s="7"/>
      <c r="N54" s="10"/>
      <c r="O54" s="10"/>
      <c r="P54" s="7"/>
    </row>
    <row r="55" spans="1:33" x14ac:dyDescent="0.2">
      <c r="A55" s="7"/>
      <c r="B55" s="7"/>
      <c r="C55" s="8"/>
      <c r="D55" s="7" t="s">
        <v>29</v>
      </c>
      <c r="E55" s="7"/>
      <c r="F55" s="7"/>
      <c r="G55" s="29" t="s">
        <v>4</v>
      </c>
      <c r="H55" s="7"/>
      <c r="I55" s="7"/>
      <c r="J55" s="38">
        <f>IF($E$22=AF!$C$25,(IF(G55=AF!$C$25,AF!E39,AF!G39)*1),IF(G55=AF!$C$25,AF!E39,AF!G39))</f>
        <v>0</v>
      </c>
      <c r="K55" s="10"/>
      <c r="L55" s="9"/>
      <c r="M55" s="7"/>
      <c r="N55" s="42">
        <f>AANVRAAG!J68</f>
        <v>0</v>
      </c>
      <c r="O55" s="10"/>
      <c r="P55" s="7"/>
    </row>
    <row r="56" spans="1:33" x14ac:dyDescent="0.2">
      <c r="A56" s="7">
        <v>4</v>
      </c>
      <c r="B56" s="7" t="s">
        <v>0</v>
      </c>
      <c r="C56" s="8">
        <v>2</v>
      </c>
      <c r="D56" s="7" t="s">
        <v>30</v>
      </c>
      <c r="E56" s="7"/>
      <c r="F56" s="7"/>
      <c r="G56" s="10"/>
      <c r="H56" s="7"/>
      <c r="I56" s="7"/>
      <c r="J56" s="10"/>
      <c r="K56" s="10"/>
      <c r="L56" s="9"/>
      <c r="M56" s="7"/>
      <c r="N56" s="35"/>
      <c r="O56" s="10"/>
      <c r="P56" s="7"/>
    </row>
    <row r="57" spans="1:33" x14ac:dyDescent="0.2">
      <c r="A57" s="7"/>
      <c r="B57" s="7"/>
      <c r="C57" s="8"/>
      <c r="D57" s="7" t="s">
        <v>32</v>
      </c>
      <c r="E57" s="7"/>
      <c r="F57" s="7"/>
      <c r="G57" s="29" t="s">
        <v>3</v>
      </c>
      <c r="H57" s="7"/>
      <c r="I57" s="7"/>
      <c r="J57" s="38">
        <f>((IF($E$22=AF!$C$25,(IF(G57=AF!$C$25,AF!E41,AF!G41)*1),IF(G57=AF!$C$25,AF!E41,AF!G41)))+(IF($E$22=AF!$C$25,(IF(G58=AF!$C$25,AF!E42,AF!G42)*1),IF(G58=AF!$C$25,AF!E42,AF!G42))))</f>
        <v>10</v>
      </c>
      <c r="K57" s="10"/>
      <c r="L57" s="9"/>
      <c r="M57" s="7"/>
      <c r="N57" s="42">
        <f>AANVRAAG!J73</f>
        <v>0</v>
      </c>
      <c r="O57" s="10"/>
      <c r="P57" s="7"/>
    </row>
    <row r="58" spans="1:33" x14ac:dyDescent="0.2">
      <c r="A58" s="7"/>
      <c r="B58" s="7"/>
      <c r="C58" s="8"/>
      <c r="D58" s="7" t="s">
        <v>31</v>
      </c>
      <c r="E58" s="7"/>
      <c r="F58" s="7"/>
      <c r="G58" s="29" t="s">
        <v>4</v>
      </c>
      <c r="H58" s="7"/>
      <c r="I58" s="7"/>
      <c r="J58" s="10"/>
      <c r="K58" s="10"/>
      <c r="L58" s="9"/>
      <c r="M58" s="7"/>
      <c r="N58" s="10"/>
      <c r="O58" s="10"/>
      <c r="P58" s="7"/>
    </row>
    <row r="59" spans="1:33" ht="16" thickBot="1" x14ac:dyDescent="0.25">
      <c r="A59" s="7"/>
      <c r="B59" s="7"/>
      <c r="C59" s="8"/>
      <c r="D59" s="7"/>
      <c r="E59" s="7"/>
      <c r="F59" s="7"/>
      <c r="G59" s="10"/>
      <c r="H59" s="7"/>
      <c r="I59" s="7"/>
      <c r="J59" s="10"/>
      <c r="K59" s="10"/>
      <c r="L59" s="9"/>
      <c r="M59" s="7"/>
      <c r="N59" s="10"/>
      <c r="O59" s="10"/>
      <c r="P59" s="7"/>
    </row>
    <row r="60" spans="1:33" ht="17" thickBot="1" x14ac:dyDescent="0.25">
      <c r="A60" s="19"/>
      <c r="B60" s="19"/>
      <c r="C60" s="20"/>
      <c r="D60" s="15" t="s">
        <v>35</v>
      </c>
      <c r="E60" s="19"/>
      <c r="F60" s="19"/>
      <c r="G60" s="37"/>
      <c r="H60" s="19"/>
      <c r="I60" s="19"/>
      <c r="J60" s="37"/>
      <c r="K60" s="40">
        <f>(J55+J57)</f>
        <v>10</v>
      </c>
      <c r="L60" s="17"/>
      <c r="M60" s="15"/>
      <c r="N60" s="36"/>
      <c r="O60" s="43">
        <f>AANVRAAG!K78</f>
        <v>0</v>
      </c>
      <c r="P60" s="1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2"/>
      <c r="AE60" s="2"/>
      <c r="AF60" s="32"/>
      <c r="AG60" s="32"/>
    </row>
    <row r="61" spans="1:33" ht="16" thickBot="1" x14ac:dyDescent="0.25">
      <c r="A61" s="7"/>
      <c r="B61" s="7"/>
      <c r="C61" s="8"/>
      <c r="D61" s="7"/>
      <c r="E61" s="7"/>
      <c r="F61" s="7"/>
      <c r="G61" s="10"/>
      <c r="H61" s="7"/>
      <c r="I61" s="7"/>
      <c r="J61" s="10"/>
      <c r="K61" s="10"/>
      <c r="L61" s="9"/>
      <c r="M61" s="7"/>
      <c r="N61" s="10"/>
      <c r="O61" s="35"/>
      <c r="P61" s="7"/>
    </row>
    <row r="62" spans="1:33" ht="17" thickBot="1" x14ac:dyDescent="0.25">
      <c r="A62" s="7"/>
      <c r="B62" s="7"/>
      <c r="C62" s="16" t="s">
        <v>36</v>
      </c>
      <c r="D62" s="7"/>
      <c r="E62" s="7"/>
      <c r="F62" s="7"/>
      <c r="G62" s="10"/>
      <c r="H62" s="7"/>
      <c r="I62" s="7"/>
      <c r="J62" s="10"/>
      <c r="K62" s="40" t="e">
        <f>(K24+K41+K50+K60)</f>
        <v>#VALUE!</v>
      </c>
      <c r="L62" s="17"/>
      <c r="M62" s="15"/>
      <c r="N62" s="36"/>
      <c r="O62" s="43">
        <f>AANVRAAG!K82</f>
        <v>0</v>
      </c>
      <c r="P62" s="7"/>
    </row>
    <row r="63" spans="1:33" x14ac:dyDescent="0.2">
      <c r="A63" s="7"/>
      <c r="B63" s="7"/>
      <c r="C63" s="8"/>
      <c r="D63" s="7"/>
      <c r="E63" s="7"/>
      <c r="F63" s="7"/>
      <c r="G63" s="10"/>
      <c r="H63" s="7"/>
      <c r="I63" s="7"/>
      <c r="J63" s="10"/>
      <c r="K63" s="10"/>
      <c r="L63" s="9"/>
      <c r="M63" s="7"/>
      <c r="N63" s="10"/>
      <c r="O63" s="10"/>
      <c r="P63" s="7"/>
    </row>
    <row r="64" spans="1:33" x14ac:dyDescent="0.2">
      <c r="A64" s="7"/>
      <c r="B64" s="7"/>
      <c r="C64" s="8"/>
      <c r="D64" s="7"/>
      <c r="E64" s="7"/>
      <c r="F64" s="7"/>
      <c r="G64" s="10"/>
      <c r="H64" s="7"/>
      <c r="I64" s="7"/>
      <c r="J64" s="10"/>
      <c r="K64" s="10"/>
      <c r="L64" s="9"/>
      <c r="M64" s="7"/>
      <c r="N64" s="10"/>
      <c r="O64" s="10"/>
      <c r="P64" s="7"/>
    </row>
    <row r="65" spans="1:16" x14ac:dyDescent="0.2">
      <c r="A65" s="7"/>
      <c r="B65" s="7"/>
      <c r="C65" s="8"/>
      <c r="D65" s="7"/>
      <c r="E65" s="7"/>
      <c r="F65" s="7"/>
      <c r="G65" s="10"/>
      <c r="H65" s="7"/>
      <c r="I65" s="7"/>
      <c r="J65" s="10"/>
      <c r="K65" s="10"/>
      <c r="L65" s="9"/>
      <c r="M65" s="7"/>
      <c r="N65" s="10"/>
      <c r="O65" s="10"/>
      <c r="P65" s="7"/>
    </row>
    <row r="66" spans="1:16" x14ac:dyDescent="0.2">
      <c r="A66" s="7"/>
      <c r="B66" s="7"/>
      <c r="C66" s="8"/>
      <c r="D66" s="7"/>
      <c r="E66" s="7"/>
      <c r="F66" s="7"/>
      <c r="G66" s="10"/>
      <c r="H66" s="7"/>
      <c r="I66" s="7"/>
      <c r="J66" s="10"/>
      <c r="K66" s="10"/>
      <c r="L66" s="9"/>
      <c r="M66" s="7"/>
      <c r="N66" s="10"/>
      <c r="O66" s="10"/>
      <c r="P66" s="7"/>
    </row>
    <row r="67" spans="1:16" ht="21" x14ac:dyDescent="0.25">
      <c r="A67" s="6" t="s">
        <v>47</v>
      </c>
      <c r="B67" s="7"/>
      <c r="C67" s="8"/>
      <c r="D67" s="7"/>
      <c r="E67" s="7"/>
      <c r="F67" s="7"/>
      <c r="G67" s="10"/>
      <c r="H67" s="7"/>
      <c r="I67" s="7"/>
      <c r="J67" s="10"/>
      <c r="K67" s="10"/>
      <c r="L67" s="9"/>
      <c r="M67" s="7"/>
      <c r="N67" s="10"/>
      <c r="O67" s="10"/>
      <c r="P67" s="7"/>
    </row>
    <row r="68" spans="1:16" x14ac:dyDescent="0.2">
      <c r="A68" s="7"/>
      <c r="B68" s="7"/>
      <c r="C68" s="8"/>
      <c r="D68" s="7"/>
      <c r="E68" s="7"/>
      <c r="F68" s="7"/>
      <c r="G68" s="10"/>
      <c r="H68" s="7"/>
      <c r="I68" s="7"/>
      <c r="J68" s="10"/>
      <c r="K68" s="10"/>
      <c r="L68" s="9"/>
      <c r="M68" s="7"/>
      <c r="N68" s="41" t="s">
        <v>46</v>
      </c>
      <c r="O68" s="10"/>
      <c r="P68" s="7"/>
    </row>
    <row r="69" spans="1:16" x14ac:dyDescent="0.2">
      <c r="A69" s="7"/>
      <c r="B69" s="7"/>
      <c r="C69" s="8"/>
      <c r="D69" s="7"/>
      <c r="E69" s="7"/>
      <c r="F69" s="7"/>
      <c r="G69" s="10"/>
      <c r="H69" s="7"/>
      <c r="I69" s="7"/>
      <c r="J69" s="10"/>
      <c r="K69" s="10"/>
      <c r="L69" s="9"/>
      <c r="M69" s="7"/>
      <c r="N69" s="35" t="s">
        <v>48</v>
      </c>
      <c r="O69" s="10"/>
      <c r="P69" s="7"/>
    </row>
    <row r="70" spans="1:16" x14ac:dyDescent="0.2">
      <c r="A70" s="7"/>
      <c r="B70" s="7"/>
      <c r="C70" s="8"/>
      <c r="D70" s="7" t="s">
        <v>43</v>
      </c>
      <c r="E70" s="7"/>
      <c r="F70" s="7"/>
      <c r="G70" s="10"/>
      <c r="H70" s="7"/>
      <c r="I70" s="7"/>
      <c r="J70" s="10"/>
      <c r="K70" s="10"/>
      <c r="L70" s="9"/>
      <c r="M70" s="7"/>
      <c r="N70" s="10" t="s">
        <v>43</v>
      </c>
      <c r="O70" s="10"/>
      <c r="P70" s="7"/>
    </row>
    <row r="71" spans="1:16" x14ac:dyDescent="0.2">
      <c r="A71" s="7"/>
      <c r="B71" s="7"/>
      <c r="C71" s="8"/>
      <c r="D71" s="7" t="s">
        <v>43</v>
      </c>
      <c r="E71" s="7"/>
      <c r="F71" s="7"/>
      <c r="G71" s="10"/>
      <c r="H71" s="7"/>
      <c r="I71" s="7"/>
      <c r="J71" s="10"/>
      <c r="K71" s="10"/>
      <c r="L71" s="9"/>
      <c r="M71" s="7"/>
      <c r="N71" s="10" t="s">
        <v>43</v>
      </c>
      <c r="O71" s="10"/>
      <c r="P71" s="7"/>
    </row>
    <row r="72" spans="1:16" x14ac:dyDescent="0.2">
      <c r="A72" s="7"/>
      <c r="B72" s="7"/>
      <c r="C72" s="7"/>
      <c r="D72" s="7" t="s">
        <v>43</v>
      </c>
      <c r="E72" s="7"/>
      <c r="F72" s="7"/>
      <c r="G72" s="10"/>
      <c r="H72" s="7"/>
      <c r="I72" s="7"/>
      <c r="J72" s="10"/>
      <c r="K72" s="10"/>
      <c r="L72" s="9"/>
      <c r="M72" s="7"/>
      <c r="N72" s="10" t="s">
        <v>43</v>
      </c>
      <c r="O72" s="10"/>
      <c r="P72" s="7"/>
    </row>
    <row r="73" spans="1:16" x14ac:dyDescent="0.2">
      <c r="A73" s="7"/>
      <c r="B73" s="7"/>
      <c r="C73" s="7"/>
      <c r="D73" s="7"/>
      <c r="E73" s="7"/>
      <c r="F73" s="7"/>
      <c r="G73" s="10"/>
      <c r="H73" s="7"/>
      <c r="I73" s="7"/>
      <c r="J73" s="10"/>
      <c r="K73" s="10"/>
      <c r="L73" s="9"/>
      <c r="M73" s="7"/>
      <c r="N73" s="10"/>
      <c r="O73" s="10"/>
      <c r="P73" s="7"/>
    </row>
    <row r="74" spans="1:16" x14ac:dyDescent="0.2">
      <c r="A74" s="7"/>
      <c r="B74" s="7"/>
      <c r="C74" s="7"/>
      <c r="D74" s="7"/>
      <c r="E74" s="7"/>
      <c r="F74" s="7"/>
      <c r="G74" s="10"/>
      <c r="H74" s="7"/>
      <c r="I74" s="7"/>
      <c r="J74" s="10"/>
      <c r="K74" s="10"/>
      <c r="L74" s="9"/>
      <c r="M74" s="7"/>
      <c r="N74" s="10"/>
      <c r="O74" s="10"/>
      <c r="P74" s="7"/>
    </row>
    <row r="75" spans="1:16" x14ac:dyDescent="0.2">
      <c r="A75" s="7"/>
      <c r="B75" s="7"/>
      <c r="C75" s="7"/>
      <c r="D75" s="7"/>
      <c r="E75" s="7"/>
      <c r="F75" s="7"/>
      <c r="G75" s="10"/>
      <c r="H75" s="7"/>
      <c r="I75" s="7"/>
      <c r="J75" s="10"/>
      <c r="K75" s="10"/>
      <c r="L75" s="9"/>
      <c r="M75" s="7"/>
      <c r="N75" s="10"/>
      <c r="O75" s="10"/>
      <c r="P75" s="7"/>
    </row>
    <row r="76" spans="1:16" x14ac:dyDescent="0.2">
      <c r="A76" s="7"/>
      <c r="B76" s="7"/>
      <c r="C76" s="7"/>
      <c r="D76" s="7"/>
      <c r="E76" s="7"/>
      <c r="F76" s="7"/>
      <c r="G76" s="10"/>
      <c r="H76" s="7"/>
      <c r="I76" s="7"/>
      <c r="J76" s="10"/>
      <c r="K76" s="10"/>
      <c r="L76" s="9"/>
      <c r="M76" s="7"/>
      <c r="N76" s="10"/>
      <c r="O76" s="10"/>
      <c r="P76" s="7"/>
    </row>
  </sheetData>
  <sheetProtection password="C257" sheet="1" objects="1" scenarios="1"/>
  <dataConsolidate/>
  <dataValidations count="2">
    <dataValidation type="whole" errorStyle="information" operator="lessThan" allowBlank="1" showInputMessage="1" showErrorMessage="1" errorTitle="Minimum aantal punten" error="Het puntentotaal voor uw aanvraag ligt onder het vereiste minimum." promptTitle="Onder minimum aantal punten" prompt="Het puntentotaal voor uw aanvraag ligt onder het vereiste minimum" sqref="K62" xr:uid="{00000000-0002-0000-0100-000000000000}">
      <formula1>150</formula1>
    </dataValidation>
    <dataValidation type="list" allowBlank="1" showInputMessage="1" showErrorMessage="1" sqref="G28 AD5:AD22 G57:G58 G55 G47 G45 E22:F22 G36 G32 G30" xr:uid="{00000000-0002-0000-0100-000001000000}">
      <formula1>$C$20:$C$21</formula1>
    </dataValidation>
  </dataValidations>
  <pageMargins left="0.7" right="0.7" top="0.75" bottom="0.75" header="0.3" footer="0.3"/>
  <pageSetup paperSize="256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B000000}">
          <x14:formula1>
            <xm:f>AF!$C$25:$C$26</xm:f>
          </x14:formula1>
          <xm:sqref>G6:G20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9"/>
  <sheetViews>
    <sheetView workbookViewId="0">
      <selection activeCell="J43" sqref="J43"/>
    </sheetView>
  </sheetViews>
  <sheetFormatPr baseColWidth="10" defaultColWidth="8.83203125" defaultRowHeight="15" x14ac:dyDescent="0.2"/>
  <cols>
    <col min="1" max="1" width="4.1640625" customWidth="1"/>
    <col min="2" max="2" width="2" customWidth="1"/>
    <col min="3" max="3" width="9.1640625" style="1"/>
    <col min="12" max="12" width="3" customWidth="1"/>
    <col min="13" max="13" width="1.5" customWidth="1"/>
    <col min="14" max="14" width="3.83203125" customWidth="1"/>
    <col min="15" max="15" width="2.33203125" customWidth="1"/>
    <col min="16" max="16" width="2.83203125" customWidth="1"/>
  </cols>
  <sheetData>
    <row r="1" spans="1:21" x14ac:dyDescent="0.2">
      <c r="A1" s="201" t="s">
        <v>170</v>
      </c>
    </row>
    <row r="2" spans="1:21" x14ac:dyDescent="0.2">
      <c r="A2">
        <v>1</v>
      </c>
      <c r="B2" t="s">
        <v>0</v>
      </c>
      <c r="C2" s="1">
        <v>1</v>
      </c>
      <c r="E2">
        <v>8</v>
      </c>
      <c r="G2">
        <v>0</v>
      </c>
    </row>
    <row r="3" spans="1:21" x14ac:dyDescent="0.2">
      <c r="A3">
        <v>1</v>
      </c>
      <c r="B3" t="s">
        <v>0</v>
      </c>
      <c r="C3" s="1">
        <f>C2+1</f>
        <v>2</v>
      </c>
      <c r="E3">
        <v>6</v>
      </c>
      <c r="G3">
        <v>0</v>
      </c>
    </row>
    <row r="4" spans="1:21" x14ac:dyDescent="0.2">
      <c r="A4">
        <v>1</v>
      </c>
      <c r="B4" t="s">
        <v>0</v>
      </c>
      <c r="C4" s="1">
        <v>2</v>
      </c>
      <c r="E4">
        <v>3</v>
      </c>
      <c r="G4">
        <v>0</v>
      </c>
    </row>
    <row r="5" spans="1:21" x14ac:dyDescent="0.2">
      <c r="G5">
        <v>0</v>
      </c>
    </row>
    <row r="6" spans="1:21" x14ac:dyDescent="0.2">
      <c r="A6">
        <v>1</v>
      </c>
      <c r="B6" t="s">
        <v>0</v>
      </c>
      <c r="C6" s="1">
        <v>3</v>
      </c>
      <c r="E6">
        <v>6</v>
      </c>
      <c r="G6">
        <v>0</v>
      </c>
    </row>
    <row r="7" spans="1:21" x14ac:dyDescent="0.2">
      <c r="G7">
        <v>0</v>
      </c>
    </row>
    <row r="8" spans="1:21" x14ac:dyDescent="0.2">
      <c r="A8">
        <v>1</v>
      </c>
      <c r="B8" t="s">
        <v>0</v>
      </c>
      <c r="C8" s="1">
        <v>4</v>
      </c>
      <c r="E8">
        <v>5</v>
      </c>
      <c r="G8">
        <v>0</v>
      </c>
    </row>
    <row r="9" spans="1:21" x14ac:dyDescent="0.2">
      <c r="A9">
        <v>1</v>
      </c>
      <c r="B9" t="s">
        <v>0</v>
      </c>
      <c r="C9" s="1">
        <f>C8+1</f>
        <v>5</v>
      </c>
      <c r="E9">
        <v>5</v>
      </c>
      <c r="G9">
        <v>0</v>
      </c>
      <c r="L9">
        <v>1</v>
      </c>
      <c r="M9" t="s">
        <v>0</v>
      </c>
      <c r="N9">
        <v>14</v>
      </c>
      <c r="O9" t="s">
        <v>0</v>
      </c>
      <c r="P9">
        <v>1</v>
      </c>
      <c r="S9">
        <v>4</v>
      </c>
      <c r="U9">
        <v>0</v>
      </c>
    </row>
    <row r="10" spans="1:21" x14ac:dyDescent="0.2">
      <c r="A10">
        <v>1</v>
      </c>
      <c r="B10" t="s">
        <v>0</v>
      </c>
      <c r="C10" s="1">
        <f t="shared" ref="C10:C21" si="0">C9+1</f>
        <v>6</v>
      </c>
      <c r="E10">
        <v>5</v>
      </c>
      <c r="G10">
        <v>0</v>
      </c>
      <c r="L10">
        <v>1</v>
      </c>
      <c r="M10" t="s">
        <v>0</v>
      </c>
      <c r="N10">
        <v>14</v>
      </c>
      <c r="O10" t="s">
        <v>0</v>
      </c>
      <c r="P10">
        <f t="shared" ref="P10:P11" si="1">P9+1</f>
        <v>2</v>
      </c>
      <c r="S10">
        <v>8</v>
      </c>
      <c r="U10">
        <v>0</v>
      </c>
    </row>
    <row r="11" spans="1:21" x14ac:dyDescent="0.2">
      <c r="A11">
        <v>1</v>
      </c>
      <c r="B11" t="s">
        <v>0</v>
      </c>
      <c r="C11" s="1">
        <f t="shared" si="0"/>
        <v>7</v>
      </c>
      <c r="E11">
        <v>5</v>
      </c>
      <c r="G11">
        <v>0</v>
      </c>
      <c r="L11">
        <v>1</v>
      </c>
      <c r="M11" t="s">
        <v>0</v>
      </c>
      <c r="N11">
        <v>14</v>
      </c>
      <c r="O11" t="s">
        <v>0</v>
      </c>
      <c r="P11">
        <f t="shared" si="1"/>
        <v>3</v>
      </c>
      <c r="S11">
        <v>2</v>
      </c>
      <c r="U11">
        <v>0</v>
      </c>
    </row>
    <row r="12" spans="1:21" x14ac:dyDescent="0.2">
      <c r="A12">
        <v>1</v>
      </c>
      <c r="B12" t="s">
        <v>0</v>
      </c>
      <c r="C12" s="1">
        <f t="shared" si="0"/>
        <v>8</v>
      </c>
      <c r="E12">
        <v>5</v>
      </c>
      <c r="G12">
        <v>0</v>
      </c>
    </row>
    <row r="13" spans="1:21" x14ac:dyDescent="0.2">
      <c r="G13">
        <v>0</v>
      </c>
    </row>
    <row r="14" spans="1:21" x14ac:dyDescent="0.2">
      <c r="A14">
        <v>1</v>
      </c>
      <c r="B14" t="s">
        <v>0</v>
      </c>
      <c r="C14" s="1">
        <f>C12+1</f>
        <v>9</v>
      </c>
      <c r="E14">
        <v>3</v>
      </c>
      <c r="G14">
        <v>0</v>
      </c>
      <c r="L14">
        <v>1</v>
      </c>
      <c r="M14" t="s">
        <v>0</v>
      </c>
      <c r="N14">
        <v>14</v>
      </c>
      <c r="O14" t="s">
        <v>0</v>
      </c>
      <c r="P14">
        <v>2</v>
      </c>
      <c r="S14">
        <v>4</v>
      </c>
      <c r="U14">
        <v>0</v>
      </c>
    </row>
    <row r="15" spans="1:21" x14ac:dyDescent="0.2">
      <c r="E15">
        <v>2</v>
      </c>
      <c r="G15">
        <v>0</v>
      </c>
      <c r="L15">
        <v>1</v>
      </c>
      <c r="M15" t="s">
        <v>0</v>
      </c>
      <c r="N15">
        <v>14</v>
      </c>
      <c r="O15" t="s">
        <v>0</v>
      </c>
      <c r="P15">
        <v>2</v>
      </c>
      <c r="S15">
        <v>3</v>
      </c>
      <c r="U15">
        <v>0</v>
      </c>
    </row>
    <row r="16" spans="1:21" x14ac:dyDescent="0.2">
      <c r="A16">
        <v>1</v>
      </c>
      <c r="B16" t="s">
        <v>0</v>
      </c>
      <c r="C16" s="1">
        <f>C14+1</f>
        <v>10</v>
      </c>
      <c r="E16">
        <v>3</v>
      </c>
      <c r="G16">
        <v>0</v>
      </c>
      <c r="L16">
        <v>1</v>
      </c>
      <c r="M16" t="s">
        <v>0</v>
      </c>
      <c r="N16">
        <v>14</v>
      </c>
      <c r="O16" t="s">
        <v>0</v>
      </c>
      <c r="P16">
        <v>2</v>
      </c>
      <c r="S16">
        <v>2</v>
      </c>
      <c r="U16">
        <v>0</v>
      </c>
    </row>
    <row r="17" spans="1:21" x14ac:dyDescent="0.2">
      <c r="E17">
        <v>1</v>
      </c>
      <c r="G17">
        <v>0</v>
      </c>
      <c r="L17">
        <v>1</v>
      </c>
      <c r="M17" t="s">
        <v>0</v>
      </c>
      <c r="N17">
        <v>14</v>
      </c>
      <c r="O17" t="s">
        <v>0</v>
      </c>
      <c r="P17">
        <v>2</v>
      </c>
      <c r="S17">
        <v>2</v>
      </c>
      <c r="U17">
        <v>0</v>
      </c>
    </row>
    <row r="18" spans="1:21" x14ac:dyDescent="0.2">
      <c r="A18">
        <v>1</v>
      </c>
      <c r="B18" t="s">
        <v>0</v>
      </c>
      <c r="C18" s="1">
        <f>C16+1</f>
        <v>11</v>
      </c>
      <c r="E18">
        <v>3</v>
      </c>
      <c r="G18">
        <v>0</v>
      </c>
      <c r="L18">
        <v>1</v>
      </c>
      <c r="M18" t="s">
        <v>0</v>
      </c>
      <c r="N18">
        <v>14</v>
      </c>
      <c r="O18" t="s">
        <v>0</v>
      </c>
      <c r="P18">
        <v>2</v>
      </c>
      <c r="S18">
        <v>2</v>
      </c>
      <c r="U18">
        <v>0</v>
      </c>
    </row>
    <row r="19" spans="1:21" x14ac:dyDescent="0.2">
      <c r="A19">
        <v>1</v>
      </c>
      <c r="B19" t="s">
        <v>0</v>
      </c>
      <c r="C19" s="1">
        <f t="shared" si="0"/>
        <v>12</v>
      </c>
      <c r="E19">
        <v>3</v>
      </c>
      <c r="G19">
        <v>0</v>
      </c>
      <c r="L19">
        <v>1</v>
      </c>
      <c r="M19" t="s">
        <v>0</v>
      </c>
      <c r="N19">
        <v>14</v>
      </c>
      <c r="O19" t="s">
        <v>0</v>
      </c>
      <c r="P19">
        <v>2</v>
      </c>
      <c r="S19">
        <v>1</v>
      </c>
      <c r="U19">
        <v>0</v>
      </c>
    </row>
    <row r="20" spans="1:21" x14ac:dyDescent="0.2">
      <c r="A20">
        <v>1</v>
      </c>
      <c r="B20" t="s">
        <v>0</v>
      </c>
      <c r="C20" s="1">
        <f t="shared" si="0"/>
        <v>13</v>
      </c>
      <c r="E20">
        <v>2</v>
      </c>
      <c r="G20">
        <v>0</v>
      </c>
    </row>
    <row r="21" spans="1:21" x14ac:dyDescent="0.2">
      <c r="A21">
        <v>1</v>
      </c>
      <c r="B21" t="s">
        <v>0</v>
      </c>
      <c r="C21" s="1">
        <f t="shared" si="0"/>
        <v>14</v>
      </c>
      <c r="E21">
        <v>14</v>
      </c>
      <c r="G21">
        <v>0</v>
      </c>
    </row>
    <row r="22" spans="1:21" x14ac:dyDescent="0.2">
      <c r="G22">
        <v>0</v>
      </c>
      <c r="L22">
        <v>1</v>
      </c>
      <c r="M22" t="s">
        <v>0</v>
      </c>
      <c r="N22">
        <v>14</v>
      </c>
      <c r="O22" t="s">
        <v>0</v>
      </c>
      <c r="P22">
        <v>3</v>
      </c>
      <c r="S22">
        <v>4</v>
      </c>
      <c r="U22">
        <v>0</v>
      </c>
    </row>
    <row r="23" spans="1:21" x14ac:dyDescent="0.2">
      <c r="L23">
        <v>1</v>
      </c>
      <c r="M23" t="s">
        <v>0</v>
      </c>
      <c r="N23">
        <v>14</v>
      </c>
      <c r="O23" t="s">
        <v>0</v>
      </c>
      <c r="P23">
        <v>3</v>
      </c>
      <c r="S23">
        <v>3</v>
      </c>
      <c r="U23">
        <v>0</v>
      </c>
    </row>
    <row r="24" spans="1:21" x14ac:dyDescent="0.2">
      <c r="L24">
        <v>1</v>
      </c>
      <c r="M24" t="s">
        <v>0</v>
      </c>
      <c r="N24">
        <v>14</v>
      </c>
      <c r="O24" t="s">
        <v>0</v>
      </c>
      <c r="P24">
        <v>3</v>
      </c>
      <c r="S24">
        <v>2</v>
      </c>
      <c r="U24">
        <v>0</v>
      </c>
    </row>
    <row r="25" spans="1:21" x14ac:dyDescent="0.2">
      <c r="C25" s="1" t="s">
        <v>3</v>
      </c>
      <c r="L25">
        <v>1</v>
      </c>
      <c r="M25" t="s">
        <v>0</v>
      </c>
      <c r="N25">
        <v>14</v>
      </c>
      <c r="O25" t="s">
        <v>0</v>
      </c>
      <c r="P25">
        <v>3</v>
      </c>
      <c r="S25">
        <v>2</v>
      </c>
      <c r="U25">
        <v>0</v>
      </c>
    </row>
    <row r="26" spans="1:21" x14ac:dyDescent="0.2">
      <c r="C26" s="1" t="s">
        <v>4</v>
      </c>
      <c r="L26">
        <v>1</v>
      </c>
      <c r="M26" t="s">
        <v>0</v>
      </c>
      <c r="N26">
        <v>14</v>
      </c>
      <c r="O26" t="s">
        <v>0</v>
      </c>
      <c r="P26">
        <v>3</v>
      </c>
      <c r="S26">
        <v>2</v>
      </c>
      <c r="U26">
        <v>0</v>
      </c>
    </row>
    <row r="27" spans="1:21" x14ac:dyDescent="0.2">
      <c r="L27">
        <v>1</v>
      </c>
      <c r="M27" t="s">
        <v>0</v>
      </c>
      <c r="N27">
        <v>14</v>
      </c>
      <c r="O27" t="s">
        <v>0</v>
      </c>
      <c r="P27">
        <v>3</v>
      </c>
      <c r="S27">
        <v>1</v>
      </c>
      <c r="U27">
        <v>0</v>
      </c>
    </row>
    <row r="28" spans="1:21" x14ac:dyDescent="0.2">
      <c r="A28">
        <v>2</v>
      </c>
      <c r="B28" t="s">
        <v>0</v>
      </c>
      <c r="C28" s="1">
        <v>1</v>
      </c>
      <c r="E28">
        <v>15</v>
      </c>
      <c r="G28">
        <v>0</v>
      </c>
    </row>
    <row r="29" spans="1:21" x14ac:dyDescent="0.2">
      <c r="A29">
        <v>2</v>
      </c>
      <c r="B29" t="s">
        <v>0</v>
      </c>
      <c r="C29" s="1">
        <v>2</v>
      </c>
      <c r="E29">
        <v>15</v>
      </c>
      <c r="G29">
        <v>0</v>
      </c>
    </row>
    <row r="30" spans="1:21" x14ac:dyDescent="0.2">
      <c r="A30">
        <v>2</v>
      </c>
      <c r="B30" t="s">
        <v>0</v>
      </c>
      <c r="C30" s="1">
        <v>3</v>
      </c>
      <c r="E30">
        <v>15</v>
      </c>
      <c r="G30">
        <v>0</v>
      </c>
      <c r="L30">
        <v>1</v>
      </c>
      <c r="M30" t="s">
        <v>0</v>
      </c>
      <c r="N30">
        <v>14</v>
      </c>
      <c r="O30" t="s">
        <v>0</v>
      </c>
      <c r="P30">
        <v>4</v>
      </c>
      <c r="S30">
        <v>4</v>
      </c>
      <c r="U30">
        <v>0</v>
      </c>
    </row>
    <row r="31" spans="1:21" x14ac:dyDescent="0.2">
      <c r="A31">
        <v>2</v>
      </c>
      <c r="B31" t="s">
        <v>0</v>
      </c>
      <c r="C31" s="1">
        <v>4</v>
      </c>
      <c r="E31">
        <v>30</v>
      </c>
      <c r="G31">
        <v>0</v>
      </c>
      <c r="L31">
        <v>1</v>
      </c>
      <c r="M31" t="s">
        <v>0</v>
      </c>
      <c r="N31">
        <v>14</v>
      </c>
      <c r="O31" t="s">
        <v>0</v>
      </c>
      <c r="P31">
        <v>4</v>
      </c>
      <c r="S31">
        <v>5</v>
      </c>
      <c r="U31">
        <v>0</v>
      </c>
    </row>
    <row r="32" spans="1:21" x14ac:dyDescent="0.2">
      <c r="L32">
        <v>1</v>
      </c>
      <c r="M32" t="s">
        <v>0</v>
      </c>
      <c r="N32">
        <v>14</v>
      </c>
      <c r="O32" t="s">
        <v>0</v>
      </c>
      <c r="P32">
        <v>4</v>
      </c>
      <c r="S32">
        <v>3</v>
      </c>
      <c r="U32">
        <v>0</v>
      </c>
    </row>
    <row r="33" spans="1:21" x14ac:dyDescent="0.2">
      <c r="L33">
        <v>1</v>
      </c>
      <c r="M33" t="s">
        <v>0</v>
      </c>
      <c r="N33">
        <v>14</v>
      </c>
      <c r="O33" t="s">
        <v>0</v>
      </c>
      <c r="P33">
        <v>4</v>
      </c>
      <c r="S33">
        <v>1</v>
      </c>
      <c r="U33">
        <v>0</v>
      </c>
    </row>
    <row r="34" spans="1:21" x14ac:dyDescent="0.2">
      <c r="L34">
        <v>1</v>
      </c>
      <c r="M34" t="s">
        <v>0</v>
      </c>
      <c r="N34">
        <v>14</v>
      </c>
      <c r="O34" t="s">
        <v>0</v>
      </c>
      <c r="P34">
        <v>4</v>
      </c>
      <c r="S34">
        <v>1</v>
      </c>
      <c r="U34">
        <v>0</v>
      </c>
    </row>
    <row r="35" spans="1:21" x14ac:dyDescent="0.2">
      <c r="A35">
        <v>3</v>
      </c>
      <c r="B35" t="s">
        <v>0</v>
      </c>
      <c r="C35" s="1">
        <v>1</v>
      </c>
      <c r="E35">
        <v>10</v>
      </c>
      <c r="G35">
        <v>0</v>
      </c>
      <c r="L35">
        <v>1</v>
      </c>
      <c r="M35" t="s">
        <v>0</v>
      </c>
      <c r="N35">
        <v>14</v>
      </c>
      <c r="O35" t="s">
        <v>0</v>
      </c>
      <c r="P35">
        <v>4</v>
      </c>
      <c r="S35">
        <v>1</v>
      </c>
      <c r="U35">
        <v>0</v>
      </c>
    </row>
    <row r="36" spans="1:21" x14ac:dyDescent="0.2">
      <c r="E36" t="s">
        <v>71</v>
      </c>
      <c r="G36">
        <v>0</v>
      </c>
    </row>
    <row r="39" spans="1:21" x14ac:dyDescent="0.2">
      <c r="A39">
        <v>4</v>
      </c>
      <c r="B39" t="s">
        <v>0</v>
      </c>
      <c r="C39" s="1">
        <v>1</v>
      </c>
      <c r="E39">
        <v>20</v>
      </c>
      <c r="G39">
        <v>0</v>
      </c>
    </row>
    <row r="40" spans="1:21" x14ac:dyDescent="0.2">
      <c r="A40">
        <v>4</v>
      </c>
      <c r="B40" t="s">
        <v>0</v>
      </c>
      <c r="C40" s="1">
        <v>1</v>
      </c>
      <c r="E40">
        <v>10</v>
      </c>
      <c r="G40">
        <v>0</v>
      </c>
    </row>
    <row r="41" spans="1:21" x14ac:dyDescent="0.2">
      <c r="A41">
        <v>4</v>
      </c>
      <c r="B41" t="s">
        <v>0</v>
      </c>
      <c r="C41" s="1">
        <v>2</v>
      </c>
      <c r="D41" t="s">
        <v>33</v>
      </c>
      <c r="E41">
        <v>10</v>
      </c>
      <c r="G41">
        <v>0</v>
      </c>
    </row>
    <row r="42" spans="1:21" x14ac:dyDescent="0.2">
      <c r="A42">
        <v>4</v>
      </c>
      <c r="B42" t="s">
        <v>0</v>
      </c>
      <c r="C42" s="1">
        <v>2</v>
      </c>
      <c r="D42" t="s">
        <v>34</v>
      </c>
      <c r="E42">
        <v>10</v>
      </c>
      <c r="G42">
        <v>0</v>
      </c>
    </row>
    <row r="46" spans="1:21" x14ac:dyDescent="0.2">
      <c r="C46" s="1">
        <v>150</v>
      </c>
    </row>
    <row r="48" spans="1:21" x14ac:dyDescent="0.2">
      <c r="C48" s="1">
        <v>75</v>
      </c>
    </row>
    <row r="49" spans="3:10" x14ac:dyDescent="0.2">
      <c r="C49" s="1" t="s">
        <v>54</v>
      </c>
    </row>
    <row r="50" spans="3:10" x14ac:dyDescent="0.2">
      <c r="C50" s="1" t="s">
        <v>71</v>
      </c>
    </row>
    <row r="51" spans="3:10" x14ac:dyDescent="0.2">
      <c r="C51" s="1">
        <f>AANVRAAG!J34</f>
        <v>0</v>
      </c>
    </row>
    <row r="52" spans="3:10" x14ac:dyDescent="0.2">
      <c r="C52" s="1" t="s">
        <v>94</v>
      </c>
    </row>
    <row r="53" spans="3:10" x14ac:dyDescent="0.2">
      <c r="C53" s="1" t="s">
        <v>53</v>
      </c>
    </row>
    <row r="54" spans="3:10" x14ac:dyDescent="0.2">
      <c r="C54" s="1">
        <f>(AANVRAAG!G51)</f>
        <v>0</v>
      </c>
    </row>
    <row r="55" spans="3:10" x14ac:dyDescent="0.2">
      <c r="C55" s="1" t="s">
        <v>94</v>
      </c>
      <c r="J55" s="134"/>
    </row>
    <row r="56" spans="3:10" x14ac:dyDescent="0.2">
      <c r="C56" s="1" t="s">
        <v>53</v>
      </c>
    </row>
    <row r="57" spans="3:10" x14ac:dyDescent="0.2">
      <c r="C57" s="1">
        <f>AANVRAAG!Y47</f>
        <v>0</v>
      </c>
    </row>
    <row r="58" spans="3:10" x14ac:dyDescent="0.2">
      <c r="C58" s="1" t="s">
        <v>129</v>
      </c>
    </row>
    <row r="59" spans="3:10" x14ac:dyDescent="0.2">
      <c r="C59" s="1" t="s">
        <v>71</v>
      </c>
    </row>
  </sheetData>
  <sheetProtection algorithmName="SHA-512" hashValue="X9AIe9dguV8xA5Dz/XQVOc+NnwkhavnDuaQYd26er/ActJPr++KA2sik1FptTpKPCpJlAdP+ZwT7eIUrlSwabQ==" saltValue="+llkveU5mRif+QiwjZ5Jw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AANVRAAG</vt:lpstr>
      <vt:lpstr>DECLARATIE</vt:lpstr>
      <vt:lpstr>AF</vt:lpstr>
      <vt:lpstr>Blad1</vt:lpstr>
      <vt:lpstr>Blad2</vt:lpstr>
      <vt:lpstr>DECLARATIE!Afdrukbereik</vt:lpstr>
    </vt:vector>
  </TitlesOfParts>
  <Company>Filmfonds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Klootwijk</dc:creator>
  <cp:lastModifiedBy>Microsoft Office User</cp:lastModifiedBy>
  <cp:lastPrinted>2020-12-03T16:14:10Z</cp:lastPrinted>
  <dcterms:created xsi:type="dcterms:W3CDTF">2014-02-19T12:05:24Z</dcterms:created>
  <dcterms:modified xsi:type="dcterms:W3CDTF">2022-11-17T17:22:27Z</dcterms:modified>
</cp:coreProperties>
</file>