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ate1904="1" backupFile="1" codeName="ThisWorkbook" hidePivotFieldList="1" autoCompressPictures="0"/>
  <mc:AlternateContent xmlns:mc="http://schemas.openxmlformats.org/markup-compatibility/2006">
    <mc:Choice Requires="x15">
      <x15ac:absPath xmlns:x15ac="http://schemas.microsoft.com/office/spreadsheetml/2010/11/ac" url="Y:\Afdelingen_Fonds\INCENTIVE FPI\Afdeling Incentive\Templates Diversen\Begroting\"/>
    </mc:Choice>
  </mc:AlternateContent>
  <bookViews>
    <workbookView xWindow="0" yWindow="0" windowWidth="28800" windowHeight="11700" firstSheet="1" activeTab="2"/>
  </bookViews>
  <sheets>
    <sheet name="inleiding-werkwijze" sheetId="20" r:id="rId1"/>
    <sheet name="globals" sheetId="17" r:id="rId2"/>
    <sheet name="budget" sheetId="22" r:id="rId3"/>
    <sheet name="NPO top" sheetId="27" r:id="rId4"/>
    <sheet name="NPO spec" sheetId="28" state="hidden" r:id="rId5"/>
    <sheet name="budgetMMB" sheetId="24" r:id="rId6"/>
    <sheet name="template vb taxshelter equity" sheetId="26" r:id="rId7"/>
    <sheet name="exportMMB" sheetId="23" r:id="rId8"/>
  </sheets>
  <definedNames>
    <definedName name="……">budget!$B$2</definedName>
    <definedName name="_xlnm.Print_Area" localSheetId="2">budget!$A$1:$V$955</definedName>
    <definedName name="_xlnm.Print_Area" localSheetId="5">budgetMMB!$A$1:$AB$952</definedName>
    <definedName name="_xlnm.Print_Area" localSheetId="1">globals!$A$3:$D$52</definedName>
    <definedName name="_xlnm.Print_Area" localSheetId="4">'NPO spec'!$A$1:$D$264</definedName>
    <definedName name="_xlnm.Print_Area" localSheetId="3">'NPO top'!$B$1:$F$25</definedName>
    <definedName name="_xlnm.Print_Titles" localSheetId="2">budget!$2:$2</definedName>
    <definedName name="_xlnm.Print_Titles" localSheetId="5">budgetMMB!$A:$B,budgetMMB!$2:$2</definedName>
    <definedName name="bv">globals!#REF!</definedName>
    <definedName name="cc">globals!$C$34</definedName>
    <definedName name="crane">globals!$C$53</definedName>
    <definedName name="crewcast">globals!$C$34</definedName>
    <definedName name="def">globals!#REF!</definedName>
    <definedName name="ed">globals!$C$48</definedName>
    <definedName name="eq">globals!$C$11</definedName>
    <definedName name="esd">globals!$C$49</definedName>
    <definedName name="exec">globals!#REF!</definedName>
    <definedName name="extras">globals!$C$35</definedName>
    <definedName name="finance">globals!$C$7</definedName>
    <definedName name="fonds">globals!$C$8</definedName>
    <definedName name="forfund">globals!#REF!</definedName>
    <definedName name="fpn">globals!#REF!</definedName>
    <definedName name="hotel">globals!$C$38</definedName>
    <definedName name="landen" localSheetId="5">globals!#REF!</definedName>
    <definedName name="landen">globals!#REF!</definedName>
    <definedName name="lengtefilm" localSheetId="2">budget!$H$497</definedName>
    <definedName name="lengtefilm" localSheetId="5">budgetMMB!$H$497</definedName>
    <definedName name="lengtefilm">#REF!</definedName>
    <definedName name="location">globals!$C$32</definedName>
    <definedName name="lowl">globals!$C$55</definedName>
    <definedName name="medical" localSheetId="5">globals!#REF!</definedName>
    <definedName name="medical">globals!#REF!</definedName>
    <definedName name="meter" localSheetId="5">globals!#REF!</definedName>
    <definedName name="meter">globals!#REF!</definedName>
    <definedName name="min">globals!$C$21</definedName>
    <definedName name="mp" localSheetId="5">globals!#REF!</definedName>
    <definedName name="mp">globals!#REF!</definedName>
    <definedName name="nvs">globals!#REF!</definedName>
    <definedName name="orch">globals!$C$50</definedName>
    <definedName name="overh" localSheetId="5">globals!#REF!</definedName>
    <definedName name="overh">globals!#REF!</definedName>
    <definedName name="pm">globals!$C$28</definedName>
    <definedName name="Prep" localSheetId="5">globals!#REF!</definedName>
    <definedName name="Prep">globals!#REF!</definedName>
    <definedName name="publiciteit" localSheetId="5">globals!#REF!</definedName>
    <definedName name="publiciteit">globals!#REF!</definedName>
    <definedName name="rain">globals!$C$39</definedName>
    <definedName name="ratio">globals!$C$45</definedName>
    <definedName name="regie" localSheetId="5">globals!#REF!</definedName>
    <definedName name="regie">globals!#REF!</definedName>
    <definedName name="regisseur" localSheetId="2">budget!$K$120</definedName>
    <definedName name="regisseur" localSheetId="5">budgetMMB!$K$120</definedName>
    <definedName name="regisseur">#REF!</definedName>
    <definedName name="scale" localSheetId="5">#REF!</definedName>
    <definedName name="scale">#REF!</definedName>
    <definedName name="scout">globals!$C$41</definedName>
    <definedName name="sec">globals!$C$37</definedName>
    <definedName name="sh">globals!$C$33</definedName>
    <definedName name="shoot">globals!$C$31</definedName>
    <definedName name="shootmonths">globals!$C$29</definedName>
    <definedName name="sm">globals!$C$29</definedName>
    <definedName name="snow">globals!$C$40</definedName>
    <definedName name="sort">globals!$C$43</definedName>
    <definedName name="specials">globals!$C$36</definedName>
    <definedName name="state">globals!#REF!</definedName>
    <definedName name="stb" localSheetId="5">globals!#REF!</definedName>
    <definedName name="stb">globals!#REF!</definedName>
    <definedName name="steady">globals!$C$42</definedName>
    <definedName name="stock">globals!$C$47</definedName>
    <definedName name="vreemd">globals!#REF!</definedName>
    <definedName name="vreemd_geld">globals!#REF!</definedName>
    <definedName name="wm">globals!$C$30</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H919" i="22" l="1"/>
  <c r="H917" i="22"/>
  <c r="H885" i="22"/>
  <c r="H513" i="22"/>
  <c r="H508" i="22"/>
  <c r="H423" i="22"/>
  <c r="H854" i="22"/>
  <c r="D10" i="27" l="1"/>
  <c r="D8" i="27"/>
  <c r="E23" i="27"/>
  <c r="E19" i="27"/>
  <c r="K842" i="24"/>
  <c r="K843" i="24"/>
  <c r="K844" i="24"/>
  <c r="K841" i="24"/>
  <c r="L841" i="24" s="1"/>
  <c r="V843" i="24"/>
  <c r="U843" i="24"/>
  <c r="W843" i="24" s="1"/>
  <c r="H843" i="24"/>
  <c r="U842" i="24"/>
  <c r="W842" i="24" s="1"/>
  <c r="V842" i="24"/>
  <c r="H842" i="24"/>
  <c r="W754" i="24"/>
  <c r="W727" i="24"/>
  <c r="W690" i="24"/>
  <c r="W701" i="24" s="1"/>
  <c r="W722" i="24" s="1"/>
  <c r="W40" i="24" s="1"/>
  <c r="W667" i="24"/>
  <c r="W639" i="24"/>
  <c r="W605" i="24"/>
  <c r="W571" i="24"/>
  <c r="W544" i="24"/>
  <c r="V772" i="24"/>
  <c r="V771" i="24"/>
  <c r="V770" i="24"/>
  <c r="V769" i="24"/>
  <c r="V768" i="24"/>
  <c r="V767" i="24"/>
  <c r="V766" i="24"/>
  <c r="V765" i="24"/>
  <c r="V762" i="24"/>
  <c r="V761" i="24"/>
  <c r="V760" i="24"/>
  <c r="V759" i="24"/>
  <c r="V758" i="24"/>
  <c r="V757" i="24"/>
  <c r="V756" i="24"/>
  <c r="V755" i="24"/>
  <c r="V754" i="24"/>
  <c r="V753" i="24"/>
  <c r="V752" i="24"/>
  <c r="V751" i="24"/>
  <c r="V750" i="24"/>
  <c r="V747" i="24"/>
  <c r="V746" i="24"/>
  <c r="V745" i="24"/>
  <c r="V744" i="24"/>
  <c r="V743" i="24"/>
  <c r="V742" i="24"/>
  <c r="V741" i="24"/>
  <c r="V740" i="24"/>
  <c r="V739" i="24"/>
  <c r="V733" i="24"/>
  <c r="W733" i="24" s="1"/>
  <c r="V732" i="24"/>
  <c r="V731" i="24"/>
  <c r="V730" i="24"/>
  <c r="V729" i="24"/>
  <c r="W729" i="24" s="1"/>
  <c r="V728" i="24"/>
  <c r="V727" i="24"/>
  <c r="V726" i="24"/>
  <c r="V720" i="24"/>
  <c r="W720" i="24" s="1"/>
  <c r="V719" i="24"/>
  <c r="V718" i="24"/>
  <c r="V717" i="24"/>
  <c r="V716" i="24"/>
  <c r="V715" i="24"/>
  <c r="V714" i="24"/>
  <c r="V713" i="24"/>
  <c r="V712" i="24"/>
  <c r="V711" i="24"/>
  <c r="V710" i="24"/>
  <c r="V709" i="24"/>
  <c r="V706" i="24"/>
  <c r="V705" i="24"/>
  <c r="V704" i="24"/>
  <c r="V703" i="24"/>
  <c r="V700" i="24"/>
  <c r="V699" i="24"/>
  <c r="V698" i="24"/>
  <c r="V697" i="24"/>
  <c r="V696" i="24"/>
  <c r="W696" i="24" s="1"/>
  <c r="V695" i="24"/>
  <c r="V694" i="24"/>
  <c r="V693" i="24"/>
  <c r="V692" i="24"/>
  <c r="V691" i="24"/>
  <c r="V690" i="24"/>
  <c r="V687" i="24"/>
  <c r="V686" i="24"/>
  <c r="V685" i="24"/>
  <c r="V684" i="24"/>
  <c r="V683" i="24"/>
  <c r="V682" i="24"/>
  <c r="V681" i="24"/>
  <c r="V680" i="24"/>
  <c r="V674" i="24"/>
  <c r="V673" i="24"/>
  <c r="W673" i="24" s="1"/>
  <c r="V672" i="24"/>
  <c r="V671" i="24"/>
  <c r="V670" i="24"/>
  <c r="V669" i="24"/>
  <c r="W669" i="24" s="1"/>
  <c r="V668" i="24"/>
  <c r="V667" i="24"/>
  <c r="V666" i="24"/>
  <c r="V665" i="24"/>
  <c r="W665" i="24" s="1"/>
  <c r="V664" i="24"/>
  <c r="V663" i="24"/>
  <c r="V662" i="24"/>
  <c r="V661" i="24"/>
  <c r="V660" i="24"/>
  <c r="V659" i="24"/>
  <c r="V658" i="24"/>
  <c r="V657" i="24"/>
  <c r="W657" i="24" s="1"/>
  <c r="V656" i="24"/>
  <c r="V653" i="24"/>
  <c r="V652" i="24"/>
  <c r="V651" i="24"/>
  <c r="W651" i="24" s="1"/>
  <c r="V650" i="24"/>
  <c r="V649" i="24"/>
  <c r="V642" i="24"/>
  <c r="V641" i="24"/>
  <c r="W641" i="24" s="1"/>
  <c r="V640" i="24"/>
  <c r="V639" i="24"/>
  <c r="V638" i="24"/>
  <c r="V637" i="24"/>
  <c r="W637" i="24" s="1"/>
  <c r="V636" i="24"/>
  <c r="V635" i="24"/>
  <c r="V634" i="24"/>
  <c r="V633" i="24"/>
  <c r="V643" i="24" s="1"/>
  <c r="V644" i="24" s="1"/>
  <c r="V38" i="24" s="1"/>
  <c r="V630" i="24"/>
  <c r="V629" i="24"/>
  <c r="V628" i="24"/>
  <c r="V627" i="24"/>
  <c r="W627" i="24" s="1"/>
  <c r="V626" i="24"/>
  <c r="V623" i="24"/>
  <c r="V622" i="24"/>
  <c r="V621" i="24"/>
  <c r="W621" i="24" s="1"/>
  <c r="V620" i="24"/>
  <c r="V619" i="24"/>
  <c r="V618" i="24"/>
  <c r="V617" i="24"/>
  <c r="W617" i="24" s="1"/>
  <c r="V616" i="24"/>
  <c r="V615" i="24"/>
  <c r="V614" i="24"/>
  <c r="V613" i="24"/>
  <c r="V612" i="24"/>
  <c r="V609" i="24"/>
  <c r="V608" i="24"/>
  <c r="V607" i="24"/>
  <c r="V606" i="24"/>
  <c r="V605" i="24"/>
  <c r="V604" i="24"/>
  <c r="V603" i="24"/>
  <c r="V602" i="24"/>
  <c r="V596" i="24"/>
  <c r="V595" i="24"/>
  <c r="V594" i="24"/>
  <c r="W594" i="24" s="1"/>
  <c r="V593" i="24"/>
  <c r="V592" i="24"/>
  <c r="V589" i="24"/>
  <c r="V588" i="24"/>
  <c r="V587" i="24"/>
  <c r="V586" i="24"/>
  <c r="V580" i="24"/>
  <c r="V579" i="24"/>
  <c r="V578" i="24"/>
  <c r="V575" i="24"/>
  <c r="V574" i="24"/>
  <c r="V573" i="24"/>
  <c r="V572" i="24"/>
  <c r="V571" i="24"/>
  <c r="V570" i="24"/>
  <c r="V569" i="24"/>
  <c r="V568" i="24"/>
  <c r="V567" i="24"/>
  <c r="V564" i="24"/>
  <c r="V563" i="24"/>
  <c r="W563" i="24" s="1"/>
  <c r="V562" i="24"/>
  <c r="V561" i="24"/>
  <c r="V560" i="24"/>
  <c r="V559" i="24"/>
  <c r="V558" i="24"/>
  <c r="V557" i="24"/>
  <c r="V556" i="24"/>
  <c r="V555" i="24"/>
  <c r="V565" i="24" s="1"/>
  <c r="V552" i="24"/>
  <c r="V551" i="24"/>
  <c r="V550" i="24"/>
  <c r="V549" i="24"/>
  <c r="V548" i="24"/>
  <c r="V547" i="24"/>
  <c r="V546" i="24"/>
  <c r="V545" i="24"/>
  <c r="V544" i="24"/>
  <c r="V543" i="24"/>
  <c r="V542" i="24"/>
  <c r="V541" i="24"/>
  <c r="V553" i="24" s="1"/>
  <c r="V538" i="24"/>
  <c r="V537" i="24"/>
  <c r="V536" i="24"/>
  <c r="V535" i="24"/>
  <c r="V539" i="24"/>
  <c r="U772" i="24"/>
  <c r="W772" i="24" s="1"/>
  <c r="U771" i="24"/>
  <c r="U770" i="24"/>
  <c r="W770" i="24" s="1"/>
  <c r="U769" i="24"/>
  <c r="W769" i="24" s="1"/>
  <c r="U768" i="24"/>
  <c r="W768" i="24" s="1"/>
  <c r="U767" i="24"/>
  <c r="U766" i="24"/>
  <c r="W766" i="24" s="1"/>
  <c r="U765" i="24"/>
  <c r="W765" i="24" s="1"/>
  <c r="W773" i="24"/>
  <c r="U762" i="24"/>
  <c r="W762" i="24"/>
  <c r="U761" i="24"/>
  <c r="U760" i="24"/>
  <c r="U759" i="24"/>
  <c r="W759" i="24" s="1"/>
  <c r="U758" i="24"/>
  <c r="W758" i="24"/>
  <c r="U757" i="24"/>
  <c r="U756" i="24"/>
  <c r="U755" i="24"/>
  <c r="W755" i="24" s="1"/>
  <c r="U754" i="24"/>
  <c r="U753" i="24"/>
  <c r="U752" i="24"/>
  <c r="U751" i="24"/>
  <c r="W751" i="24" s="1"/>
  <c r="U750" i="24"/>
  <c r="W750" i="24" s="1"/>
  <c r="U747" i="24"/>
  <c r="U746" i="24"/>
  <c r="U745" i="24"/>
  <c r="W745" i="24"/>
  <c r="U744" i="24"/>
  <c r="W744" i="24"/>
  <c r="U743" i="24"/>
  <c r="U742" i="24"/>
  <c r="U741" i="24"/>
  <c r="W741" i="24" s="1"/>
  <c r="U740" i="24"/>
  <c r="W740" i="24" s="1"/>
  <c r="U739" i="24"/>
  <c r="U733" i="24"/>
  <c r="U732" i="24"/>
  <c r="W732" i="24"/>
  <c r="U731" i="24"/>
  <c r="W731" i="24" s="1"/>
  <c r="U730" i="24"/>
  <c r="U729" i="24"/>
  <c r="U728" i="24"/>
  <c r="W728" i="24"/>
  <c r="U727" i="24"/>
  <c r="U726" i="24"/>
  <c r="U720" i="24"/>
  <c r="U719" i="24"/>
  <c r="W719" i="24"/>
  <c r="U718" i="24"/>
  <c r="W718" i="24"/>
  <c r="U717" i="24"/>
  <c r="U716" i="24"/>
  <c r="U715" i="24"/>
  <c r="W715" i="24" s="1"/>
  <c r="U714" i="24"/>
  <c r="W714" i="24"/>
  <c r="U713" i="24"/>
  <c r="U712" i="24"/>
  <c r="U711" i="24"/>
  <c r="W711" i="24" s="1"/>
  <c r="U710" i="24"/>
  <c r="W710" i="24" s="1"/>
  <c r="U709" i="24"/>
  <c r="U706" i="24"/>
  <c r="U705" i="24"/>
  <c r="W705" i="24" s="1"/>
  <c r="U704" i="24"/>
  <c r="W704" i="24" s="1"/>
  <c r="U703" i="24"/>
  <c r="U700" i="24"/>
  <c r="U699" i="24"/>
  <c r="W699" i="24" s="1"/>
  <c r="U698" i="24"/>
  <c r="W698" i="24" s="1"/>
  <c r="U697" i="24"/>
  <c r="U696" i="24"/>
  <c r="U695" i="24"/>
  <c r="W695" i="24"/>
  <c r="U694" i="24"/>
  <c r="W694" i="24"/>
  <c r="U693" i="24"/>
  <c r="U692" i="24"/>
  <c r="U691" i="24"/>
  <c r="W691" i="24" s="1"/>
  <c r="U690" i="24"/>
  <c r="U687" i="24"/>
  <c r="U686" i="24"/>
  <c r="U685" i="24"/>
  <c r="W685" i="24" s="1"/>
  <c r="U684" i="24"/>
  <c r="W684" i="24" s="1"/>
  <c r="U683" i="24"/>
  <c r="U682" i="24"/>
  <c r="U681" i="24"/>
  <c r="W681" i="24" s="1"/>
  <c r="U680" i="24"/>
  <c r="W680" i="24" s="1"/>
  <c r="U674" i="24"/>
  <c r="U673" i="24"/>
  <c r="U672" i="24"/>
  <c r="W672" i="24" s="1"/>
  <c r="U671" i="24"/>
  <c r="W671" i="24" s="1"/>
  <c r="U670" i="24"/>
  <c r="U669" i="24"/>
  <c r="U668" i="24"/>
  <c r="W668" i="24"/>
  <c r="U667" i="24"/>
  <c r="U666" i="24"/>
  <c r="W666" i="24" s="1"/>
  <c r="U665" i="24"/>
  <c r="U664" i="24"/>
  <c r="W664" i="24"/>
  <c r="U663" i="24"/>
  <c r="W663" i="24" s="1"/>
  <c r="U662" i="24"/>
  <c r="U661" i="24"/>
  <c r="U660" i="24"/>
  <c r="W660" i="24" s="1"/>
  <c r="U659" i="24"/>
  <c r="W659" i="24"/>
  <c r="U658" i="24"/>
  <c r="U657" i="24"/>
  <c r="U656" i="24"/>
  <c r="W656" i="24"/>
  <c r="W675" i="24" s="1"/>
  <c r="U653" i="24"/>
  <c r="W653" i="24"/>
  <c r="U652" i="24"/>
  <c r="W652" i="24" s="1"/>
  <c r="U651" i="24"/>
  <c r="U650" i="24"/>
  <c r="W650" i="24"/>
  <c r="U649" i="24"/>
  <c r="W649" i="24" s="1"/>
  <c r="W654" i="24" s="1"/>
  <c r="U642" i="24"/>
  <c r="U641" i="24"/>
  <c r="U640" i="24"/>
  <c r="W640" i="24"/>
  <c r="U639" i="24"/>
  <c r="U638" i="24"/>
  <c r="U637" i="24"/>
  <c r="U636" i="24"/>
  <c r="W636" i="24"/>
  <c r="U635" i="24"/>
  <c r="W635" i="24"/>
  <c r="U634" i="24"/>
  <c r="U633" i="24"/>
  <c r="U630" i="24"/>
  <c r="W630" i="24" s="1"/>
  <c r="U629" i="24"/>
  <c r="W629" i="24"/>
  <c r="U628" i="24"/>
  <c r="U627" i="24"/>
  <c r="U626" i="24"/>
  <c r="U623" i="24"/>
  <c r="W623" i="24" s="1"/>
  <c r="U622" i="24"/>
  <c r="U621" i="24"/>
  <c r="U620" i="24"/>
  <c r="W620" i="24"/>
  <c r="U619" i="24"/>
  <c r="W619" i="24" s="1"/>
  <c r="U618" i="24"/>
  <c r="U617" i="24"/>
  <c r="U616" i="24"/>
  <c r="W616" i="24"/>
  <c r="U615" i="24"/>
  <c r="W615" i="24"/>
  <c r="U614" i="24"/>
  <c r="U613" i="24"/>
  <c r="U612" i="24"/>
  <c r="U609" i="24"/>
  <c r="W609" i="24"/>
  <c r="U608" i="24"/>
  <c r="U607" i="24"/>
  <c r="U606" i="24"/>
  <c r="W606" i="24" s="1"/>
  <c r="U605" i="24"/>
  <c r="U604" i="24"/>
  <c r="U603" i="24"/>
  <c r="U602" i="24"/>
  <c r="W602" i="24" s="1"/>
  <c r="W610" i="24"/>
  <c r="U596" i="24"/>
  <c r="W596" i="24" s="1"/>
  <c r="U595" i="24"/>
  <c r="U594" i="24"/>
  <c r="U593" i="24"/>
  <c r="W593" i="24"/>
  <c r="U592" i="24"/>
  <c r="W592" i="24"/>
  <c r="W597" i="24" s="1"/>
  <c r="U589" i="24"/>
  <c r="U588" i="24"/>
  <c r="U587" i="24"/>
  <c r="W587" i="24" s="1"/>
  <c r="U586" i="24"/>
  <c r="U590" i="24"/>
  <c r="U580" i="24"/>
  <c r="U579" i="24"/>
  <c r="U578" i="24"/>
  <c r="U581" i="24" s="1"/>
  <c r="U575" i="24"/>
  <c r="W575" i="24" s="1"/>
  <c r="U574" i="24"/>
  <c r="U573" i="24"/>
  <c r="U572" i="24"/>
  <c r="W572" i="24" s="1"/>
  <c r="U571" i="24"/>
  <c r="U570" i="24"/>
  <c r="U569" i="24"/>
  <c r="U568" i="24"/>
  <c r="W568" i="24"/>
  <c r="U567" i="24"/>
  <c r="W567" i="24"/>
  <c r="W576" i="24" s="1"/>
  <c r="U564" i="24"/>
  <c r="U563" i="24"/>
  <c r="U562" i="24"/>
  <c r="W562" i="24"/>
  <c r="U561" i="24"/>
  <c r="W561" i="24"/>
  <c r="U560" i="24"/>
  <c r="U559" i="24"/>
  <c r="U558" i="24"/>
  <c r="W558" i="24" s="1"/>
  <c r="U557" i="24"/>
  <c r="W557" i="24" s="1"/>
  <c r="U556" i="24"/>
  <c r="U555" i="24"/>
  <c r="U552" i="24"/>
  <c r="W552" i="24"/>
  <c r="U551" i="24"/>
  <c r="W551" i="24" s="1"/>
  <c r="U550" i="24"/>
  <c r="U549" i="24"/>
  <c r="W549" i="24"/>
  <c r="U548" i="24"/>
  <c r="W548" i="24"/>
  <c r="U547" i="24"/>
  <c r="W547" i="24"/>
  <c r="U546" i="24"/>
  <c r="U545" i="24"/>
  <c r="W545" i="24" s="1"/>
  <c r="U544" i="24"/>
  <c r="U543" i="24"/>
  <c r="W543" i="24"/>
  <c r="U542" i="24"/>
  <c r="U541" i="24"/>
  <c r="U538" i="24"/>
  <c r="W538" i="24"/>
  <c r="U537" i="24"/>
  <c r="W537" i="24" s="1"/>
  <c r="U536" i="24"/>
  <c r="U535" i="24"/>
  <c r="W763" i="24"/>
  <c r="V610" i="24"/>
  <c r="V597" i="24"/>
  <c r="U597" i="24"/>
  <c r="V590" i="24"/>
  <c r="V598" i="24"/>
  <c r="V576" i="24"/>
  <c r="U576" i="24"/>
  <c r="R773" i="24"/>
  <c r="Q773" i="24"/>
  <c r="P773" i="24"/>
  <c r="O773" i="24"/>
  <c r="R763" i="24"/>
  <c r="Q763" i="24"/>
  <c r="P763" i="24"/>
  <c r="O763" i="24"/>
  <c r="R748" i="24"/>
  <c r="Q748" i="24"/>
  <c r="P748" i="24"/>
  <c r="P774" i="24"/>
  <c r="P42" i="24" s="1"/>
  <c r="O748" i="24"/>
  <c r="O774" i="24"/>
  <c r="O42" i="24" s="1"/>
  <c r="R734" i="24"/>
  <c r="R735" i="24" s="1"/>
  <c r="R41" i="24" s="1"/>
  <c r="Q734" i="24"/>
  <c r="Q735" i="24" s="1"/>
  <c r="Q41" i="24" s="1"/>
  <c r="P734" i="24"/>
  <c r="P735" i="24"/>
  <c r="P41" i="24" s="1"/>
  <c r="O734" i="24"/>
  <c r="O735" i="24"/>
  <c r="O41" i="24" s="1"/>
  <c r="R721" i="24"/>
  <c r="Q721" i="24"/>
  <c r="P721" i="24"/>
  <c r="O721" i="24"/>
  <c r="R707" i="24"/>
  <c r="Q707" i="24"/>
  <c r="P707" i="24"/>
  <c r="O707" i="24"/>
  <c r="R701" i="24"/>
  <c r="Q701" i="24"/>
  <c r="P701" i="24"/>
  <c r="O701" i="24"/>
  <c r="R688" i="24"/>
  <c r="Q688" i="24"/>
  <c r="P688" i="24"/>
  <c r="P722" i="24"/>
  <c r="P40" i="24" s="1"/>
  <c r="O688" i="24"/>
  <c r="P676" i="24"/>
  <c r="P39" i="24" s="1"/>
  <c r="R675" i="24"/>
  <c r="Q675" i="24"/>
  <c r="Q676" i="24" s="1"/>
  <c r="Q39" i="24" s="1"/>
  <c r="P675" i="24"/>
  <c r="O675" i="24"/>
  <c r="R654" i="24"/>
  <c r="R676" i="24"/>
  <c r="R39" i="24" s="1"/>
  <c r="Q654" i="24"/>
  <c r="P654" i="24"/>
  <c r="O654" i="24"/>
  <c r="O676" i="24" s="1"/>
  <c r="O39" i="24" s="1"/>
  <c r="R643" i="24"/>
  <c r="Q643" i="24"/>
  <c r="P643" i="24"/>
  <c r="O643" i="24"/>
  <c r="R631" i="24"/>
  <c r="Q631" i="24"/>
  <c r="P631" i="24"/>
  <c r="O631" i="24"/>
  <c r="R624" i="24"/>
  <c r="Q624" i="24"/>
  <c r="P624" i="24"/>
  <c r="O624" i="24"/>
  <c r="O644" i="24" s="1"/>
  <c r="O38" i="24" s="1"/>
  <c r="R610" i="24"/>
  <c r="R644" i="24"/>
  <c r="R38" i="24" s="1"/>
  <c r="Q610" i="24"/>
  <c r="Q644" i="24"/>
  <c r="Q38" i="24" s="1"/>
  <c r="P610" i="24"/>
  <c r="O610" i="24"/>
  <c r="R597" i="24"/>
  <c r="Q597" i="24"/>
  <c r="P597" i="24"/>
  <c r="O597" i="24"/>
  <c r="R590" i="24"/>
  <c r="Q590" i="24"/>
  <c r="Q598" i="24" s="1"/>
  <c r="Q37" i="24" s="1"/>
  <c r="P590" i="24"/>
  <c r="O590" i="24"/>
  <c r="O598" i="24" s="1"/>
  <c r="O37" i="24" s="1"/>
  <c r="R581" i="24"/>
  <c r="Q581" i="24"/>
  <c r="P581" i="24"/>
  <c r="O581" i="24"/>
  <c r="R576" i="24"/>
  <c r="Q576" i="24"/>
  <c r="P576" i="24"/>
  <c r="O576" i="24"/>
  <c r="R565" i="24"/>
  <c r="Q565" i="24"/>
  <c r="P565" i="24"/>
  <c r="O565" i="24"/>
  <c r="R553" i="24"/>
  <c r="Q553" i="24"/>
  <c r="P553" i="24"/>
  <c r="O553" i="24"/>
  <c r="R539" i="24"/>
  <c r="Q539" i="24"/>
  <c r="P539" i="24"/>
  <c r="O539" i="24"/>
  <c r="O582" i="24" s="1"/>
  <c r="O36" i="24" s="1"/>
  <c r="M773" i="24"/>
  <c r="M763" i="24"/>
  <c r="M748" i="24"/>
  <c r="M774" i="24"/>
  <c r="M42" i="24" s="1"/>
  <c r="M734" i="24"/>
  <c r="M735" i="24"/>
  <c r="M41" i="24" s="1"/>
  <c r="M721" i="24"/>
  <c r="M707" i="24"/>
  <c r="M701" i="24"/>
  <c r="M688" i="24"/>
  <c r="M722" i="24" s="1"/>
  <c r="M40" i="24" s="1"/>
  <c r="M676" i="24"/>
  <c r="M39" i="24" s="1"/>
  <c r="M675" i="24"/>
  <c r="M654" i="24"/>
  <c r="M643" i="24"/>
  <c r="M631" i="24"/>
  <c r="M624" i="24"/>
  <c r="M610" i="24"/>
  <c r="M644" i="24" s="1"/>
  <c r="M38" i="24" s="1"/>
  <c r="M597" i="24"/>
  <c r="M590" i="24"/>
  <c r="M598" i="24" s="1"/>
  <c r="M581" i="24"/>
  <c r="M576" i="24"/>
  <c r="M582" i="24" s="1"/>
  <c r="M565" i="24"/>
  <c r="M553" i="24"/>
  <c r="M539" i="24"/>
  <c r="K772" i="24"/>
  <c r="L772" i="24" s="1"/>
  <c r="K771" i="24"/>
  <c r="K770" i="24"/>
  <c r="K769" i="24"/>
  <c r="K768" i="24"/>
  <c r="K767" i="24"/>
  <c r="K766" i="24"/>
  <c r="K765" i="24"/>
  <c r="K762" i="24"/>
  <c r="K761" i="24"/>
  <c r="K760" i="24"/>
  <c r="K759" i="24"/>
  <c r="K758" i="24"/>
  <c r="L758" i="24" s="1"/>
  <c r="K757" i="24"/>
  <c r="K756" i="24"/>
  <c r="K755" i="24"/>
  <c r="K754" i="24"/>
  <c r="L754" i="24" s="1"/>
  <c r="N754" i="24" s="1"/>
  <c r="K753" i="24"/>
  <c r="K752" i="24"/>
  <c r="K751" i="24"/>
  <c r="K750" i="24"/>
  <c r="L750" i="24" s="1"/>
  <c r="N750" i="24" s="1"/>
  <c r="T750" i="24" s="1"/>
  <c r="K747" i="24"/>
  <c r="K746" i="24"/>
  <c r="K745" i="24"/>
  <c r="K744" i="24"/>
  <c r="L744" i="24" s="1"/>
  <c r="X744" i="24" s="1"/>
  <c r="Y744" i="24" s="1"/>
  <c r="Z744" i="24" s="1"/>
  <c r="K743" i="24"/>
  <c r="K742" i="24"/>
  <c r="K741" i="24"/>
  <c r="K740" i="24"/>
  <c r="L740" i="24" s="1"/>
  <c r="X740" i="24" s="1"/>
  <c r="Y740" i="24" s="1"/>
  <c r="K739" i="24"/>
  <c r="K733" i="24"/>
  <c r="K732" i="24"/>
  <c r="K731" i="24"/>
  <c r="L731" i="24" s="1"/>
  <c r="K730" i="24"/>
  <c r="K729" i="24"/>
  <c r="K728" i="24"/>
  <c r="K727" i="24"/>
  <c r="L727" i="24" s="1"/>
  <c r="K726" i="24"/>
  <c r="K720" i="24"/>
  <c r="K719" i="24"/>
  <c r="K718" i="24"/>
  <c r="L718" i="24" s="1"/>
  <c r="K717" i="24"/>
  <c r="K716" i="24"/>
  <c r="K715" i="24"/>
  <c r="K714" i="24"/>
  <c r="L714" i="24" s="1"/>
  <c r="K713" i="24"/>
  <c r="K712" i="24"/>
  <c r="K711" i="24"/>
  <c r="K710" i="24"/>
  <c r="K709" i="24"/>
  <c r="K706" i="24"/>
  <c r="K705" i="24"/>
  <c r="K704" i="24"/>
  <c r="L704" i="24" s="1"/>
  <c r="K703" i="24"/>
  <c r="K700" i="24"/>
  <c r="K699" i="24"/>
  <c r="K698" i="24"/>
  <c r="L698" i="24" s="1"/>
  <c r="K697" i="24"/>
  <c r="K696" i="24"/>
  <c r="K695" i="24"/>
  <c r="K694" i="24"/>
  <c r="L694" i="24" s="1"/>
  <c r="K693" i="24"/>
  <c r="K692" i="24"/>
  <c r="K691" i="24"/>
  <c r="K690" i="24"/>
  <c r="L690" i="24" s="1"/>
  <c r="K687" i="24"/>
  <c r="K686" i="24"/>
  <c r="K685" i="24"/>
  <c r="K684" i="24"/>
  <c r="L684" i="24" s="1"/>
  <c r="X684" i="24" s="1"/>
  <c r="Y684" i="24" s="1"/>
  <c r="K683" i="24"/>
  <c r="K682" i="24"/>
  <c r="K681" i="24"/>
  <c r="K680" i="24"/>
  <c r="L680" i="24" s="1"/>
  <c r="K674" i="24"/>
  <c r="K673" i="24"/>
  <c r="K672" i="24"/>
  <c r="K671" i="24"/>
  <c r="L671" i="24" s="1"/>
  <c r="X671" i="24" s="1"/>
  <c r="Y671" i="24" s="1"/>
  <c r="Z671" i="24" s="1"/>
  <c r="K670" i="24"/>
  <c r="K669" i="24"/>
  <c r="K668" i="24"/>
  <c r="K667" i="24"/>
  <c r="L667" i="24" s="1"/>
  <c r="X667" i="24" s="1"/>
  <c r="Y667" i="24" s="1"/>
  <c r="Z667" i="24" s="1"/>
  <c r="K666" i="24"/>
  <c r="K665" i="24"/>
  <c r="K664" i="24"/>
  <c r="K663" i="24"/>
  <c r="L663" i="24" s="1"/>
  <c r="K662" i="24"/>
  <c r="K661" i="24"/>
  <c r="K660" i="24"/>
  <c r="K659" i="24"/>
  <c r="L659" i="24" s="1"/>
  <c r="K658" i="24"/>
  <c r="K657" i="24"/>
  <c r="K656" i="24"/>
  <c r="K653" i="24"/>
  <c r="L653" i="24" s="1"/>
  <c r="AB653" i="24" s="1"/>
  <c r="AA653" i="24" s="1"/>
  <c r="K652" i="24"/>
  <c r="K651" i="24"/>
  <c r="K650" i="24"/>
  <c r="K649" i="24"/>
  <c r="L649" i="24" s="1"/>
  <c r="AB649" i="24" s="1"/>
  <c r="K642" i="24"/>
  <c r="K641" i="24"/>
  <c r="K640" i="24"/>
  <c r="K639" i="24"/>
  <c r="L639" i="24" s="1"/>
  <c r="K638" i="24"/>
  <c r="K637" i="24"/>
  <c r="K636" i="24"/>
  <c r="K635" i="24"/>
  <c r="L635" i="24" s="1"/>
  <c r="K634" i="24"/>
  <c r="K633" i="24"/>
  <c r="K630" i="24"/>
  <c r="K629" i="24"/>
  <c r="L629" i="24" s="1"/>
  <c r="K628" i="24"/>
  <c r="K627" i="24"/>
  <c r="K626" i="24"/>
  <c r="K623" i="24"/>
  <c r="L623" i="24" s="1"/>
  <c r="X623" i="24" s="1"/>
  <c r="Y623" i="24" s="1"/>
  <c r="K622" i="24"/>
  <c r="K621" i="24"/>
  <c r="K620" i="24"/>
  <c r="K619" i="24"/>
  <c r="L619" i="24" s="1"/>
  <c r="K618" i="24"/>
  <c r="K617" i="24"/>
  <c r="K616" i="24"/>
  <c r="K615" i="24"/>
  <c r="L615" i="24" s="1"/>
  <c r="K614" i="24"/>
  <c r="K613" i="24"/>
  <c r="K612" i="24"/>
  <c r="K609" i="24"/>
  <c r="L609" i="24" s="1"/>
  <c r="AB609" i="24" s="1"/>
  <c r="AA609" i="24" s="1"/>
  <c r="K608" i="24"/>
  <c r="K607" i="24"/>
  <c r="K606" i="24"/>
  <c r="K605" i="24"/>
  <c r="K604" i="24"/>
  <c r="K603" i="24"/>
  <c r="K602" i="24"/>
  <c r="K596" i="24"/>
  <c r="K595" i="24"/>
  <c r="K594" i="24"/>
  <c r="K593" i="24"/>
  <c r="K592" i="24"/>
  <c r="L592" i="24" s="1"/>
  <c r="AB592" i="24" s="1"/>
  <c r="AA592" i="24" s="1"/>
  <c r="K589" i="24"/>
  <c r="K588" i="24"/>
  <c r="K587" i="24"/>
  <c r="K586" i="24"/>
  <c r="L586" i="24" s="1"/>
  <c r="AB586" i="24" s="1"/>
  <c r="K580" i="24"/>
  <c r="K579" i="24"/>
  <c r="K578" i="24"/>
  <c r="K575" i="24"/>
  <c r="L575" i="24" s="1"/>
  <c r="X575" i="24" s="1"/>
  <c r="Y575" i="24" s="1"/>
  <c r="K574" i="24"/>
  <c r="K573" i="24"/>
  <c r="K572" i="24"/>
  <c r="K571" i="24"/>
  <c r="L571" i="24" s="1"/>
  <c r="X571" i="24" s="1"/>
  <c r="Y571" i="24" s="1"/>
  <c r="Z571" i="24" s="1"/>
  <c r="K570" i="24"/>
  <c r="K569" i="24"/>
  <c r="K568" i="24"/>
  <c r="K567" i="24"/>
  <c r="L567" i="24" s="1"/>
  <c r="X567" i="24" s="1"/>
  <c r="K564" i="24"/>
  <c r="K563" i="24"/>
  <c r="K562" i="24"/>
  <c r="K561" i="24"/>
  <c r="L561" i="24" s="1"/>
  <c r="K560" i="24"/>
  <c r="K559" i="24"/>
  <c r="K558" i="24"/>
  <c r="K557" i="24"/>
  <c r="L557" i="24" s="1"/>
  <c r="X557" i="24" s="1"/>
  <c r="Y557" i="24" s="1"/>
  <c r="Z557" i="24" s="1"/>
  <c r="K556" i="24"/>
  <c r="K555" i="24"/>
  <c r="K552" i="24"/>
  <c r="K551" i="24"/>
  <c r="L551" i="24" s="1"/>
  <c r="K550" i="24"/>
  <c r="K549" i="24"/>
  <c r="K548" i="24"/>
  <c r="K547" i="24"/>
  <c r="L547" i="24" s="1"/>
  <c r="K546" i="24"/>
  <c r="K545" i="24"/>
  <c r="K544" i="24"/>
  <c r="K543" i="24"/>
  <c r="L543" i="24" s="1"/>
  <c r="K542" i="24"/>
  <c r="K541" i="24"/>
  <c r="K538" i="24"/>
  <c r="K537" i="24"/>
  <c r="L537" i="24" s="1"/>
  <c r="K536" i="24"/>
  <c r="K535" i="24"/>
  <c r="L535" i="24" s="1"/>
  <c r="H772" i="24"/>
  <c r="H771" i="24"/>
  <c r="L771" i="24" s="1"/>
  <c r="H770" i="24"/>
  <c r="L770" i="24"/>
  <c r="N770" i="24" s="1"/>
  <c r="T770" i="24" s="1"/>
  <c r="H769" i="24"/>
  <c r="H768" i="24"/>
  <c r="H767" i="24"/>
  <c r="H766" i="24"/>
  <c r="L766" i="24" s="1"/>
  <c r="H765" i="24"/>
  <c r="H762" i="24"/>
  <c r="H761" i="24"/>
  <c r="L761" i="24" s="1"/>
  <c r="AB761" i="24" s="1"/>
  <c r="H760" i="24"/>
  <c r="L760" i="24" s="1"/>
  <c r="H759" i="24"/>
  <c r="L759" i="24" s="1"/>
  <c r="H758" i="24"/>
  <c r="L757" i="24"/>
  <c r="AB757" i="24" s="1"/>
  <c r="H757" i="24"/>
  <c r="H756" i="24"/>
  <c r="L756" i="24" s="1"/>
  <c r="AB756" i="24" s="1"/>
  <c r="H755" i="24"/>
  <c r="H754" i="24"/>
  <c r="H753" i="24"/>
  <c r="L753" i="24"/>
  <c r="X753" i="24" s="1"/>
  <c r="Y753" i="24" s="1"/>
  <c r="Z753" i="24" s="1"/>
  <c r="H752" i="24"/>
  <c r="L752" i="24"/>
  <c r="H751" i="24"/>
  <c r="H750" i="24"/>
  <c r="H747" i="24"/>
  <c r="L747" i="24"/>
  <c r="N747" i="24" s="1"/>
  <c r="T747" i="24" s="1"/>
  <c r="H746" i="24"/>
  <c r="L746" i="24"/>
  <c r="H745" i="24"/>
  <c r="H744" i="24"/>
  <c r="H743" i="24"/>
  <c r="L743" i="24"/>
  <c r="H742" i="24"/>
  <c r="L742" i="24"/>
  <c r="AB742" i="24" s="1"/>
  <c r="H741" i="24"/>
  <c r="H740" i="24"/>
  <c r="H739" i="24"/>
  <c r="L739" i="24"/>
  <c r="H733" i="24"/>
  <c r="L733" i="24"/>
  <c r="AB733" i="24" s="1"/>
  <c r="H732" i="24"/>
  <c r="H731" i="24"/>
  <c r="H730" i="24"/>
  <c r="L730" i="24"/>
  <c r="AB730" i="24" s="1"/>
  <c r="H729" i="24"/>
  <c r="H728" i="24"/>
  <c r="H727" i="24"/>
  <c r="H726" i="24"/>
  <c r="L726" i="24" s="1"/>
  <c r="AB726" i="24" s="1"/>
  <c r="H720" i="24"/>
  <c r="H719" i="24"/>
  <c r="L719" i="24"/>
  <c r="H718" i="24"/>
  <c r="H717" i="24"/>
  <c r="L717" i="24" s="1"/>
  <c r="H716" i="24"/>
  <c r="H715" i="24"/>
  <c r="H714" i="24"/>
  <c r="H713" i="24"/>
  <c r="L713" i="24"/>
  <c r="H712" i="24"/>
  <c r="H711" i="24"/>
  <c r="L711" i="24" s="1"/>
  <c r="N711" i="24" s="1"/>
  <c r="T711" i="24" s="1"/>
  <c r="H710" i="24"/>
  <c r="H709" i="24"/>
  <c r="H706" i="24"/>
  <c r="H705" i="24"/>
  <c r="L705" i="24"/>
  <c r="H704" i="24"/>
  <c r="H703" i="24"/>
  <c r="H700" i="24"/>
  <c r="L700" i="24"/>
  <c r="H699" i="24"/>
  <c r="H698" i="24"/>
  <c r="H697" i="24"/>
  <c r="H696" i="24"/>
  <c r="L696" i="24" s="1"/>
  <c r="N696" i="24" s="1"/>
  <c r="T696" i="24" s="1"/>
  <c r="H695" i="24"/>
  <c r="H694" i="24"/>
  <c r="H693" i="24"/>
  <c r="L693" i="24" s="1"/>
  <c r="AB693" i="24" s="1"/>
  <c r="H692" i="24"/>
  <c r="H691" i="24"/>
  <c r="H690" i="24"/>
  <c r="H687" i="24"/>
  <c r="L687" i="24" s="1"/>
  <c r="H686" i="24"/>
  <c r="L686" i="24" s="1"/>
  <c r="N686" i="24" s="1"/>
  <c r="T686" i="24" s="1"/>
  <c r="H685" i="24"/>
  <c r="L685" i="24" s="1"/>
  <c r="AB685" i="24" s="1"/>
  <c r="H684" i="24"/>
  <c r="H683" i="24"/>
  <c r="L683" i="24" s="1"/>
  <c r="L682" i="24"/>
  <c r="AB682" i="24" s="1"/>
  <c r="AA682" i="24" s="1"/>
  <c r="H682" i="24"/>
  <c r="H681" i="24"/>
  <c r="H680" i="24"/>
  <c r="H674" i="24"/>
  <c r="L674" i="24" s="1"/>
  <c r="H673" i="24"/>
  <c r="L673" i="24" s="1"/>
  <c r="AB673" i="24" s="1"/>
  <c r="H672" i="24"/>
  <c r="H671" i="24"/>
  <c r="L670" i="24"/>
  <c r="N670" i="24" s="1"/>
  <c r="H670" i="24"/>
  <c r="H669" i="24"/>
  <c r="H668" i="24"/>
  <c r="H667" i="24"/>
  <c r="H666" i="24"/>
  <c r="H665" i="24"/>
  <c r="L665" i="24" s="1"/>
  <c r="H664" i="24"/>
  <c r="H663" i="24"/>
  <c r="H662" i="24"/>
  <c r="H661" i="24"/>
  <c r="L661" i="24"/>
  <c r="H660" i="24"/>
  <c r="H659" i="24"/>
  <c r="H658" i="24"/>
  <c r="L658" i="24"/>
  <c r="H657" i="24"/>
  <c r="L657" i="24"/>
  <c r="H656" i="24"/>
  <c r="H653" i="24"/>
  <c r="H652" i="24"/>
  <c r="H651" i="24"/>
  <c r="L651" i="24" s="1"/>
  <c r="AB651" i="24" s="1"/>
  <c r="H650" i="24"/>
  <c r="L650" i="24" s="1"/>
  <c r="H649" i="24"/>
  <c r="H642" i="24"/>
  <c r="L642" i="24"/>
  <c r="H641" i="24"/>
  <c r="H640" i="24"/>
  <c r="H639" i="24"/>
  <c r="H638" i="24"/>
  <c r="H637" i="24"/>
  <c r="H636" i="24"/>
  <c r="H635" i="24"/>
  <c r="H634" i="24"/>
  <c r="L634" i="24" s="1"/>
  <c r="AB634" i="24" s="1"/>
  <c r="H633" i="24"/>
  <c r="L633" i="24" s="1"/>
  <c r="N633" i="24" s="1"/>
  <c r="S633" i="24" s="1"/>
  <c r="H630" i="24"/>
  <c r="H629" i="24"/>
  <c r="H628" i="24"/>
  <c r="L627" i="24"/>
  <c r="N627" i="24" s="1"/>
  <c r="H627" i="24"/>
  <c r="H626" i="24"/>
  <c r="H623" i="24"/>
  <c r="H622" i="24"/>
  <c r="H621" i="24"/>
  <c r="L621" i="24"/>
  <c r="H620" i="24"/>
  <c r="H619" i="24"/>
  <c r="H618" i="24"/>
  <c r="L618" i="24"/>
  <c r="X618" i="24" s="1"/>
  <c r="Y618" i="24" s="1"/>
  <c r="Z618" i="24" s="1"/>
  <c r="H617" i="24"/>
  <c r="L617" i="24"/>
  <c r="H616" i="24"/>
  <c r="H615" i="24"/>
  <c r="H614" i="24"/>
  <c r="H613" i="24"/>
  <c r="L613" i="24" s="1"/>
  <c r="N613" i="24" s="1"/>
  <c r="S613" i="24" s="1"/>
  <c r="H612" i="24"/>
  <c r="H609" i="24"/>
  <c r="H608" i="24"/>
  <c r="L608" i="24" s="1"/>
  <c r="AB608" i="24" s="1"/>
  <c r="H607" i="24"/>
  <c r="H606" i="24"/>
  <c r="H605" i="24"/>
  <c r="H604" i="24"/>
  <c r="H603" i="24"/>
  <c r="H602" i="24"/>
  <c r="H596" i="24"/>
  <c r="H595" i="24"/>
  <c r="H594" i="24"/>
  <c r="L594" i="24" s="1"/>
  <c r="H593" i="24"/>
  <c r="H592" i="24"/>
  <c r="H589" i="24"/>
  <c r="H588" i="24"/>
  <c r="H587" i="24"/>
  <c r="H586" i="24"/>
  <c r="H580" i="24"/>
  <c r="H579" i="24"/>
  <c r="H578" i="24"/>
  <c r="H575" i="24"/>
  <c r="H574" i="24"/>
  <c r="H573" i="24"/>
  <c r="H572" i="24"/>
  <c r="L572" i="24" s="1"/>
  <c r="AB572" i="24" s="1"/>
  <c r="H571" i="24"/>
  <c r="H570" i="24"/>
  <c r="H569" i="24"/>
  <c r="L569" i="24" s="1"/>
  <c r="H568" i="24"/>
  <c r="H567" i="24"/>
  <c r="H564" i="24"/>
  <c r="H563" i="24"/>
  <c r="H562" i="24"/>
  <c r="L562" i="24"/>
  <c r="H561" i="24"/>
  <c r="H560" i="24"/>
  <c r="L560" i="24" s="1"/>
  <c r="H559" i="24"/>
  <c r="H558" i="24"/>
  <c r="H557" i="24"/>
  <c r="H556" i="24"/>
  <c r="L556" i="24" s="1"/>
  <c r="X556" i="24" s="1"/>
  <c r="Y556" i="24" s="1"/>
  <c r="Z556" i="24" s="1"/>
  <c r="H555" i="24"/>
  <c r="H552" i="24"/>
  <c r="H551" i="24"/>
  <c r="L550" i="24"/>
  <c r="H550" i="24"/>
  <c r="H549" i="24"/>
  <c r="H548" i="24"/>
  <c r="H547" i="24"/>
  <c r="H546" i="24"/>
  <c r="L546" i="24"/>
  <c r="H545" i="24"/>
  <c r="H544" i="24"/>
  <c r="H543" i="24"/>
  <c r="H542" i="24"/>
  <c r="L542" i="24" s="1"/>
  <c r="H541" i="24"/>
  <c r="H538" i="24"/>
  <c r="H537" i="24"/>
  <c r="H536" i="24"/>
  <c r="L536" i="24" s="1"/>
  <c r="X536" i="24" s="1"/>
  <c r="Y536" i="24" s="1"/>
  <c r="H535" i="24"/>
  <c r="M37" i="24"/>
  <c r="H841" i="22"/>
  <c r="L841" i="22" s="1"/>
  <c r="H843" i="22"/>
  <c r="L843" i="22" s="1"/>
  <c r="O843" i="22" s="1"/>
  <c r="L626" i="24"/>
  <c r="AB626" i="24" s="1"/>
  <c r="AB670" i="24"/>
  <c r="AA670" i="24" s="1"/>
  <c r="AB752" i="24"/>
  <c r="L545" i="24"/>
  <c r="N545" i="24" s="1"/>
  <c r="T545" i="24" s="1"/>
  <c r="W535" i="24"/>
  <c r="W539" i="24"/>
  <c r="U539" i="24"/>
  <c r="W541" i="24"/>
  <c r="W553" i="24" s="1"/>
  <c r="U553" i="24"/>
  <c r="U565" i="24"/>
  <c r="AB747" i="24"/>
  <c r="M36" i="24"/>
  <c r="W688" i="24"/>
  <c r="W578" i="24"/>
  <c r="W581" i="24" s="1"/>
  <c r="U610" i="24"/>
  <c r="R598" i="24"/>
  <c r="R37" i="24"/>
  <c r="U598" i="24"/>
  <c r="U37" i="24"/>
  <c r="W586" i="24"/>
  <c r="W536" i="24"/>
  <c r="W542" i="24"/>
  <c r="W546" i="24"/>
  <c r="W550" i="24"/>
  <c r="W556" i="24"/>
  <c r="W560" i="24"/>
  <c r="W564" i="24"/>
  <c r="W570" i="24"/>
  <c r="W574" i="24"/>
  <c r="W580" i="24"/>
  <c r="W589" i="24"/>
  <c r="W595" i="24"/>
  <c r="W604" i="24"/>
  <c r="W608" i="24"/>
  <c r="W614" i="24"/>
  <c r="W618" i="24"/>
  <c r="W622" i="24"/>
  <c r="W628" i="24"/>
  <c r="W634" i="24"/>
  <c r="W638" i="24"/>
  <c r="W642" i="24"/>
  <c r="W658" i="24"/>
  <c r="W662" i="24"/>
  <c r="W670" i="24"/>
  <c r="W674" i="24"/>
  <c r="W683" i="24"/>
  <c r="W687" i="24"/>
  <c r="W693" i="24"/>
  <c r="W697" i="24"/>
  <c r="W703" i="24"/>
  <c r="W707" i="24"/>
  <c r="W709" i="24"/>
  <c r="W713" i="24"/>
  <c r="W717" i="24"/>
  <c r="W726" i="24"/>
  <c r="W730" i="24"/>
  <c r="W739" i="24"/>
  <c r="W743" i="24"/>
  <c r="W747" i="24"/>
  <c r="W753" i="24"/>
  <c r="W757" i="24"/>
  <c r="W761" i="24"/>
  <c r="W767" i="24"/>
  <c r="W771" i="24"/>
  <c r="W676" i="24"/>
  <c r="W39" i="24" s="1"/>
  <c r="V581" i="24"/>
  <c r="V582" i="24"/>
  <c r="V36" i="24" s="1"/>
  <c r="V946" i="24" s="1"/>
  <c r="U643" i="24"/>
  <c r="V624" i="24"/>
  <c r="V701" i="24"/>
  <c r="V631" i="24"/>
  <c r="V654" i="24"/>
  <c r="V675" i="24"/>
  <c r="V676" i="24" s="1"/>
  <c r="V39" i="24" s="1"/>
  <c r="V688" i="24"/>
  <c r="V722" i="24" s="1"/>
  <c r="V40" i="24" s="1"/>
  <c r="U654" i="24"/>
  <c r="U675" i="24"/>
  <c r="U688" i="24"/>
  <c r="U722" i="24" s="1"/>
  <c r="U40" i="24" s="1"/>
  <c r="U701" i="24"/>
  <c r="U721" i="24"/>
  <c r="U734" i="24"/>
  <c r="U735" i="24"/>
  <c r="U41" i="24" s="1"/>
  <c r="U773" i="24"/>
  <c r="U707" i="24"/>
  <c r="U748" i="24"/>
  <c r="U763" i="24"/>
  <c r="U774" i="24" s="1"/>
  <c r="U42" i="24" s="1"/>
  <c r="V707" i="24"/>
  <c r="V721" i="24"/>
  <c r="V734" i="24"/>
  <c r="V735" i="24"/>
  <c r="V41" i="24" s="1"/>
  <c r="V748" i="24"/>
  <c r="V763" i="24"/>
  <c r="V773" i="24"/>
  <c r="V37" i="24"/>
  <c r="R774" i="24"/>
  <c r="R42" i="24" s="1"/>
  <c r="Q774" i="24"/>
  <c r="Q42" i="24" s="1"/>
  <c r="O722" i="24"/>
  <c r="O40" i="24" s="1"/>
  <c r="R722" i="24"/>
  <c r="R40" i="24" s="1"/>
  <c r="P644" i="24"/>
  <c r="P38" i="24" s="1"/>
  <c r="P598" i="24"/>
  <c r="P37" i="24" s="1"/>
  <c r="R582" i="24"/>
  <c r="R36" i="24" s="1"/>
  <c r="Q582" i="24"/>
  <c r="Q36" i="24" s="1"/>
  <c r="P582" i="24"/>
  <c r="P36" i="24" s="1"/>
  <c r="Q722" i="24"/>
  <c r="Q40" i="24" s="1"/>
  <c r="L751" i="24"/>
  <c r="L573" i="24"/>
  <c r="L603" i="24"/>
  <c r="L607" i="24"/>
  <c r="AB607" i="24" s="1"/>
  <c r="L656" i="24"/>
  <c r="AB656" i="24" s="1"/>
  <c r="L541" i="24"/>
  <c r="AB541" i="24" s="1"/>
  <c r="L588" i="24"/>
  <c r="L703" i="24"/>
  <c r="AB703" i="24" s="1"/>
  <c r="L767" i="24"/>
  <c r="N767" i="24" s="1"/>
  <c r="L765" i="24"/>
  <c r="AB765" i="24" s="1"/>
  <c r="L728" i="24"/>
  <c r="AB728" i="24" s="1"/>
  <c r="L709" i="24"/>
  <c r="N709" i="24" s="1"/>
  <c r="T709" i="24" s="1"/>
  <c r="L697" i="24"/>
  <c r="L652" i="24"/>
  <c r="L637" i="24"/>
  <c r="AB637" i="24" s="1"/>
  <c r="L641" i="24"/>
  <c r="N641" i="24" s="1"/>
  <c r="T641" i="24" s="1"/>
  <c r="L614" i="24"/>
  <c r="X614" i="24" s="1"/>
  <c r="Y614" i="24" s="1"/>
  <c r="Z614" i="24" s="1"/>
  <c r="L579" i="24"/>
  <c r="N579" i="24" s="1"/>
  <c r="T579" i="24" s="1"/>
  <c r="N607" i="24"/>
  <c r="T607" i="24" s="1"/>
  <c r="W748" i="24"/>
  <c r="W774" i="24" s="1"/>
  <c r="W42" i="24" s="1"/>
  <c r="U582" i="24"/>
  <c r="U36" i="24" s="1"/>
  <c r="X560" i="24"/>
  <c r="Y560" i="24" s="1"/>
  <c r="Z560" i="24" s="1"/>
  <c r="W734" i="24"/>
  <c r="W735" i="24"/>
  <c r="W41" i="24" s="1"/>
  <c r="W590" i="24"/>
  <c r="AB614" i="24"/>
  <c r="X709" i="24"/>
  <c r="Y709" i="24" s="1"/>
  <c r="Y721" i="24" s="1"/>
  <c r="W721" i="24"/>
  <c r="U676" i="24"/>
  <c r="U39" i="24" s="1"/>
  <c r="V774" i="24"/>
  <c r="V42" i="24" s="1"/>
  <c r="T734" i="22"/>
  <c r="T735" i="22" s="1"/>
  <c r="T41" i="22" s="1"/>
  <c r="S734" i="22"/>
  <c r="S735" i="22" s="1"/>
  <c r="S41" i="22" s="1"/>
  <c r="R734" i="22"/>
  <c r="R735" i="22" s="1"/>
  <c r="R41" i="22" s="1"/>
  <c r="Q734" i="22"/>
  <c r="Q735" i="22" s="1"/>
  <c r="Q41" i="22" s="1"/>
  <c r="N734" i="22"/>
  <c r="N735" i="22" s="1"/>
  <c r="N41" i="22" s="1"/>
  <c r="M734" i="22"/>
  <c r="M735" i="22" s="1"/>
  <c r="M41" i="22" s="1"/>
  <c r="T773" i="22"/>
  <c r="S773" i="22"/>
  <c r="R773" i="22"/>
  <c r="Q773" i="22"/>
  <c r="N773" i="22"/>
  <c r="M773" i="22"/>
  <c r="T763" i="22"/>
  <c r="S763" i="22"/>
  <c r="R763" i="22"/>
  <c r="Q763" i="22"/>
  <c r="N763" i="22"/>
  <c r="M763" i="22"/>
  <c r="T748" i="22"/>
  <c r="S748" i="22"/>
  <c r="R748" i="22"/>
  <c r="Q748" i="22"/>
  <c r="N748" i="22"/>
  <c r="M748" i="22"/>
  <c r="H772" i="22"/>
  <c r="L772" i="22" s="1"/>
  <c r="O772" i="22" s="1"/>
  <c r="H771" i="22"/>
  <c r="L771" i="22" s="1"/>
  <c r="H770" i="22"/>
  <c r="L770" i="22" s="1"/>
  <c r="H769" i="22"/>
  <c r="L769" i="22" s="1"/>
  <c r="H768" i="22"/>
  <c r="L768" i="22" s="1"/>
  <c r="H767" i="22"/>
  <c r="L767" i="22" s="1"/>
  <c r="H766" i="22"/>
  <c r="L766" i="22" s="1"/>
  <c r="H765" i="22"/>
  <c r="L765" i="22" s="1"/>
  <c r="O765" i="22" s="1"/>
  <c r="H762" i="22"/>
  <c r="L762" i="22" s="1"/>
  <c r="H761" i="22"/>
  <c r="L761" i="22" s="1"/>
  <c r="H760" i="22"/>
  <c r="L760" i="22" s="1"/>
  <c r="H759" i="22"/>
  <c r="L759" i="22" s="1"/>
  <c r="H758" i="22"/>
  <c r="L758" i="22" s="1"/>
  <c r="H757" i="22"/>
  <c r="L757" i="22" s="1"/>
  <c r="H756" i="22"/>
  <c r="L756" i="22" s="1"/>
  <c r="H755" i="22"/>
  <c r="L755" i="22" s="1"/>
  <c r="O755" i="22" s="1"/>
  <c r="H754" i="22"/>
  <c r="L754" i="22"/>
  <c r="H753" i="22"/>
  <c r="L753" i="22" s="1"/>
  <c r="H752" i="22"/>
  <c r="L752" i="22" s="1"/>
  <c r="H751" i="22"/>
  <c r="L751" i="22" s="1"/>
  <c r="H750" i="22"/>
  <c r="L750" i="22" s="1"/>
  <c r="H747" i="22"/>
  <c r="L747" i="22" s="1"/>
  <c r="P747" i="22" s="1"/>
  <c r="V747" i="22" s="1"/>
  <c r="H746" i="22"/>
  <c r="L746" i="22" s="1"/>
  <c r="H745" i="22"/>
  <c r="L745" i="22" s="1"/>
  <c r="H744" i="22"/>
  <c r="L744" i="22" s="1"/>
  <c r="H743" i="22"/>
  <c r="L743" i="22" s="1"/>
  <c r="O743" i="22" s="1"/>
  <c r="H742" i="22"/>
  <c r="L742" i="22" s="1"/>
  <c r="H741" i="22"/>
  <c r="L741" i="22" s="1"/>
  <c r="H740" i="22"/>
  <c r="L740" i="22" s="1"/>
  <c r="H739" i="22"/>
  <c r="L739" i="22" s="1"/>
  <c r="H733" i="22"/>
  <c r="L733" i="22"/>
  <c r="H732" i="22"/>
  <c r="L732" i="22" s="1"/>
  <c r="H731" i="22"/>
  <c r="L731" i="22" s="1"/>
  <c r="H730" i="22"/>
  <c r="L730" i="22"/>
  <c r="P730" i="22" s="1"/>
  <c r="V730" i="22" s="1"/>
  <c r="H729" i="22"/>
  <c r="L729" i="22" s="1"/>
  <c r="H728" i="22"/>
  <c r="L728" i="22" s="1"/>
  <c r="P728" i="22" s="1"/>
  <c r="V728" i="22" s="1"/>
  <c r="H727" i="22"/>
  <c r="L727" i="22" s="1"/>
  <c r="P727" i="22" s="1"/>
  <c r="H726" i="22"/>
  <c r="L726" i="22" s="1"/>
  <c r="T721" i="22"/>
  <c r="S721" i="22"/>
  <c r="R721" i="22"/>
  <c r="Q721" i="22"/>
  <c r="N721" i="22"/>
  <c r="M721" i="22"/>
  <c r="T707" i="22"/>
  <c r="S707" i="22"/>
  <c r="R707" i="22"/>
  <c r="Q707" i="22"/>
  <c r="N707" i="22"/>
  <c r="M707" i="22"/>
  <c r="T701" i="22"/>
  <c r="S701" i="22"/>
  <c r="R701" i="22"/>
  <c r="Q701" i="22"/>
  <c r="N701" i="22"/>
  <c r="M701" i="22"/>
  <c r="T688" i="22"/>
  <c r="S688" i="22"/>
  <c r="S722" i="22" s="1"/>
  <c r="S40" i="22" s="1"/>
  <c r="R688" i="22"/>
  <c r="Q688" i="22"/>
  <c r="N688" i="22"/>
  <c r="M688" i="22"/>
  <c r="M722" i="22" s="1"/>
  <c r="M40" i="22" s="1"/>
  <c r="P753" i="22"/>
  <c r="V753" i="22" s="1"/>
  <c r="O727" i="22"/>
  <c r="H720" i="22"/>
  <c r="L720" i="22" s="1"/>
  <c r="H719" i="22"/>
  <c r="L719" i="22" s="1"/>
  <c r="H718" i="22"/>
  <c r="L718" i="22" s="1"/>
  <c r="H717" i="22"/>
  <c r="L717" i="22" s="1"/>
  <c r="O717" i="22" s="1"/>
  <c r="H716" i="22"/>
  <c r="L716" i="22" s="1"/>
  <c r="H715" i="22"/>
  <c r="L715" i="22" s="1"/>
  <c r="H714" i="22"/>
  <c r="L714" i="22" s="1"/>
  <c r="H713" i="22"/>
  <c r="L713" i="22" s="1"/>
  <c r="H712" i="22"/>
  <c r="L712" i="22" s="1"/>
  <c r="P712" i="22" s="1"/>
  <c r="V712" i="22" s="1"/>
  <c r="H711" i="22"/>
  <c r="L711" i="22" s="1"/>
  <c r="H710" i="22"/>
  <c r="L710" i="22" s="1"/>
  <c r="H709" i="22"/>
  <c r="L709" i="22" s="1"/>
  <c r="H706" i="22"/>
  <c r="L706" i="22" s="1"/>
  <c r="P706" i="22" s="1"/>
  <c r="V706" i="22" s="1"/>
  <c r="H705" i="22"/>
  <c r="L705" i="22" s="1"/>
  <c r="H704" i="22"/>
  <c r="L704" i="22" s="1"/>
  <c r="P704" i="22" s="1"/>
  <c r="V704" i="22" s="1"/>
  <c r="H703" i="22"/>
  <c r="L703" i="22" s="1"/>
  <c r="H700" i="22"/>
  <c r="L700" i="22" s="1"/>
  <c r="H699" i="22"/>
  <c r="L699" i="22" s="1"/>
  <c r="O699" i="22" s="1"/>
  <c r="H698" i="22"/>
  <c r="L698" i="22" s="1"/>
  <c r="O698" i="22" s="1"/>
  <c r="H697" i="22"/>
  <c r="L697" i="22" s="1"/>
  <c r="H696" i="22"/>
  <c r="L696" i="22" s="1"/>
  <c r="O696" i="22" s="1"/>
  <c r="H695" i="22"/>
  <c r="L695" i="22" s="1"/>
  <c r="O695" i="22" s="1"/>
  <c r="H694" i="22"/>
  <c r="L694" i="22" s="1"/>
  <c r="O694" i="22" s="1"/>
  <c r="H693" i="22"/>
  <c r="L693" i="22" s="1"/>
  <c r="O693" i="22" s="1"/>
  <c r="H692" i="22"/>
  <c r="L692" i="22" s="1"/>
  <c r="H691" i="22"/>
  <c r="L691" i="22" s="1"/>
  <c r="H690" i="22"/>
  <c r="L690" i="22" s="1"/>
  <c r="O690" i="22" s="1"/>
  <c r="H687" i="22"/>
  <c r="L687" i="22" s="1"/>
  <c r="H686" i="22"/>
  <c r="L686" i="22" s="1"/>
  <c r="H685" i="22"/>
  <c r="L685" i="22" s="1"/>
  <c r="O685" i="22" s="1"/>
  <c r="H684" i="22"/>
  <c r="L684" i="22" s="1"/>
  <c r="P684" i="22" s="1"/>
  <c r="H683" i="22"/>
  <c r="L683" i="22" s="1"/>
  <c r="H682" i="22"/>
  <c r="L682" i="22" s="1"/>
  <c r="O682" i="22" s="1"/>
  <c r="H681" i="22"/>
  <c r="L681" i="22" s="1"/>
  <c r="H680" i="22"/>
  <c r="L680" i="22" s="1"/>
  <c r="T675" i="22"/>
  <c r="S675" i="22"/>
  <c r="S676" i="22" s="1"/>
  <c r="S39" i="22" s="1"/>
  <c r="R675" i="22"/>
  <c r="Q675" i="22"/>
  <c r="N675" i="22"/>
  <c r="M675" i="22"/>
  <c r="T654" i="22"/>
  <c r="S654" i="22"/>
  <c r="R654" i="22"/>
  <c r="Q654" i="22"/>
  <c r="N654" i="22"/>
  <c r="M654" i="22"/>
  <c r="H674" i="22"/>
  <c r="L674" i="22" s="1"/>
  <c r="H673" i="22"/>
  <c r="L673" i="22" s="1"/>
  <c r="H672" i="22"/>
  <c r="L672" i="22" s="1"/>
  <c r="H671" i="22"/>
  <c r="L671" i="22" s="1"/>
  <c r="H670" i="22"/>
  <c r="L670" i="22" s="1"/>
  <c r="P670" i="22" s="1"/>
  <c r="H669" i="22"/>
  <c r="L669" i="22" s="1"/>
  <c r="O669" i="22" s="1"/>
  <c r="H668" i="22"/>
  <c r="L668" i="22" s="1"/>
  <c r="P668" i="22" s="1"/>
  <c r="V668" i="22" s="1"/>
  <c r="H667" i="22"/>
  <c r="L667" i="22" s="1"/>
  <c r="P667" i="22" s="1"/>
  <c r="H666" i="22"/>
  <c r="L666" i="22" s="1"/>
  <c r="H665" i="22"/>
  <c r="L665" i="22" s="1"/>
  <c r="H664" i="22"/>
  <c r="L664" i="22" s="1"/>
  <c r="O664" i="22" s="1"/>
  <c r="H663" i="22"/>
  <c r="L663" i="22" s="1"/>
  <c r="O663" i="22" s="1"/>
  <c r="H662" i="22"/>
  <c r="L662" i="22" s="1"/>
  <c r="P662" i="22" s="1"/>
  <c r="V662" i="22" s="1"/>
  <c r="H661" i="22"/>
  <c r="L661" i="22" s="1"/>
  <c r="O661" i="22" s="1"/>
  <c r="H660" i="22"/>
  <c r="L660" i="22" s="1"/>
  <c r="P660" i="22" s="1"/>
  <c r="V660" i="22" s="1"/>
  <c r="H659" i="22"/>
  <c r="L659" i="22" s="1"/>
  <c r="P659" i="22" s="1"/>
  <c r="H658" i="22"/>
  <c r="L658" i="22" s="1"/>
  <c r="H657" i="22"/>
  <c r="L657" i="22" s="1"/>
  <c r="H656" i="22"/>
  <c r="L656" i="22" s="1"/>
  <c r="P656" i="22" s="1"/>
  <c r="H653" i="22"/>
  <c r="L653" i="22" s="1"/>
  <c r="H652" i="22"/>
  <c r="L652" i="22" s="1"/>
  <c r="P652" i="22" s="1"/>
  <c r="H651" i="22"/>
  <c r="L651" i="22" s="1"/>
  <c r="P651" i="22" s="1"/>
  <c r="V651" i="22" s="1"/>
  <c r="H650" i="22"/>
  <c r="L650" i="22" s="1"/>
  <c r="P650" i="22" s="1"/>
  <c r="H649" i="22"/>
  <c r="L649" i="22" s="1"/>
  <c r="T643" i="22"/>
  <c r="S643" i="22"/>
  <c r="R643" i="22"/>
  <c r="Q643" i="22"/>
  <c r="N643" i="22"/>
  <c r="M643" i="22"/>
  <c r="T631" i="22"/>
  <c r="S631" i="22"/>
  <c r="R631" i="22"/>
  <c r="Q631" i="22"/>
  <c r="N631" i="22"/>
  <c r="M631" i="22"/>
  <c r="T624" i="22"/>
  <c r="S624" i="22"/>
  <c r="R624" i="22"/>
  <c r="R644" i="22" s="1"/>
  <c r="R38" i="22" s="1"/>
  <c r="Q624" i="22"/>
  <c r="N624" i="22"/>
  <c r="M624" i="22"/>
  <c r="T610" i="22"/>
  <c r="T644" i="22" s="1"/>
  <c r="T38" i="22" s="1"/>
  <c r="S610" i="22"/>
  <c r="R610" i="22"/>
  <c r="Q610" i="22"/>
  <c r="N610" i="22"/>
  <c r="M610" i="22"/>
  <c r="H642" i="22"/>
  <c r="L642" i="22" s="1"/>
  <c r="P642" i="22" s="1"/>
  <c r="V642" i="22" s="1"/>
  <c r="H641" i="22"/>
  <c r="L641" i="22" s="1"/>
  <c r="H640" i="22"/>
  <c r="L640" i="22" s="1"/>
  <c r="H639" i="22"/>
  <c r="L639" i="22" s="1"/>
  <c r="H638" i="22"/>
  <c r="L638" i="22" s="1"/>
  <c r="P638" i="22" s="1"/>
  <c r="H637" i="22"/>
  <c r="L637" i="22" s="1"/>
  <c r="O637" i="22" s="1"/>
  <c r="H636" i="22"/>
  <c r="L636" i="22" s="1"/>
  <c r="O636" i="22" s="1"/>
  <c r="H635" i="22"/>
  <c r="L635" i="22" s="1"/>
  <c r="H634" i="22"/>
  <c r="L634" i="22" s="1"/>
  <c r="H633" i="22"/>
  <c r="L633" i="22" s="1"/>
  <c r="H630" i="22"/>
  <c r="L630" i="22" s="1"/>
  <c r="H629" i="22"/>
  <c r="L629" i="22" s="1"/>
  <c r="P629" i="22" s="1"/>
  <c r="V629" i="22" s="1"/>
  <c r="H628" i="22"/>
  <c r="L628" i="22" s="1"/>
  <c r="P628" i="22" s="1"/>
  <c r="V628" i="22" s="1"/>
  <c r="H627" i="22"/>
  <c r="L627" i="22" s="1"/>
  <c r="H626" i="22"/>
  <c r="L626" i="22" s="1"/>
  <c r="H623" i="22"/>
  <c r="L623" i="22" s="1"/>
  <c r="P623" i="22" s="1"/>
  <c r="H622" i="22"/>
  <c r="L622" i="22" s="1"/>
  <c r="P622" i="22" s="1"/>
  <c r="V622" i="22" s="1"/>
  <c r="H621" i="22"/>
  <c r="L621" i="22" s="1"/>
  <c r="H620" i="22"/>
  <c r="L620" i="22" s="1"/>
  <c r="O620" i="22" s="1"/>
  <c r="H619" i="22"/>
  <c r="L619" i="22" s="1"/>
  <c r="H618" i="22"/>
  <c r="L618" i="22" s="1"/>
  <c r="H617" i="22"/>
  <c r="L617" i="22" s="1"/>
  <c r="H616" i="22"/>
  <c r="L616" i="22" s="1"/>
  <c r="P616" i="22" s="1"/>
  <c r="V616" i="22" s="1"/>
  <c r="H615" i="22"/>
  <c r="L615" i="22" s="1"/>
  <c r="H614" i="22"/>
  <c r="L614" i="22" s="1"/>
  <c r="P614" i="22" s="1"/>
  <c r="V614" i="22" s="1"/>
  <c r="H613" i="22"/>
  <c r="L613" i="22" s="1"/>
  <c r="H612" i="22"/>
  <c r="L612" i="22" s="1"/>
  <c r="H609" i="22"/>
  <c r="L609" i="22" s="1"/>
  <c r="H608" i="22"/>
  <c r="L608" i="22" s="1"/>
  <c r="H607" i="22"/>
  <c r="L607" i="22" s="1"/>
  <c r="H606" i="22"/>
  <c r="L606" i="22" s="1"/>
  <c r="O606" i="22" s="1"/>
  <c r="H605" i="22"/>
  <c r="L605" i="22" s="1"/>
  <c r="H604" i="22"/>
  <c r="L604" i="22" s="1"/>
  <c r="O604" i="22" s="1"/>
  <c r="H603" i="22"/>
  <c r="L603" i="22" s="1"/>
  <c r="H602" i="22"/>
  <c r="L602" i="22" s="1"/>
  <c r="P717" i="22"/>
  <c r="O704" i="22"/>
  <c r="P690" i="22"/>
  <c r="P700" i="22"/>
  <c r="V700" i="22" s="1"/>
  <c r="O680" i="22"/>
  <c r="O659" i="22"/>
  <c r="O662" i="22"/>
  <c r="P666" i="22"/>
  <c r="V666" i="22" s="1"/>
  <c r="O670" i="22"/>
  <c r="V652" i="22"/>
  <c r="O652" i="22"/>
  <c r="P639" i="22"/>
  <c r="V639" i="22" s="1"/>
  <c r="O629" i="22"/>
  <c r="P620" i="22"/>
  <c r="O622" i="22"/>
  <c r="T597" i="22"/>
  <c r="S597" i="22"/>
  <c r="R597" i="22"/>
  <c r="Q597" i="22"/>
  <c r="N597" i="22"/>
  <c r="M597" i="22"/>
  <c r="T590" i="22"/>
  <c r="S590" i="22"/>
  <c r="R590" i="22"/>
  <c r="Q590" i="22"/>
  <c r="N590" i="22"/>
  <c r="M590" i="22"/>
  <c r="H596" i="22"/>
  <c r="L596" i="22" s="1"/>
  <c r="H595" i="22"/>
  <c r="L595" i="22" s="1"/>
  <c r="H594" i="22"/>
  <c r="L594" i="22" s="1"/>
  <c r="H593" i="22"/>
  <c r="L593" i="22" s="1"/>
  <c r="P593" i="22" s="1"/>
  <c r="H592" i="22"/>
  <c r="L592" i="22" s="1"/>
  <c r="P592" i="22" s="1"/>
  <c r="H589" i="22"/>
  <c r="L589" i="22" s="1"/>
  <c r="H588" i="22"/>
  <c r="L588" i="22" s="1"/>
  <c r="H587" i="22"/>
  <c r="L587" i="22" s="1"/>
  <c r="H586" i="22"/>
  <c r="L586" i="22" s="1"/>
  <c r="T581" i="22"/>
  <c r="S581" i="22"/>
  <c r="R581" i="22"/>
  <c r="Q581" i="22"/>
  <c r="N581" i="22"/>
  <c r="M581" i="22"/>
  <c r="T576" i="22"/>
  <c r="S576" i="22"/>
  <c r="R576" i="22"/>
  <c r="Q576" i="22"/>
  <c r="N576" i="22"/>
  <c r="M576" i="22"/>
  <c r="T565" i="22"/>
  <c r="S565" i="22"/>
  <c r="R565" i="22"/>
  <c r="Q565" i="22"/>
  <c r="N565" i="22"/>
  <c r="M565" i="22"/>
  <c r="T553" i="22"/>
  <c r="S553" i="22"/>
  <c r="R553" i="22"/>
  <c r="Q553" i="22"/>
  <c r="N553" i="22"/>
  <c r="M553" i="22"/>
  <c r="T539" i="22"/>
  <c r="S539" i="22"/>
  <c r="R539" i="22"/>
  <c r="Q539" i="22"/>
  <c r="N539" i="22"/>
  <c r="M539" i="22"/>
  <c r="H580" i="22"/>
  <c r="L580" i="22" s="1"/>
  <c r="H579" i="22"/>
  <c r="L579" i="22" s="1"/>
  <c r="H578" i="22"/>
  <c r="L578" i="22" s="1"/>
  <c r="H575" i="22"/>
  <c r="L575" i="22" s="1"/>
  <c r="P575" i="22" s="1"/>
  <c r="H574" i="22"/>
  <c r="L574" i="22" s="1"/>
  <c r="H573" i="22"/>
  <c r="L573" i="22" s="1"/>
  <c r="H572" i="22"/>
  <c r="L572" i="22" s="1"/>
  <c r="H571" i="22"/>
  <c r="L571" i="22" s="1"/>
  <c r="O571" i="22" s="1"/>
  <c r="H570" i="22"/>
  <c r="L570" i="22" s="1"/>
  <c r="P570" i="22" s="1"/>
  <c r="V570" i="22" s="1"/>
  <c r="H569" i="22"/>
  <c r="L569" i="22" s="1"/>
  <c r="O569" i="22" s="1"/>
  <c r="H568" i="22"/>
  <c r="L568" i="22" s="1"/>
  <c r="H567" i="22"/>
  <c r="L567" i="22" s="1"/>
  <c r="H564" i="22"/>
  <c r="L564" i="22" s="1"/>
  <c r="H563" i="22"/>
  <c r="L563" i="22" s="1"/>
  <c r="O563" i="22" s="1"/>
  <c r="H562" i="22"/>
  <c r="L562" i="22" s="1"/>
  <c r="H561" i="22"/>
  <c r="L561" i="22" s="1"/>
  <c r="H560" i="22"/>
  <c r="L560" i="22" s="1"/>
  <c r="H559" i="22"/>
  <c r="L559" i="22" s="1"/>
  <c r="H558" i="22"/>
  <c r="L558" i="22" s="1"/>
  <c r="H557" i="22"/>
  <c r="L557" i="22" s="1"/>
  <c r="H556" i="22"/>
  <c r="L556" i="22" s="1"/>
  <c r="O556" i="22" s="1"/>
  <c r="H555" i="22"/>
  <c r="L555" i="22" s="1"/>
  <c r="P555" i="22" s="1"/>
  <c r="V555" i="22" s="1"/>
  <c r="H552" i="22"/>
  <c r="L552" i="22" s="1"/>
  <c r="O552" i="22" s="1"/>
  <c r="H551" i="22"/>
  <c r="L551" i="22" s="1"/>
  <c r="H550" i="22"/>
  <c r="L550" i="22" s="1"/>
  <c r="H549" i="22"/>
  <c r="L549" i="22" s="1"/>
  <c r="H548" i="22"/>
  <c r="L548" i="22" s="1"/>
  <c r="O548" i="22" s="1"/>
  <c r="H547" i="22"/>
  <c r="L547" i="22" s="1"/>
  <c r="P547" i="22" s="1"/>
  <c r="H546" i="22"/>
  <c r="L546" i="22" s="1"/>
  <c r="O546" i="22" s="1"/>
  <c r="H545" i="22"/>
  <c r="L545" i="22" s="1"/>
  <c r="H544" i="22"/>
  <c r="L544" i="22" s="1"/>
  <c r="H543" i="22"/>
  <c r="L543" i="22" s="1"/>
  <c r="O543" i="22" s="1"/>
  <c r="H542" i="22"/>
  <c r="L542" i="22" s="1"/>
  <c r="H541" i="22"/>
  <c r="L541" i="22" s="1"/>
  <c r="H538" i="22"/>
  <c r="L538" i="22" s="1"/>
  <c r="O538" i="22" s="1"/>
  <c r="H537" i="22"/>
  <c r="L537" i="22" s="1"/>
  <c r="H536" i="22"/>
  <c r="L536" i="22" s="1"/>
  <c r="H535" i="22"/>
  <c r="L535" i="22" s="1"/>
  <c r="U704" i="22"/>
  <c r="U652" i="22"/>
  <c r="U622" i="22"/>
  <c r="N942" i="22"/>
  <c r="N932" i="22"/>
  <c r="N58" i="22" s="1"/>
  <c r="N926" i="22"/>
  <c r="N57" i="22" s="1"/>
  <c r="N898" i="22"/>
  <c r="N55" i="22" s="1"/>
  <c r="N866" i="22"/>
  <c r="N51" i="22" s="1"/>
  <c r="N861" i="22"/>
  <c r="N50" i="22" s="1"/>
  <c r="N848" i="22"/>
  <c r="N49" i="22" s="1"/>
  <c r="N822" i="22"/>
  <c r="N812" i="22"/>
  <c r="N47" i="22" s="1"/>
  <c r="N798" i="22"/>
  <c r="N46" i="22" s="1"/>
  <c r="N531" i="22"/>
  <c r="N32" i="22" s="1"/>
  <c r="N514" i="22"/>
  <c r="N510" i="22"/>
  <c r="N30" i="22" s="1"/>
  <c r="N505" i="22"/>
  <c r="N29" i="22" s="1"/>
  <c r="N496" i="22"/>
  <c r="N28" i="22" s="1"/>
  <c r="N478" i="22"/>
  <c r="N27" i="22" s="1"/>
  <c r="N467" i="22"/>
  <c r="N26" i="22" s="1"/>
  <c r="N449" i="22"/>
  <c r="N25" i="22" s="1"/>
  <c r="N427" i="22"/>
  <c r="N24" i="22" s="1"/>
  <c r="N412" i="22"/>
  <c r="N23" i="22" s="1"/>
  <c r="N393" i="22"/>
  <c r="N22" i="22" s="1"/>
  <c r="N373" i="22"/>
  <c r="N21" i="22" s="1"/>
  <c r="N349" i="22"/>
  <c r="N20" i="22" s="1"/>
  <c r="N331" i="22"/>
  <c r="N19" i="22" s="1"/>
  <c r="N314" i="22"/>
  <c r="N18" i="22" s="1"/>
  <c r="N296" i="22"/>
  <c r="N17" i="22" s="1"/>
  <c r="N283" i="22"/>
  <c r="N16" i="22" s="1"/>
  <c r="N256" i="22"/>
  <c r="N15" i="22" s="1"/>
  <c r="N236" i="22"/>
  <c r="N14" i="22" s="1"/>
  <c r="N220" i="22"/>
  <c r="N13" i="22" s="1"/>
  <c r="N207" i="22"/>
  <c r="N12" i="22" s="1"/>
  <c r="N178" i="22"/>
  <c r="N9" i="22" s="1"/>
  <c r="N168" i="22"/>
  <c r="N8" i="22" s="1"/>
  <c r="N133" i="22"/>
  <c r="N7" i="22" s="1"/>
  <c r="N117" i="22"/>
  <c r="N6" i="22" s="1"/>
  <c r="N104" i="22"/>
  <c r="N5" i="22" s="1"/>
  <c r="N91" i="22"/>
  <c r="N4" i="22" s="1"/>
  <c r="N31" i="22"/>
  <c r="O258" i="22"/>
  <c r="O257" i="22"/>
  <c r="V902" i="24"/>
  <c r="U902" i="24"/>
  <c r="W902" i="24" s="1"/>
  <c r="K902" i="24"/>
  <c r="L902" i="24" s="1"/>
  <c r="H903" i="24"/>
  <c r="K903" i="24"/>
  <c r="U903" i="24"/>
  <c r="V903" i="24"/>
  <c r="W903" i="24" s="1"/>
  <c r="H902" i="22"/>
  <c r="Q599" i="23"/>
  <c r="H71" i="22"/>
  <c r="L71" i="22" s="1"/>
  <c r="H72" i="22"/>
  <c r="L72" i="22" s="1"/>
  <c r="O72" i="22" s="1"/>
  <c r="H73" i="22"/>
  <c r="L73" i="22" s="1"/>
  <c r="H74" i="22"/>
  <c r="L74" i="22" s="1"/>
  <c r="O74" i="22" s="1"/>
  <c r="H75" i="22"/>
  <c r="L75" i="22" s="1"/>
  <c r="H76" i="22"/>
  <c r="L76" i="22" s="1"/>
  <c r="O76" i="22" s="1"/>
  <c r="H77" i="22"/>
  <c r="L77" i="22" s="1"/>
  <c r="O77" i="22" s="1"/>
  <c r="H78" i="22"/>
  <c r="L78" i="22" s="1"/>
  <c r="O78" i="22" s="1"/>
  <c r="H79" i="22"/>
  <c r="L79" i="22" s="1"/>
  <c r="H80" i="22"/>
  <c r="L80" i="22" s="1"/>
  <c r="O80" i="22" s="1"/>
  <c r="H81" i="22"/>
  <c r="L81" i="22" s="1"/>
  <c r="O81" i="22" s="1"/>
  <c r="H82" i="22"/>
  <c r="L82" i="22" s="1"/>
  <c r="O82" i="22" s="1"/>
  <c r="H83" i="22"/>
  <c r="L83" i="22"/>
  <c r="O83" i="22" s="1"/>
  <c r="H84" i="22"/>
  <c r="L84" i="22" s="1"/>
  <c r="H85" i="22"/>
  <c r="L85" i="22" s="1"/>
  <c r="H86" i="22"/>
  <c r="L86" i="22" s="1"/>
  <c r="O86" i="22" s="1"/>
  <c r="H87" i="22"/>
  <c r="L87" i="22" s="1"/>
  <c r="H88" i="22"/>
  <c r="L88" i="22" s="1"/>
  <c r="O88" i="22" s="1"/>
  <c r="H89" i="22"/>
  <c r="L89" i="22" s="1"/>
  <c r="O89" i="22" s="1"/>
  <c r="H90" i="22"/>
  <c r="L90" i="22" s="1"/>
  <c r="H94" i="22"/>
  <c r="L94" i="22" s="1"/>
  <c r="O94" i="22" s="1"/>
  <c r="H95" i="22"/>
  <c r="L95" i="22" s="1"/>
  <c r="H96" i="22"/>
  <c r="L96" i="22" s="1"/>
  <c r="O96" i="22" s="1"/>
  <c r="H97" i="22"/>
  <c r="L97" i="22" s="1"/>
  <c r="O97" i="22" s="1"/>
  <c r="H98" i="22"/>
  <c r="L98" i="22" s="1"/>
  <c r="O98" i="22" s="1"/>
  <c r="H99" i="22"/>
  <c r="L99" i="22" s="1"/>
  <c r="O99" i="22" s="1"/>
  <c r="H100" i="22"/>
  <c r="L100" i="22" s="1"/>
  <c r="O100" i="22" s="1"/>
  <c r="H101" i="22"/>
  <c r="L101" i="22" s="1"/>
  <c r="O101" i="22" s="1"/>
  <c r="H102" i="22"/>
  <c r="L102" i="22" s="1"/>
  <c r="H103" i="22"/>
  <c r="L103" i="22" s="1"/>
  <c r="H107" i="22"/>
  <c r="L107" i="22" s="1"/>
  <c r="E108" i="22"/>
  <c r="F108" i="22"/>
  <c r="E109" i="22"/>
  <c r="H109" i="22" s="1"/>
  <c r="L109" i="22" s="1"/>
  <c r="F109" i="22"/>
  <c r="H110" i="22"/>
  <c r="L110" i="22" s="1"/>
  <c r="H111" i="22"/>
  <c r="L111" i="22" s="1"/>
  <c r="O111" i="22" s="1"/>
  <c r="H112" i="22"/>
  <c r="L112" i="22" s="1"/>
  <c r="O112" i="22" s="1"/>
  <c r="H113" i="22"/>
  <c r="L113" i="22" s="1"/>
  <c r="H114" i="22"/>
  <c r="L114" i="22" s="1"/>
  <c r="O114" i="22" s="1"/>
  <c r="H115" i="22"/>
  <c r="L115" i="22" s="1"/>
  <c r="O115" i="22" s="1"/>
  <c r="H116" i="22"/>
  <c r="L116" i="22" s="1"/>
  <c r="O116" i="22" s="1"/>
  <c r="H120" i="22"/>
  <c r="L120" i="22" s="1"/>
  <c r="H121" i="22"/>
  <c r="L121" i="22" s="1"/>
  <c r="O121" i="22" s="1"/>
  <c r="H123" i="22"/>
  <c r="L123" i="22" s="1"/>
  <c r="H124" i="22"/>
  <c r="L124" i="22" s="1"/>
  <c r="P124" i="22" s="1"/>
  <c r="V124" i="22" s="1"/>
  <c r="H125" i="22"/>
  <c r="L125" i="22" s="1"/>
  <c r="H126" i="22"/>
  <c r="L126" i="22" s="1"/>
  <c r="O126" i="22" s="1"/>
  <c r="H127" i="22"/>
  <c r="L127" i="22" s="1"/>
  <c r="H128" i="22"/>
  <c r="L128" i="22" s="1"/>
  <c r="H129" i="22"/>
  <c r="L129" i="22" s="1"/>
  <c r="O129" i="22" s="1"/>
  <c r="H130" i="22"/>
  <c r="L130" i="22" s="1"/>
  <c r="H131" i="22"/>
  <c r="L131" i="22" s="1"/>
  <c r="H132" i="22"/>
  <c r="L132" i="22" s="1"/>
  <c r="H136" i="22"/>
  <c r="L136" i="22" s="1"/>
  <c r="H137" i="22"/>
  <c r="L137" i="22" s="1"/>
  <c r="H138" i="22"/>
  <c r="L138" i="22" s="1"/>
  <c r="O138" i="22" s="1"/>
  <c r="H139" i="22"/>
  <c r="L139" i="22" s="1"/>
  <c r="H140" i="22"/>
  <c r="L140" i="22" s="1"/>
  <c r="O140" i="22" s="1"/>
  <c r="H141" i="22"/>
  <c r="L141" i="22" s="1"/>
  <c r="O141" i="22" s="1"/>
  <c r="H142" i="22"/>
  <c r="L142" i="22" s="1"/>
  <c r="H143" i="22"/>
  <c r="L143" i="22" s="1"/>
  <c r="H144" i="22"/>
  <c r="L144" i="22" s="1"/>
  <c r="H145" i="22"/>
  <c r="L145" i="22" s="1"/>
  <c r="O145" i="22" s="1"/>
  <c r="H146" i="22"/>
  <c r="L146" i="22" s="1"/>
  <c r="H147" i="22"/>
  <c r="L147" i="22" s="1"/>
  <c r="H148" i="22"/>
  <c r="L148" i="22" s="1"/>
  <c r="O148" i="22" s="1"/>
  <c r="H149" i="22"/>
  <c r="L149" i="22" s="1"/>
  <c r="P149" i="22" s="1"/>
  <c r="V149" i="22" s="1"/>
  <c r="H150" i="22"/>
  <c r="L150" i="22" s="1"/>
  <c r="H151" i="22"/>
  <c r="L151" i="22" s="1"/>
  <c r="H152" i="22"/>
  <c r="L152" i="22" s="1"/>
  <c r="H153" i="22"/>
  <c r="L153" i="22" s="1"/>
  <c r="O153" i="22" s="1"/>
  <c r="H154" i="22"/>
  <c r="L154" i="22" s="1"/>
  <c r="H155" i="22"/>
  <c r="L155" i="22" s="1"/>
  <c r="H158" i="22"/>
  <c r="L158" i="22" s="1"/>
  <c r="O158" i="22" s="1"/>
  <c r="H159" i="22"/>
  <c r="L159" i="22" s="1"/>
  <c r="P159" i="22" s="1"/>
  <c r="U159" i="22" s="1"/>
  <c r="H160" i="22"/>
  <c r="L160" i="22" s="1"/>
  <c r="H161" i="22"/>
  <c r="L161" i="22" s="1"/>
  <c r="H162" i="22"/>
  <c r="L162" i="22" s="1"/>
  <c r="H163" i="22"/>
  <c r="L163" i="22" s="1"/>
  <c r="P163" i="22" s="1"/>
  <c r="V163" i="22" s="1"/>
  <c r="H164" i="22"/>
  <c r="L164" i="22" s="1"/>
  <c r="O164" i="22" s="1"/>
  <c r="H165" i="22"/>
  <c r="L165" i="22" s="1"/>
  <c r="H166" i="22"/>
  <c r="L166" i="22" s="1"/>
  <c r="O166" i="22" s="1"/>
  <c r="H167" i="22"/>
  <c r="L167" i="22" s="1"/>
  <c r="O167" i="22" s="1"/>
  <c r="H171" i="22"/>
  <c r="L171" i="22" s="1"/>
  <c r="H172" i="22"/>
  <c r="L172" i="22" s="1"/>
  <c r="O172" i="22" s="1"/>
  <c r="H173" i="22"/>
  <c r="L173" i="22" s="1"/>
  <c r="P173" i="22" s="1"/>
  <c r="V173" i="22" s="1"/>
  <c r="H174" i="22"/>
  <c r="L174" i="22" s="1"/>
  <c r="H175" i="22"/>
  <c r="L175" i="22" s="1"/>
  <c r="H176" i="22"/>
  <c r="L176" i="22" s="1"/>
  <c r="H177" i="22"/>
  <c r="L177" i="22" s="1"/>
  <c r="O177" i="22" s="1"/>
  <c r="F181" i="22"/>
  <c r="G181" i="22"/>
  <c r="F182" i="22"/>
  <c r="G182" i="22"/>
  <c r="F183" i="22"/>
  <c r="G183" i="22"/>
  <c r="F184" i="22"/>
  <c r="F185" i="22"/>
  <c r="F186" i="22"/>
  <c r="G186" i="22"/>
  <c r="E187" i="22"/>
  <c r="F187" i="22"/>
  <c r="H187" i="22" s="1"/>
  <c r="L187" i="22" s="1"/>
  <c r="O187" i="22" s="1"/>
  <c r="H188" i="22"/>
  <c r="L188" i="22" s="1"/>
  <c r="O188" i="22" s="1"/>
  <c r="E189" i="22"/>
  <c r="F189" i="22"/>
  <c r="F190" i="22"/>
  <c r="H190" i="22" s="1"/>
  <c r="L190" i="22" s="1"/>
  <c r="F191" i="22"/>
  <c r="H191" i="22" s="1"/>
  <c r="L191" i="22" s="1"/>
  <c r="E192" i="22"/>
  <c r="F192" i="22"/>
  <c r="H193" i="22"/>
  <c r="L193" i="22" s="1"/>
  <c r="H194" i="22"/>
  <c r="L194" i="22" s="1"/>
  <c r="O194" i="22" s="1"/>
  <c r="H195" i="22"/>
  <c r="L195" i="22" s="1"/>
  <c r="E196" i="22"/>
  <c r="F196" i="22"/>
  <c r="H196" i="22" s="1"/>
  <c r="L196" i="22" s="1"/>
  <c r="O196" i="22" s="1"/>
  <c r="H197" i="22"/>
  <c r="L197" i="22" s="1"/>
  <c r="F198" i="22"/>
  <c r="H198" i="22" s="1"/>
  <c r="L198" i="22" s="1"/>
  <c r="H199" i="22"/>
  <c r="L199" i="22" s="1"/>
  <c r="P199" i="22" s="1"/>
  <c r="H200" i="22"/>
  <c r="L200" i="22" s="1"/>
  <c r="H201" i="22"/>
  <c r="L201" i="22" s="1"/>
  <c r="O201" i="22" s="1"/>
  <c r="F202" i="22"/>
  <c r="H202" i="22" s="1"/>
  <c r="L202" i="22" s="1"/>
  <c r="P202" i="22" s="1"/>
  <c r="V202" i="22" s="1"/>
  <c r="H203" i="22"/>
  <c r="L203" i="22" s="1"/>
  <c r="E204" i="22"/>
  <c r="F204" i="22"/>
  <c r="G204" i="22"/>
  <c r="H205" i="22"/>
  <c r="L205" i="22" s="1"/>
  <c r="O205" i="22" s="1"/>
  <c r="H206" i="22"/>
  <c r="L206" i="22" s="1"/>
  <c r="H210" i="22"/>
  <c r="L210" i="22" s="1"/>
  <c r="F211" i="22"/>
  <c r="H211" i="22" s="1"/>
  <c r="L211" i="22" s="1"/>
  <c r="O211" i="22" s="1"/>
  <c r="F212" i="22"/>
  <c r="H212" i="22" s="1"/>
  <c r="L212" i="22" s="1"/>
  <c r="O212" i="22" s="1"/>
  <c r="H213" i="22"/>
  <c r="L213" i="22" s="1"/>
  <c r="O213" i="22" s="1"/>
  <c r="F214" i="22"/>
  <c r="H214" i="22" s="1"/>
  <c r="L214" i="22" s="1"/>
  <c r="P214" i="22" s="1"/>
  <c r="V214" i="22" s="1"/>
  <c r="F215" i="22"/>
  <c r="H215" i="22" s="1"/>
  <c r="L215" i="22" s="1"/>
  <c r="O215" i="22" s="1"/>
  <c r="H216" i="22"/>
  <c r="L216" i="22" s="1"/>
  <c r="H217" i="22"/>
  <c r="L217" i="22" s="1"/>
  <c r="H218" i="22"/>
  <c r="L218" i="22" s="1"/>
  <c r="O218" i="22" s="1"/>
  <c r="H219" i="22"/>
  <c r="L219" i="22" s="1"/>
  <c r="E223" i="22"/>
  <c r="F223" i="22"/>
  <c r="G223" i="22"/>
  <c r="H224" i="22"/>
  <c r="L224" i="22" s="1"/>
  <c r="O224" i="22" s="1"/>
  <c r="H225" i="22"/>
  <c r="L225" i="22" s="1"/>
  <c r="E226" i="22"/>
  <c r="F226" i="22"/>
  <c r="F227" i="22"/>
  <c r="H227" i="22" s="1"/>
  <c r="L227" i="22" s="1"/>
  <c r="P227" i="22" s="1"/>
  <c r="H228" i="22"/>
  <c r="L228" i="22" s="1"/>
  <c r="H229" i="22"/>
  <c r="L229" i="22" s="1"/>
  <c r="H230" i="22"/>
  <c r="L230" i="22" s="1"/>
  <c r="H231" i="22"/>
  <c r="L231" i="22" s="1"/>
  <c r="O231" i="22" s="1"/>
  <c r="F232" i="22"/>
  <c r="H232" i="22" s="1"/>
  <c r="L232" i="22" s="1"/>
  <c r="O232" i="22" s="1"/>
  <c r="H233" i="22"/>
  <c r="L233" i="22" s="1"/>
  <c r="O233" i="22" s="1"/>
  <c r="H234" i="22"/>
  <c r="L234" i="22" s="1"/>
  <c r="O234" i="22" s="1"/>
  <c r="H235" i="22"/>
  <c r="L235" i="22" s="1"/>
  <c r="H239" i="22"/>
  <c r="L239" i="22" s="1"/>
  <c r="O239" i="22" s="1"/>
  <c r="H240" i="22"/>
  <c r="L240" i="22" s="1"/>
  <c r="H241" i="22"/>
  <c r="L241" i="22" s="1"/>
  <c r="H242" i="22"/>
  <c r="L242" i="22" s="1"/>
  <c r="O242" i="22" s="1"/>
  <c r="H243" i="22"/>
  <c r="L243" i="22" s="1"/>
  <c r="O243" i="22" s="1"/>
  <c r="H244" i="22"/>
  <c r="L244" i="22" s="1"/>
  <c r="H245" i="22"/>
  <c r="L245" i="22" s="1"/>
  <c r="O245" i="22" s="1"/>
  <c r="H246" i="22"/>
  <c r="L246" i="22" s="1"/>
  <c r="O246" i="22" s="1"/>
  <c r="H247" i="22"/>
  <c r="L247" i="22" s="1"/>
  <c r="H248" i="22"/>
  <c r="L248" i="22" s="1"/>
  <c r="H249" i="22"/>
  <c r="L249" i="22" s="1"/>
  <c r="H250" i="22"/>
  <c r="L250" i="22" s="1"/>
  <c r="O250" i="22" s="1"/>
  <c r="H251" i="22"/>
  <c r="L251" i="22" s="1"/>
  <c r="O251" i="22" s="1"/>
  <c r="H252" i="22"/>
  <c r="L252" i="22" s="1"/>
  <c r="E253" i="22"/>
  <c r="F253" i="22"/>
  <c r="H253" i="22" s="1"/>
  <c r="L253" i="22" s="1"/>
  <c r="H254" i="22"/>
  <c r="L254" i="22" s="1"/>
  <c r="O254" i="22" s="1"/>
  <c r="H255" i="22"/>
  <c r="L255" i="22" s="1"/>
  <c r="O255" i="22" s="1"/>
  <c r="H259" i="22"/>
  <c r="L259" i="22" s="1"/>
  <c r="O259" i="22" s="1"/>
  <c r="H260" i="22"/>
  <c r="L260" i="22" s="1"/>
  <c r="O260" i="22" s="1"/>
  <c r="F261" i="22"/>
  <c r="H261" i="22" s="1"/>
  <c r="L261" i="22" s="1"/>
  <c r="O261" i="22" s="1"/>
  <c r="E262" i="22"/>
  <c r="F262" i="22"/>
  <c r="H262" i="22" s="1"/>
  <c r="L262" i="22" s="1"/>
  <c r="H263" i="22"/>
  <c r="L263" i="22" s="1"/>
  <c r="H264" i="22"/>
  <c r="L264" i="22" s="1"/>
  <c r="F265" i="22"/>
  <c r="E265" i="22"/>
  <c r="H265" i="22" s="1"/>
  <c r="L265" i="22" s="1"/>
  <c r="O265" i="22" s="1"/>
  <c r="F266" i="22"/>
  <c r="H266" i="22"/>
  <c r="L266" i="22" s="1"/>
  <c r="O266" i="22" s="1"/>
  <c r="H267" i="22"/>
  <c r="L267" i="22" s="1"/>
  <c r="H268" i="22"/>
  <c r="L268" i="22" s="1"/>
  <c r="P268" i="22" s="1"/>
  <c r="V268" i="22" s="1"/>
  <c r="H269" i="22"/>
  <c r="L269" i="22" s="1"/>
  <c r="O269" i="22" s="1"/>
  <c r="H270" i="22"/>
  <c r="L270" i="22" s="1"/>
  <c r="H271" i="22"/>
  <c r="L271" i="22" s="1"/>
  <c r="H272" i="22"/>
  <c r="L272" i="22" s="1"/>
  <c r="O272" i="22" s="1"/>
  <c r="H273" i="22"/>
  <c r="L273" i="22" s="1"/>
  <c r="O273" i="22" s="1"/>
  <c r="H274" i="22"/>
  <c r="L274" i="22" s="1"/>
  <c r="H275" i="22"/>
  <c r="L275" i="22" s="1"/>
  <c r="H276" i="22"/>
  <c r="L276" i="22" s="1"/>
  <c r="O276" i="22" s="1"/>
  <c r="H277" i="22"/>
  <c r="L277" i="22" s="1"/>
  <c r="O277" i="22" s="1"/>
  <c r="H278" i="22"/>
  <c r="L278" i="22" s="1"/>
  <c r="H279" i="22"/>
  <c r="L279" i="22" s="1"/>
  <c r="O279" i="22" s="1"/>
  <c r="H280" i="22"/>
  <c r="L280" i="22" s="1"/>
  <c r="O280" i="22" s="1"/>
  <c r="E281" i="22"/>
  <c r="F281" i="22"/>
  <c r="H282" i="22"/>
  <c r="L282" i="22" s="1"/>
  <c r="H286" i="22"/>
  <c r="L286" i="22" s="1"/>
  <c r="O286" i="22" s="1"/>
  <c r="H287" i="22"/>
  <c r="L287" i="22" s="1"/>
  <c r="H288" i="22"/>
  <c r="L288" i="22" s="1"/>
  <c r="H289" i="22"/>
  <c r="L289" i="22" s="1"/>
  <c r="H290" i="22"/>
  <c r="L290" i="22" s="1"/>
  <c r="O290" i="22" s="1"/>
  <c r="H291" i="22"/>
  <c r="L291" i="22" s="1"/>
  <c r="H292" i="22"/>
  <c r="L292" i="22" s="1"/>
  <c r="O292" i="22" s="1"/>
  <c r="H293" i="22"/>
  <c r="L293" i="22" s="1"/>
  <c r="O293" i="22" s="1"/>
  <c r="H294" i="22"/>
  <c r="L294" i="22" s="1"/>
  <c r="O294" i="22" s="1"/>
  <c r="H295" i="22"/>
  <c r="L295" i="22" s="1"/>
  <c r="H299" i="22"/>
  <c r="L299" i="22" s="1"/>
  <c r="H300" i="22"/>
  <c r="L300" i="22" s="1"/>
  <c r="H301" i="22"/>
  <c r="L301" i="22" s="1"/>
  <c r="O301" i="22" s="1"/>
  <c r="H302" i="22"/>
  <c r="L302" i="22" s="1"/>
  <c r="H303" i="22"/>
  <c r="L303" i="22" s="1"/>
  <c r="O303" i="22" s="1"/>
  <c r="H304" i="22"/>
  <c r="L304" i="22" s="1"/>
  <c r="H305" i="22"/>
  <c r="L305" i="22" s="1"/>
  <c r="F306" i="22"/>
  <c r="H306" i="22" s="1"/>
  <c r="L306" i="22" s="1"/>
  <c r="O306" i="22" s="1"/>
  <c r="F307" i="22"/>
  <c r="H307" i="22" s="1"/>
  <c r="L307" i="22" s="1"/>
  <c r="O307" i="22" s="1"/>
  <c r="H308" i="22"/>
  <c r="L308" i="22" s="1"/>
  <c r="O308" i="22" s="1"/>
  <c r="H309" i="22"/>
  <c r="L309" i="22" s="1"/>
  <c r="H310" i="22"/>
  <c r="L310" i="22" s="1"/>
  <c r="O310" i="22" s="1"/>
  <c r="H311" i="22"/>
  <c r="L311" i="22" s="1"/>
  <c r="H312" i="22"/>
  <c r="L312" i="22" s="1"/>
  <c r="O312" i="22" s="1"/>
  <c r="H313" i="22"/>
  <c r="L313" i="22" s="1"/>
  <c r="O313" i="22" s="1"/>
  <c r="E317" i="22"/>
  <c r="F317" i="22"/>
  <c r="E318" i="22"/>
  <c r="H318" i="22" s="1"/>
  <c r="L318" i="22" s="1"/>
  <c r="F318" i="22"/>
  <c r="E319" i="22"/>
  <c r="F319" i="22"/>
  <c r="H320" i="22"/>
  <c r="L320" i="22" s="1"/>
  <c r="H321" i="22"/>
  <c r="L321" i="22" s="1"/>
  <c r="O321" i="22" s="1"/>
  <c r="F322" i="22"/>
  <c r="H322" i="22" s="1"/>
  <c r="L322" i="22" s="1"/>
  <c r="O322" i="22" s="1"/>
  <c r="H323" i="22"/>
  <c r="L323" i="22" s="1"/>
  <c r="H324" i="22"/>
  <c r="L324" i="22" s="1"/>
  <c r="O324" i="22" s="1"/>
  <c r="H325" i="22"/>
  <c r="L325" i="22" s="1"/>
  <c r="O325" i="22" s="1"/>
  <c r="H326" i="22"/>
  <c r="L326" i="22" s="1"/>
  <c r="H327" i="22"/>
  <c r="L327" i="22" s="1"/>
  <c r="F328" i="22"/>
  <c r="H328" i="22" s="1"/>
  <c r="L328" i="22" s="1"/>
  <c r="F329" i="22"/>
  <c r="H329" i="22"/>
  <c r="L329" i="22" s="1"/>
  <c r="O329" i="22" s="1"/>
  <c r="H330" i="22"/>
  <c r="L330" i="22" s="1"/>
  <c r="E334" i="22"/>
  <c r="H334" i="22" s="1"/>
  <c r="L334" i="22" s="1"/>
  <c r="F334" i="22"/>
  <c r="H335" i="22"/>
  <c r="L335" i="22" s="1"/>
  <c r="E336" i="22"/>
  <c r="F336" i="22"/>
  <c r="H337" i="22"/>
  <c r="L337" i="22" s="1"/>
  <c r="O337" i="22" s="1"/>
  <c r="H338" i="22"/>
  <c r="L338" i="22" s="1"/>
  <c r="O338" i="22" s="1"/>
  <c r="H339" i="22"/>
  <c r="L339" i="22" s="1"/>
  <c r="P339" i="22" s="1"/>
  <c r="V339" i="22" s="1"/>
  <c r="H340" i="22"/>
  <c r="L340" i="22" s="1"/>
  <c r="H341" i="22"/>
  <c r="L341" i="22" s="1"/>
  <c r="H342" i="22"/>
  <c r="L342" i="22" s="1"/>
  <c r="O342" i="22" s="1"/>
  <c r="F343" i="22"/>
  <c r="H343" i="22" s="1"/>
  <c r="L343" i="22" s="1"/>
  <c r="F344" i="22"/>
  <c r="H344" i="22" s="1"/>
  <c r="L344" i="22" s="1"/>
  <c r="H345" i="22"/>
  <c r="L345" i="22" s="1"/>
  <c r="H346" i="22"/>
  <c r="L346" i="22" s="1"/>
  <c r="F347" i="22"/>
  <c r="H347" i="22" s="1"/>
  <c r="L347" i="22" s="1"/>
  <c r="H348" i="22"/>
  <c r="L348" i="22" s="1"/>
  <c r="F352" i="22"/>
  <c r="E352" i="22" s="1"/>
  <c r="H352" i="22" s="1"/>
  <c r="L352" i="22" s="1"/>
  <c r="O352" i="22" s="1"/>
  <c r="F353" i="22"/>
  <c r="H353" i="22" s="1"/>
  <c r="L353" i="22" s="1"/>
  <c r="E354" i="22"/>
  <c r="F354" i="22"/>
  <c r="F355" i="22"/>
  <c r="H355" i="22" s="1"/>
  <c r="L355" i="22" s="1"/>
  <c r="F356" i="22"/>
  <c r="H356" i="22" s="1"/>
  <c r="L356" i="22" s="1"/>
  <c r="F357" i="22"/>
  <c r="H357" i="22" s="1"/>
  <c r="L357" i="22" s="1"/>
  <c r="F358" i="22"/>
  <c r="H358" i="22" s="1"/>
  <c r="L358" i="22" s="1"/>
  <c r="O358" i="22" s="1"/>
  <c r="F359" i="22"/>
  <c r="H359" i="22" s="1"/>
  <c r="L359" i="22" s="1"/>
  <c r="F360" i="22"/>
  <c r="H360" i="22" s="1"/>
  <c r="L360" i="22" s="1"/>
  <c r="O360" i="22" s="1"/>
  <c r="F361" i="22"/>
  <c r="H361" i="22" s="1"/>
  <c r="L361" i="22" s="1"/>
  <c r="O361" i="22" s="1"/>
  <c r="F362" i="22"/>
  <c r="H362" i="22" s="1"/>
  <c r="L362" i="22" s="1"/>
  <c r="P362" i="22" s="1"/>
  <c r="H363" i="22"/>
  <c r="L363" i="22" s="1"/>
  <c r="F364" i="22"/>
  <c r="H364" i="22" s="1"/>
  <c r="L364" i="22" s="1"/>
  <c r="O364" i="22" s="1"/>
  <c r="H365" i="22"/>
  <c r="L365" i="22" s="1"/>
  <c r="O365" i="22" s="1"/>
  <c r="H366" i="22"/>
  <c r="L366" i="22" s="1"/>
  <c r="H367" i="22"/>
  <c r="L367" i="22" s="1"/>
  <c r="H368" i="22"/>
  <c r="L368" i="22" s="1"/>
  <c r="O368" i="22" s="1"/>
  <c r="H369" i="22"/>
  <c r="L369" i="22" s="1"/>
  <c r="H370" i="22"/>
  <c r="L370" i="22" s="1"/>
  <c r="O370" i="22" s="1"/>
  <c r="H371" i="22"/>
  <c r="L371" i="22" s="1"/>
  <c r="H372" i="22"/>
  <c r="L372" i="22" s="1"/>
  <c r="O372" i="22" s="1"/>
  <c r="E376" i="22"/>
  <c r="F376" i="22"/>
  <c r="E377" i="22"/>
  <c r="F377" i="22"/>
  <c r="F378" i="22"/>
  <c r="H378" i="22" s="1"/>
  <c r="L378" i="22" s="1"/>
  <c r="F379" i="22"/>
  <c r="H379" i="22" s="1"/>
  <c r="L379" i="22" s="1"/>
  <c r="F380" i="22"/>
  <c r="H380" i="22" s="1"/>
  <c r="L380" i="22" s="1"/>
  <c r="H381" i="22"/>
  <c r="L381" i="22" s="1"/>
  <c r="H382" i="22"/>
  <c r="L382" i="22" s="1"/>
  <c r="O382" i="22" s="1"/>
  <c r="F383" i="22"/>
  <c r="H383" i="22" s="1"/>
  <c r="L383" i="22" s="1"/>
  <c r="F384" i="22"/>
  <c r="H384" i="22" s="1"/>
  <c r="L384" i="22" s="1"/>
  <c r="O384" i="22" s="1"/>
  <c r="H385" i="22"/>
  <c r="L385" i="22" s="1"/>
  <c r="H386" i="22"/>
  <c r="L386" i="22" s="1"/>
  <c r="P386" i="22" s="1"/>
  <c r="H387" i="22"/>
  <c r="L387" i="22" s="1"/>
  <c r="O387" i="22" s="1"/>
  <c r="F388" i="22"/>
  <c r="H388" i="22" s="1"/>
  <c r="L388" i="22" s="1"/>
  <c r="H389" i="22"/>
  <c r="L389" i="22" s="1"/>
  <c r="H390" i="22"/>
  <c r="L390" i="22" s="1"/>
  <c r="H391" i="22"/>
  <c r="L391" i="22" s="1"/>
  <c r="O391" i="22" s="1"/>
  <c r="H392" i="22"/>
  <c r="L392" i="22" s="1"/>
  <c r="O392" i="22" s="1"/>
  <c r="E396" i="22"/>
  <c r="F396" i="22"/>
  <c r="H396" i="22" s="1"/>
  <c r="L396" i="22" s="1"/>
  <c r="F397" i="22"/>
  <c r="H397" i="22" s="1"/>
  <c r="L397" i="22" s="1"/>
  <c r="F398" i="22"/>
  <c r="H398" i="22" s="1"/>
  <c r="L398" i="22" s="1"/>
  <c r="O398" i="22" s="1"/>
  <c r="H399" i="22"/>
  <c r="L399" i="22" s="1"/>
  <c r="H400" i="22"/>
  <c r="L400" i="22" s="1"/>
  <c r="O400" i="22" s="1"/>
  <c r="H401" i="22"/>
  <c r="L401" i="22" s="1"/>
  <c r="O401" i="22" s="1"/>
  <c r="F402" i="22"/>
  <c r="H402" i="22" s="1"/>
  <c r="L402" i="22" s="1"/>
  <c r="P402" i="22" s="1"/>
  <c r="V402" i="22" s="1"/>
  <c r="H403" i="22"/>
  <c r="L403" i="22" s="1"/>
  <c r="H404" i="22"/>
  <c r="L404" i="22" s="1"/>
  <c r="O404" i="22" s="1"/>
  <c r="H405" i="22"/>
  <c r="L405" i="22" s="1"/>
  <c r="H406" i="22"/>
  <c r="L406" i="22" s="1"/>
  <c r="H407" i="22"/>
  <c r="L407" i="22" s="1"/>
  <c r="H408" i="22"/>
  <c r="L408" i="22" s="1"/>
  <c r="O408" i="22" s="1"/>
  <c r="H409" i="22"/>
  <c r="L409" i="22" s="1"/>
  <c r="O409" i="22" s="1"/>
  <c r="H410" i="22"/>
  <c r="L410" i="22" s="1"/>
  <c r="O410" i="22" s="1"/>
  <c r="H411" i="22"/>
  <c r="L411" i="22" s="1"/>
  <c r="F415" i="22"/>
  <c r="H415" i="22" s="1"/>
  <c r="L415" i="22" s="1"/>
  <c r="F416" i="22"/>
  <c r="H416" i="22" s="1"/>
  <c r="L416" i="22" s="1"/>
  <c r="H417" i="22"/>
  <c r="L417" i="22" s="1"/>
  <c r="O417" i="22" s="1"/>
  <c r="H418" i="22"/>
  <c r="L418" i="22" s="1"/>
  <c r="F419" i="22"/>
  <c r="H419" i="22" s="1"/>
  <c r="L419" i="22" s="1"/>
  <c r="F420" i="22"/>
  <c r="H420" i="22" s="1"/>
  <c r="L420" i="22" s="1"/>
  <c r="P420" i="22" s="1"/>
  <c r="V420" i="22" s="1"/>
  <c r="H421" i="22"/>
  <c r="L421" i="22" s="1"/>
  <c r="O421" i="22" s="1"/>
  <c r="H422" i="22"/>
  <c r="L422" i="22" s="1"/>
  <c r="L423" i="22"/>
  <c r="O423" i="22" s="1"/>
  <c r="F425" i="22"/>
  <c r="H425" i="22" s="1"/>
  <c r="L425" i="22" s="1"/>
  <c r="H430" i="22"/>
  <c r="L430" i="22" s="1"/>
  <c r="P430" i="22" s="1"/>
  <c r="H431" i="22"/>
  <c r="L431" i="22" s="1"/>
  <c r="H432" i="22"/>
  <c r="L432" i="22" s="1"/>
  <c r="H433" i="22"/>
  <c r="L433" i="22" s="1"/>
  <c r="H434" i="22"/>
  <c r="L434" i="22" s="1"/>
  <c r="H435" i="22"/>
  <c r="L435" i="22" s="1"/>
  <c r="O435" i="22" s="1"/>
  <c r="H436" i="22"/>
  <c r="L436" i="22" s="1"/>
  <c r="H437" i="22"/>
  <c r="L437" i="22" s="1"/>
  <c r="H438" i="22"/>
  <c r="L438" i="22" s="1"/>
  <c r="O438" i="22" s="1"/>
  <c r="H439" i="22"/>
  <c r="L439" i="22" s="1"/>
  <c r="H440" i="22"/>
  <c r="L440" i="22" s="1"/>
  <c r="H441" i="22"/>
  <c r="L441" i="22" s="1"/>
  <c r="H442" i="22"/>
  <c r="L442" i="22"/>
  <c r="H443" i="22"/>
  <c r="L443" i="22" s="1"/>
  <c r="H444" i="22"/>
  <c r="L444" i="22" s="1"/>
  <c r="O444" i="22"/>
  <c r="H445" i="22"/>
  <c r="L445" i="22" s="1"/>
  <c r="O445" i="22" s="1"/>
  <c r="H446" i="22"/>
  <c r="L446" i="22"/>
  <c r="P446" i="22" s="1"/>
  <c r="H447" i="22"/>
  <c r="L447" i="22" s="1"/>
  <c r="O447" i="22" s="1"/>
  <c r="H448" i="22"/>
  <c r="L448" i="22" s="1"/>
  <c r="O448" i="22" s="1"/>
  <c r="F452" i="22"/>
  <c r="H452" i="22" s="1"/>
  <c r="L452" i="22" s="1"/>
  <c r="P452" i="22" s="1"/>
  <c r="V452" i="22" s="1"/>
  <c r="H453" i="22"/>
  <c r="L453" i="22" s="1"/>
  <c r="O453" i="22" s="1"/>
  <c r="F454" i="22"/>
  <c r="E454" i="22"/>
  <c r="H454" i="22" s="1"/>
  <c r="L454" i="22" s="1"/>
  <c r="O454" i="22" s="1"/>
  <c r="H455" i="22"/>
  <c r="L455" i="22" s="1"/>
  <c r="H456" i="22"/>
  <c r="L456" i="22" s="1"/>
  <c r="O456" i="22" s="1"/>
  <c r="H457" i="22"/>
  <c r="L457" i="22" s="1"/>
  <c r="O457" i="22" s="1"/>
  <c r="F458" i="22"/>
  <c r="H458" i="22" s="1"/>
  <c r="L458" i="22" s="1"/>
  <c r="H459" i="22"/>
  <c r="L459" i="22" s="1"/>
  <c r="O459" i="22" s="1"/>
  <c r="F460" i="22"/>
  <c r="H460" i="22" s="1"/>
  <c r="L460" i="22" s="1"/>
  <c r="P460" i="22" s="1"/>
  <c r="H461" i="22"/>
  <c r="L461" i="22" s="1"/>
  <c r="P461" i="22" s="1"/>
  <c r="V461" i="22" s="1"/>
  <c r="H462" i="22"/>
  <c r="L462" i="22"/>
  <c r="H463" i="22"/>
  <c r="L463" i="22" s="1"/>
  <c r="H464" i="22"/>
  <c r="L464" i="22" s="1"/>
  <c r="H465" i="22"/>
  <c r="L465" i="22" s="1"/>
  <c r="P465" i="22" s="1"/>
  <c r="V465" i="22" s="1"/>
  <c r="F466" i="22"/>
  <c r="H466" i="22" s="1"/>
  <c r="L466" i="22" s="1"/>
  <c r="H470" i="22"/>
  <c r="L470" i="22" s="1"/>
  <c r="O470" i="22" s="1"/>
  <c r="H471" i="22"/>
  <c r="L471" i="22" s="1"/>
  <c r="F472" i="22"/>
  <c r="G472" i="22" s="1"/>
  <c r="H473" i="22"/>
  <c r="L473" i="22" s="1"/>
  <c r="F474" i="22"/>
  <c r="H475" i="22"/>
  <c r="L475" i="22" s="1"/>
  <c r="O475" i="22" s="1"/>
  <c r="H476" i="22"/>
  <c r="L476" i="22" s="1"/>
  <c r="H477" i="22"/>
  <c r="L477" i="22" s="1"/>
  <c r="O477" i="22" s="1"/>
  <c r="F481" i="22"/>
  <c r="E481" i="22" s="1"/>
  <c r="H481" i="22" s="1"/>
  <c r="L481" i="22" s="1"/>
  <c r="F482" i="22"/>
  <c r="H482" i="22" s="1"/>
  <c r="L482" i="22" s="1"/>
  <c r="O482" i="22" s="1"/>
  <c r="H483" i="22"/>
  <c r="L483" i="22" s="1"/>
  <c r="O483" i="22" s="1"/>
  <c r="F484" i="22"/>
  <c r="H484" i="22" s="1"/>
  <c r="L484" i="22" s="1"/>
  <c r="O484" i="22" s="1"/>
  <c r="H485" i="22"/>
  <c r="L485" i="22" s="1"/>
  <c r="H486" i="22"/>
  <c r="L486" i="22" s="1"/>
  <c r="F487" i="22"/>
  <c r="H487" i="22" s="1"/>
  <c r="L487" i="22" s="1"/>
  <c r="F488" i="22"/>
  <c r="H488" i="22" s="1"/>
  <c r="L488" i="22" s="1"/>
  <c r="O488" i="22" s="1"/>
  <c r="E489" i="22"/>
  <c r="F489" i="22"/>
  <c r="G489" i="22"/>
  <c r="E490" i="22"/>
  <c r="F490" i="22"/>
  <c r="G490" i="22"/>
  <c r="F491" i="22"/>
  <c r="H491" i="22" s="1"/>
  <c r="L491" i="22" s="1"/>
  <c r="F492" i="22"/>
  <c r="H492" i="22" s="1"/>
  <c r="L492" i="22" s="1"/>
  <c r="E493" i="22"/>
  <c r="F493" i="22"/>
  <c r="G493" i="22"/>
  <c r="H494" i="22"/>
  <c r="L494" i="22" s="1"/>
  <c r="F495" i="22"/>
  <c r="H495" i="22" s="1"/>
  <c r="L495" i="22" s="1"/>
  <c r="O495" i="22" s="1"/>
  <c r="F499" i="22"/>
  <c r="H499" i="22" s="1"/>
  <c r="L499" i="22" s="1"/>
  <c r="F500" i="22"/>
  <c r="H500" i="22" s="1"/>
  <c r="L500" i="22" s="1"/>
  <c r="O500" i="22" s="1"/>
  <c r="F501" i="22"/>
  <c r="H501" i="22" s="1"/>
  <c r="L501" i="22" s="1"/>
  <c r="F502" i="22"/>
  <c r="H502" i="22" s="1"/>
  <c r="L502" i="22" s="1"/>
  <c r="O502" i="22" s="1"/>
  <c r="F503" i="22"/>
  <c r="H503" i="22" s="1"/>
  <c r="L503" i="22" s="1"/>
  <c r="P503" i="22" s="1"/>
  <c r="V503" i="22" s="1"/>
  <c r="F504" i="22"/>
  <c r="H504" i="22" s="1"/>
  <c r="L504" i="22" s="1"/>
  <c r="E517" i="22"/>
  <c r="F517" i="22"/>
  <c r="G517" i="22"/>
  <c r="E518" i="22"/>
  <c r="F518" i="22"/>
  <c r="G518" i="22"/>
  <c r="H519" i="22"/>
  <c r="L519" i="22" s="1"/>
  <c r="F520" i="22"/>
  <c r="H520" i="22" s="1"/>
  <c r="L520" i="22" s="1"/>
  <c r="P520" i="22" s="1"/>
  <c r="U520" i="22" s="1"/>
  <c r="H521" i="22"/>
  <c r="L521" i="22"/>
  <c r="H522" i="22"/>
  <c r="L522" i="22" s="1"/>
  <c r="O522" i="22" s="1"/>
  <c r="H523" i="22"/>
  <c r="L523" i="22" s="1"/>
  <c r="O523" i="22" s="1"/>
  <c r="F524" i="22"/>
  <c r="H524" i="22"/>
  <c r="L524" i="22" s="1"/>
  <c r="F525" i="22"/>
  <c r="H525" i="22"/>
  <c r="L525" i="22" s="1"/>
  <c r="O525" i="22" s="1"/>
  <c r="E526" i="22"/>
  <c r="F526" i="22"/>
  <c r="H526" i="22" s="1"/>
  <c r="L526" i="22" s="1"/>
  <c r="O526" i="22" s="1"/>
  <c r="E527" i="22"/>
  <c r="F527" i="22"/>
  <c r="H527" i="22" s="1"/>
  <c r="L527" i="22" s="1"/>
  <c r="O527" i="22" s="1"/>
  <c r="H528" i="22"/>
  <c r="L528" i="22" s="1"/>
  <c r="O528" i="22" s="1"/>
  <c r="H529" i="22"/>
  <c r="L529" i="22" s="1"/>
  <c r="P529" i="22" s="1"/>
  <c r="H530" i="22"/>
  <c r="L530" i="22" s="1"/>
  <c r="H777" i="22"/>
  <c r="L777" i="22" s="1"/>
  <c r="O777" i="22" s="1"/>
  <c r="H778" i="22"/>
  <c r="L778" i="22" s="1"/>
  <c r="H779" i="22"/>
  <c r="L779" i="22" s="1"/>
  <c r="H780" i="22"/>
  <c r="L780" i="22" s="1"/>
  <c r="O780" i="22" s="1"/>
  <c r="H781" i="22"/>
  <c r="L781" i="22" s="1"/>
  <c r="H782" i="22"/>
  <c r="L782" i="22" s="1"/>
  <c r="P782" i="22" s="1"/>
  <c r="V782" i="22" s="1"/>
  <c r="H783" i="22"/>
  <c r="L783" i="22" s="1"/>
  <c r="H784" i="22"/>
  <c r="L784" i="22" s="1"/>
  <c r="H785" i="22"/>
  <c r="L785" i="22" s="1"/>
  <c r="H786" i="22"/>
  <c r="L786" i="22" s="1"/>
  <c r="O786" i="22" s="1"/>
  <c r="H787" i="22"/>
  <c r="L787" i="22" s="1"/>
  <c r="H788" i="22"/>
  <c r="L788" i="22" s="1"/>
  <c r="H789" i="22"/>
  <c r="L789" i="22" s="1"/>
  <c r="H790" i="22"/>
  <c r="L790" i="22" s="1"/>
  <c r="O790" i="22" s="1"/>
  <c r="H791" i="22"/>
  <c r="L791" i="22" s="1"/>
  <c r="H792" i="22"/>
  <c r="L792" i="22"/>
  <c r="H793" i="22"/>
  <c r="L793" i="22" s="1"/>
  <c r="O793" i="22" s="1"/>
  <c r="H794" i="22"/>
  <c r="L794" i="22" s="1"/>
  <c r="O794" i="22" s="1"/>
  <c r="H795" i="22"/>
  <c r="L795" i="22" s="1"/>
  <c r="O795" i="22" s="1"/>
  <c r="H796" i="22"/>
  <c r="L796" i="22" s="1"/>
  <c r="O796" i="22" s="1"/>
  <c r="H797" i="22"/>
  <c r="L797" i="22" s="1"/>
  <c r="F801" i="22"/>
  <c r="H801" i="22" s="1"/>
  <c r="L801" i="22" s="1"/>
  <c r="H802" i="22"/>
  <c r="L802" i="22" s="1"/>
  <c r="H803" i="22"/>
  <c r="L803" i="22" s="1"/>
  <c r="P803" i="22" s="1"/>
  <c r="V803" i="22" s="1"/>
  <c r="F804" i="22"/>
  <c r="H804" i="22" s="1"/>
  <c r="L804" i="22" s="1"/>
  <c r="H805" i="22"/>
  <c r="L805" i="22" s="1"/>
  <c r="O805" i="22" s="1"/>
  <c r="H122" i="22"/>
  <c r="L122" i="22" s="1"/>
  <c r="P122" i="22" s="1"/>
  <c r="V122" i="22" s="1"/>
  <c r="H156" i="22"/>
  <c r="L156" i="22" s="1"/>
  <c r="H157" i="22"/>
  <c r="L157" i="22" s="1"/>
  <c r="E181" i="22"/>
  <c r="E182" i="22"/>
  <c r="H182" i="22" s="1"/>
  <c r="L182" i="22" s="1"/>
  <c r="E183" i="22"/>
  <c r="E184" i="22"/>
  <c r="H184" i="22" s="1"/>
  <c r="L184" i="22" s="1"/>
  <c r="O184" i="22" s="1"/>
  <c r="E185" i="22"/>
  <c r="H185" i="22" s="1"/>
  <c r="L185" i="22" s="1"/>
  <c r="O185" i="22" s="1"/>
  <c r="E186" i="22"/>
  <c r="H186" i="22" s="1"/>
  <c r="L186" i="22" s="1"/>
  <c r="P186" i="22" s="1"/>
  <c r="V186" i="22" s="1"/>
  <c r="H189" i="22"/>
  <c r="L189" i="22" s="1"/>
  <c r="H226" i="22"/>
  <c r="L226" i="22" s="1"/>
  <c r="P226" i="22" s="1"/>
  <c r="V226" i="22" s="1"/>
  <c r="H336" i="22"/>
  <c r="L336" i="22" s="1"/>
  <c r="H424" i="22"/>
  <c r="L424" i="22" s="1"/>
  <c r="O424" i="22" s="1"/>
  <c r="H426" i="22"/>
  <c r="L426" i="22" s="1"/>
  <c r="E472" i="22"/>
  <c r="L508" i="22"/>
  <c r="H509" i="22"/>
  <c r="L509" i="22" s="1"/>
  <c r="L513" i="22"/>
  <c r="F806" i="22"/>
  <c r="H806" i="22" s="1"/>
  <c r="L806" i="22" s="1"/>
  <c r="H807" i="22"/>
  <c r="L807" i="22" s="1"/>
  <c r="H808" i="22"/>
  <c r="L808" i="22" s="1"/>
  <c r="H809" i="22"/>
  <c r="L809" i="22" s="1"/>
  <c r="H810" i="22"/>
  <c r="L810" i="22" s="1"/>
  <c r="O810" i="22" s="1"/>
  <c r="H811" i="22"/>
  <c r="L811" i="22" s="1"/>
  <c r="P811" i="22" s="1"/>
  <c r="H815" i="22"/>
  <c r="L815" i="22" s="1"/>
  <c r="P815" i="22" s="1"/>
  <c r="V815" i="22" s="1"/>
  <c r="H816" i="22"/>
  <c r="L816" i="22" s="1"/>
  <c r="H817" i="22"/>
  <c r="L817" i="22" s="1"/>
  <c r="O817" i="22" s="1"/>
  <c r="H818" i="22"/>
  <c r="L818" i="22" s="1"/>
  <c r="H819" i="22"/>
  <c r="L819" i="22" s="1"/>
  <c r="H820" i="22"/>
  <c r="L820" i="22" s="1"/>
  <c r="H821" i="22"/>
  <c r="L821" i="22" s="1"/>
  <c r="F825" i="22"/>
  <c r="H825" i="22" s="1"/>
  <c r="L825" i="22" s="1"/>
  <c r="O825" i="22" s="1"/>
  <c r="H826" i="22"/>
  <c r="L826" i="22" s="1"/>
  <c r="P826" i="22" s="1"/>
  <c r="V826" i="22" s="1"/>
  <c r="H827" i="22"/>
  <c r="L827" i="22" s="1"/>
  <c r="H828" i="22"/>
  <c r="L828" i="22" s="1"/>
  <c r="H829" i="22"/>
  <c r="L829" i="22" s="1"/>
  <c r="H830" i="22"/>
  <c r="L830" i="22" s="1"/>
  <c r="H831" i="22"/>
  <c r="L831" i="22" s="1"/>
  <c r="F832" i="22"/>
  <c r="H832" i="22" s="1"/>
  <c r="L832" i="22" s="1"/>
  <c r="O832" i="22" s="1"/>
  <c r="H833" i="22"/>
  <c r="L833" i="22" s="1"/>
  <c r="H834" i="22"/>
  <c r="L834" i="22" s="1"/>
  <c r="H835" i="22"/>
  <c r="L835" i="22" s="1"/>
  <c r="O835" i="22" s="1"/>
  <c r="H836" i="22"/>
  <c r="L836" i="22" s="1"/>
  <c r="O836" i="22" s="1"/>
  <c r="H837" i="22"/>
  <c r="L837" i="22" s="1"/>
  <c r="O837" i="22" s="1"/>
  <c r="H838" i="22"/>
  <c r="L838" i="22" s="1"/>
  <c r="H839" i="22"/>
  <c r="L839" i="22" s="1"/>
  <c r="O839" i="22" s="1"/>
  <c r="H840" i="22"/>
  <c r="L840" i="22" s="1"/>
  <c r="H842" i="22"/>
  <c r="L842" i="22" s="1"/>
  <c r="H844" i="22"/>
  <c r="L844" i="22" s="1"/>
  <c r="H845" i="22"/>
  <c r="L845" i="22" s="1"/>
  <c r="F846" i="22"/>
  <c r="H846" i="22" s="1"/>
  <c r="L846" i="22" s="1"/>
  <c r="H847" i="22"/>
  <c r="L847" i="22" s="1"/>
  <c r="O847" i="22" s="1"/>
  <c r="H851" i="22"/>
  <c r="L851" i="22" s="1"/>
  <c r="H852" i="22"/>
  <c r="L852" i="22" s="1"/>
  <c r="O852" i="22" s="1"/>
  <c r="H853" i="22"/>
  <c r="L853" i="22" s="1"/>
  <c r="O853" i="22" s="1"/>
  <c r="L854" i="22"/>
  <c r="O854" i="22" s="1"/>
  <c r="H497" i="22"/>
  <c r="F856" i="22" s="1"/>
  <c r="H856" i="22" s="1"/>
  <c r="L856" i="22" s="1"/>
  <c r="P856" i="22" s="1"/>
  <c r="V856" i="22" s="1"/>
  <c r="H857" i="22"/>
  <c r="L857" i="22" s="1"/>
  <c r="O857" i="22" s="1"/>
  <c r="H858" i="22"/>
  <c r="L858" i="22" s="1"/>
  <c r="H859" i="22"/>
  <c r="L859" i="22" s="1"/>
  <c r="O859" i="22" s="1"/>
  <c r="H860" i="22"/>
  <c r="L860" i="22" s="1"/>
  <c r="H864" i="22"/>
  <c r="L864" i="22" s="1"/>
  <c r="P864" i="22" s="1"/>
  <c r="U864" i="22" s="1"/>
  <c r="H865" i="22"/>
  <c r="L865" i="22" s="1"/>
  <c r="O865" i="22" s="1"/>
  <c r="H869" i="22"/>
  <c r="L869" i="22" s="1"/>
  <c r="H870" i="22"/>
  <c r="L870" i="22" s="1"/>
  <c r="H871" i="22"/>
  <c r="L871" i="22" s="1"/>
  <c r="H872" i="22"/>
  <c r="L872" i="22" s="1"/>
  <c r="H873" i="22"/>
  <c r="L873" i="22" s="1"/>
  <c r="H874" i="22"/>
  <c r="L874" i="22" s="1"/>
  <c r="H875" i="22"/>
  <c r="L875" i="22" s="1"/>
  <c r="H876" i="22"/>
  <c r="L876" i="22" s="1"/>
  <c r="P876" i="22" s="1"/>
  <c r="V876" i="22" s="1"/>
  <c r="H877" i="22"/>
  <c r="L877" i="22" s="1"/>
  <c r="H878" i="22"/>
  <c r="L878" i="22" s="1"/>
  <c r="H879" i="22"/>
  <c r="L879" i="22" s="1"/>
  <c r="H880" i="22"/>
  <c r="L880" i="22" s="1"/>
  <c r="O880" i="22" s="1"/>
  <c r="H881" i="22"/>
  <c r="L881" i="22" s="1"/>
  <c r="O881" i="22" s="1"/>
  <c r="H882" i="22"/>
  <c r="L882" i="22" s="1"/>
  <c r="H883" i="22"/>
  <c r="L883" i="22" s="1"/>
  <c r="H884" i="22"/>
  <c r="L884" i="22" s="1"/>
  <c r="L885" i="22"/>
  <c r="H886" i="22"/>
  <c r="L886" i="22" s="1"/>
  <c r="H887" i="22"/>
  <c r="L887" i="22" s="1"/>
  <c r="H888" i="22"/>
  <c r="L888" i="22" s="1"/>
  <c r="O888" i="22" s="1"/>
  <c r="H889" i="22"/>
  <c r="L889" i="22" s="1"/>
  <c r="O889" i="22" s="1"/>
  <c r="H890" i="22"/>
  <c r="L890" i="22" s="1"/>
  <c r="O890" i="22" s="1"/>
  <c r="H891" i="22"/>
  <c r="L891" i="22" s="1"/>
  <c r="H892" i="22"/>
  <c r="L892" i="22" s="1"/>
  <c r="P892" i="22" s="1"/>
  <c r="H893" i="22"/>
  <c r="L893" i="22" s="1"/>
  <c r="H894" i="22"/>
  <c r="L894" i="22" s="1"/>
  <c r="O894" i="22" s="1"/>
  <c r="H895" i="22"/>
  <c r="L895" i="22" s="1"/>
  <c r="H896" i="22"/>
  <c r="L896" i="22" s="1"/>
  <c r="O896" i="22" s="1"/>
  <c r="H897" i="22"/>
  <c r="L897" i="22" s="1"/>
  <c r="O897" i="22" s="1"/>
  <c r="H901" i="22"/>
  <c r="L901" i="22" s="1"/>
  <c r="H903" i="22"/>
  <c r="L903" i="22" s="1"/>
  <c r="H904" i="22"/>
  <c r="L904" i="22" s="1"/>
  <c r="O904" i="22" s="1"/>
  <c r="H905" i="22"/>
  <c r="L905" i="22" s="1"/>
  <c r="P905" i="22" s="1"/>
  <c r="V905" i="22" s="1"/>
  <c r="H906" i="22"/>
  <c r="L906" i="22" s="1"/>
  <c r="O906" i="22" s="1"/>
  <c r="H907" i="22"/>
  <c r="L907" i="22" s="1"/>
  <c r="H908" i="22"/>
  <c r="L908" i="22" s="1"/>
  <c r="O908" i="22" s="1"/>
  <c r="H909" i="22"/>
  <c r="L909" i="22" s="1"/>
  <c r="H910" i="22"/>
  <c r="L910" i="22" s="1"/>
  <c r="H914" i="22"/>
  <c r="L914" i="22" s="1"/>
  <c r="H915" i="22"/>
  <c r="L915" i="22" s="1"/>
  <c r="H916" i="22"/>
  <c r="H920" i="22"/>
  <c r="L920" i="22" s="1"/>
  <c r="O920" i="22" s="1"/>
  <c r="H921" i="22"/>
  <c r="L921" i="22" s="1"/>
  <c r="H922" i="22"/>
  <c r="L922" i="22" s="1"/>
  <c r="O922" i="22" s="1"/>
  <c r="H923" i="22"/>
  <c r="L923" i="22" s="1"/>
  <c r="O923" i="22" s="1"/>
  <c r="H924" i="22"/>
  <c r="L924" i="22" s="1"/>
  <c r="P924" i="22" s="1"/>
  <c r="H925" i="22"/>
  <c r="L925" i="22" s="1"/>
  <c r="H918" i="22"/>
  <c r="L918" i="22" s="1"/>
  <c r="O918" i="22" s="1"/>
  <c r="L919" i="22"/>
  <c r="P919" i="22" s="1"/>
  <c r="U919" i="22" s="1"/>
  <c r="H929" i="22"/>
  <c r="L929" i="22" s="1"/>
  <c r="H930" i="22"/>
  <c r="L930" i="22" s="1"/>
  <c r="P930" i="22" s="1"/>
  <c r="U930" i="22" s="1"/>
  <c r="H931" i="22"/>
  <c r="L931" i="22" s="1"/>
  <c r="F935" i="22"/>
  <c r="H935" i="22" s="1"/>
  <c r="H936" i="22"/>
  <c r="H937" i="22"/>
  <c r="K938" i="22"/>
  <c r="H938" i="22"/>
  <c r="H941" i="22"/>
  <c r="O842" i="22"/>
  <c r="O893" i="22"/>
  <c r="K71" i="24"/>
  <c r="H71" i="24"/>
  <c r="L71" i="24" s="1"/>
  <c r="N71" i="24" s="1"/>
  <c r="S71" i="24" s="1"/>
  <c r="K72" i="24"/>
  <c r="H72" i="24"/>
  <c r="K73" i="24"/>
  <c r="H73" i="24"/>
  <c r="K74" i="24"/>
  <c r="H74" i="24"/>
  <c r="K75" i="24"/>
  <c r="H75" i="24"/>
  <c r="K76" i="24"/>
  <c r="H76" i="24"/>
  <c r="K77" i="24"/>
  <c r="H77" i="24"/>
  <c r="K78" i="24"/>
  <c r="H78" i="24"/>
  <c r="K79" i="24"/>
  <c r="H79" i="24"/>
  <c r="K80" i="24"/>
  <c r="H80" i="24"/>
  <c r="K81" i="24"/>
  <c r="H81" i="24"/>
  <c r="K82" i="24"/>
  <c r="H82" i="24"/>
  <c r="K83" i="24"/>
  <c r="H83" i="24"/>
  <c r="K84" i="24"/>
  <c r="H84" i="24"/>
  <c r="K85" i="24"/>
  <c r="H85" i="24"/>
  <c r="K86" i="24"/>
  <c r="H86" i="24"/>
  <c r="K87" i="24"/>
  <c r="H87" i="24"/>
  <c r="K88" i="24"/>
  <c r="H88" i="24"/>
  <c r="K89" i="24"/>
  <c r="H89" i="24"/>
  <c r="K90" i="24"/>
  <c r="H90" i="24"/>
  <c r="K94" i="24"/>
  <c r="H94" i="24"/>
  <c r="L94" i="24" s="1"/>
  <c r="K95" i="24"/>
  <c r="H95" i="24"/>
  <c r="K96" i="24"/>
  <c r="H96" i="24"/>
  <c r="K97" i="24"/>
  <c r="H97" i="24"/>
  <c r="K98" i="24"/>
  <c r="H98" i="24"/>
  <c r="K99" i="24"/>
  <c r="H99" i="24"/>
  <c r="K100" i="24"/>
  <c r="H100" i="24"/>
  <c r="K101" i="24"/>
  <c r="H101" i="24"/>
  <c r="K102" i="24"/>
  <c r="H102" i="24"/>
  <c r="K103" i="24"/>
  <c r="H103" i="24"/>
  <c r="K107" i="24"/>
  <c r="H107" i="24"/>
  <c r="K108" i="24"/>
  <c r="H108" i="24"/>
  <c r="K109" i="24"/>
  <c r="H109" i="24"/>
  <c r="K110" i="24"/>
  <c r="L110" i="24" s="1"/>
  <c r="AB110" i="24" s="1"/>
  <c r="H110" i="24"/>
  <c r="K111" i="24"/>
  <c r="H111" i="24"/>
  <c r="K112" i="24"/>
  <c r="H112" i="24"/>
  <c r="K113" i="24"/>
  <c r="H113" i="24"/>
  <c r="K114" i="24"/>
  <c r="H114" i="24"/>
  <c r="K115" i="24"/>
  <c r="H115" i="24"/>
  <c r="K116" i="24"/>
  <c r="H116" i="24"/>
  <c r="K120" i="24"/>
  <c r="H120" i="24"/>
  <c r="L120" i="24" s="1"/>
  <c r="K121" i="24"/>
  <c r="H121" i="24"/>
  <c r="K122" i="24"/>
  <c r="L122" i="24" s="1"/>
  <c r="N122" i="24" s="1"/>
  <c r="T122" i="24" s="1"/>
  <c r="K123" i="24"/>
  <c r="L123" i="24" s="1"/>
  <c r="AB123" i="24" s="1"/>
  <c r="AA123" i="24" s="1"/>
  <c r="H123" i="24"/>
  <c r="K124" i="24"/>
  <c r="H124" i="24"/>
  <c r="K125" i="24"/>
  <c r="H125" i="24"/>
  <c r="K126" i="24"/>
  <c r="H126" i="24"/>
  <c r="K127" i="24"/>
  <c r="H127" i="24"/>
  <c r="K128" i="24"/>
  <c r="H128" i="24"/>
  <c r="K129" i="24"/>
  <c r="L129" i="24" s="1"/>
  <c r="H129" i="24"/>
  <c r="K130" i="24"/>
  <c r="H130" i="24"/>
  <c r="K131" i="24"/>
  <c r="L131" i="24" s="1"/>
  <c r="H131" i="24"/>
  <c r="K132" i="24"/>
  <c r="H132" i="24"/>
  <c r="K136" i="24"/>
  <c r="L136" i="24" s="1"/>
  <c r="H136" i="24"/>
  <c r="K137" i="24"/>
  <c r="H137" i="24"/>
  <c r="K138" i="24"/>
  <c r="L138" i="24" s="1"/>
  <c r="H138" i="24"/>
  <c r="K139" i="24"/>
  <c r="H139" i="24"/>
  <c r="K140" i="24"/>
  <c r="H140" i="24"/>
  <c r="K141" i="24"/>
  <c r="H141" i="24"/>
  <c r="K142" i="24"/>
  <c r="L142" i="24" s="1"/>
  <c r="H142" i="24"/>
  <c r="K143" i="24"/>
  <c r="H143" i="24"/>
  <c r="K144" i="24"/>
  <c r="L144" i="24" s="1"/>
  <c r="N144" i="24" s="1"/>
  <c r="H144" i="24"/>
  <c r="K145" i="24"/>
  <c r="H145" i="24"/>
  <c r="K146" i="24"/>
  <c r="H146" i="24"/>
  <c r="K147" i="24"/>
  <c r="H147" i="24"/>
  <c r="K148" i="24"/>
  <c r="H148" i="24"/>
  <c r="K149" i="24"/>
  <c r="H149" i="24"/>
  <c r="K150" i="24"/>
  <c r="L150" i="24" s="1"/>
  <c r="N150" i="24" s="1"/>
  <c r="T150" i="24" s="1"/>
  <c r="H150" i="24"/>
  <c r="K151" i="24"/>
  <c r="H151" i="24"/>
  <c r="K152" i="24"/>
  <c r="L152" i="24" s="1"/>
  <c r="AB152" i="24" s="1"/>
  <c r="AA152" i="24" s="1"/>
  <c r="H152" i="24"/>
  <c r="K153" i="24"/>
  <c r="H153" i="24"/>
  <c r="K154" i="24"/>
  <c r="L154" i="24" s="1"/>
  <c r="X154" i="24" s="1"/>
  <c r="Y154" i="24" s="1"/>
  <c r="Z154" i="24" s="1"/>
  <c r="H154" i="24"/>
  <c r="K155" i="24"/>
  <c r="H155" i="24"/>
  <c r="K156" i="24"/>
  <c r="H156" i="24"/>
  <c r="K157" i="24"/>
  <c r="H157" i="24"/>
  <c r="K158" i="24"/>
  <c r="L158" i="24" s="1"/>
  <c r="H158" i="24"/>
  <c r="K159" i="24"/>
  <c r="H159" i="24"/>
  <c r="K160" i="24"/>
  <c r="H160" i="24"/>
  <c r="K161" i="24"/>
  <c r="H161" i="24"/>
  <c r="K162" i="24"/>
  <c r="L162" i="24" s="1"/>
  <c r="H162" i="24"/>
  <c r="K163" i="24"/>
  <c r="H163" i="24"/>
  <c r="K164" i="24"/>
  <c r="L164" i="24" s="1"/>
  <c r="N164" i="24" s="1"/>
  <c r="S164" i="24" s="1"/>
  <c r="H164" i="24"/>
  <c r="K165" i="24"/>
  <c r="L165" i="24" s="1"/>
  <c r="H165" i="24"/>
  <c r="K166" i="24"/>
  <c r="H166" i="24"/>
  <c r="K167" i="24"/>
  <c r="L167" i="24" s="1"/>
  <c r="H167" i="24"/>
  <c r="K171" i="24"/>
  <c r="L171" i="24" s="1"/>
  <c r="H171" i="24"/>
  <c r="K172" i="24"/>
  <c r="L172" i="24" s="1"/>
  <c r="H172" i="24"/>
  <c r="K173" i="24"/>
  <c r="H173" i="24"/>
  <c r="K174" i="24"/>
  <c r="L174" i="24" s="1"/>
  <c r="H174" i="24"/>
  <c r="K175" i="24"/>
  <c r="L175" i="24" s="1"/>
  <c r="H175" i="24"/>
  <c r="K176" i="24"/>
  <c r="L176" i="24" s="1"/>
  <c r="H176" i="24"/>
  <c r="K177" i="24"/>
  <c r="L177" i="24" s="1"/>
  <c r="N177" i="24" s="1"/>
  <c r="T177" i="24" s="1"/>
  <c r="H177" i="24"/>
  <c r="K181" i="24"/>
  <c r="L181" i="24" s="1"/>
  <c r="H181" i="24"/>
  <c r="K182" i="24"/>
  <c r="H182" i="24"/>
  <c r="K183" i="24"/>
  <c r="L183" i="24" s="1"/>
  <c r="N183" i="24" s="1"/>
  <c r="H183" i="24"/>
  <c r="K184" i="24"/>
  <c r="L184" i="24" s="1"/>
  <c r="AB184" i="24" s="1"/>
  <c r="AA184" i="24" s="1"/>
  <c r="H184" i="24"/>
  <c r="K185" i="24"/>
  <c r="L185" i="24" s="1"/>
  <c r="H185" i="24"/>
  <c r="K186" i="24"/>
  <c r="L186" i="24" s="1"/>
  <c r="AB186" i="24" s="1"/>
  <c r="AA186" i="24" s="1"/>
  <c r="H186" i="24"/>
  <c r="K187" i="24"/>
  <c r="L187" i="24" s="1"/>
  <c r="N187" i="24" s="1"/>
  <c r="H187" i="24"/>
  <c r="K188" i="24"/>
  <c r="L188" i="24" s="1"/>
  <c r="N188" i="24" s="1"/>
  <c r="S188" i="24" s="1"/>
  <c r="H188" i="24"/>
  <c r="K189" i="24"/>
  <c r="L189" i="24" s="1"/>
  <c r="H189" i="24"/>
  <c r="K190" i="24"/>
  <c r="L190" i="24" s="1"/>
  <c r="AB190" i="24" s="1"/>
  <c r="AA190" i="24" s="1"/>
  <c r="H190" i="24"/>
  <c r="K191" i="24"/>
  <c r="L191" i="24" s="1"/>
  <c r="H191" i="24"/>
  <c r="K192" i="24"/>
  <c r="H192" i="24"/>
  <c r="K193" i="24"/>
  <c r="L193" i="24" s="1"/>
  <c r="H193" i="24"/>
  <c r="K194" i="24"/>
  <c r="L194" i="24" s="1"/>
  <c r="N194" i="24" s="1"/>
  <c r="T194" i="24" s="1"/>
  <c r="H194" i="24"/>
  <c r="K195" i="24"/>
  <c r="L195" i="24" s="1"/>
  <c r="H195" i="24"/>
  <c r="K196" i="24"/>
  <c r="L196" i="24" s="1"/>
  <c r="H196" i="24"/>
  <c r="K197" i="24"/>
  <c r="L197" i="24" s="1"/>
  <c r="H197" i="24"/>
  <c r="K198" i="24"/>
  <c r="L198" i="24" s="1"/>
  <c r="H198" i="24"/>
  <c r="K199" i="24"/>
  <c r="L199" i="24" s="1"/>
  <c r="H199" i="24"/>
  <c r="K200" i="24"/>
  <c r="H200" i="24"/>
  <c r="K201" i="24"/>
  <c r="L201" i="24" s="1"/>
  <c r="H201" i="24"/>
  <c r="K202" i="24"/>
  <c r="L202" i="24" s="1"/>
  <c r="H202" i="24"/>
  <c r="K203" i="24"/>
  <c r="L203" i="24" s="1"/>
  <c r="H203" i="24"/>
  <c r="K204" i="24"/>
  <c r="L204" i="24" s="1"/>
  <c r="H204" i="24"/>
  <c r="K205" i="24"/>
  <c r="L205" i="24" s="1"/>
  <c r="H205" i="24"/>
  <c r="K206" i="24"/>
  <c r="L206" i="24" s="1"/>
  <c r="N206" i="24" s="1"/>
  <c r="S206" i="24" s="1"/>
  <c r="H206" i="24"/>
  <c r="K210" i="24"/>
  <c r="H210" i="24"/>
  <c r="K211" i="24"/>
  <c r="L211" i="24" s="1"/>
  <c r="H211" i="24"/>
  <c r="K212" i="24"/>
  <c r="L212" i="24" s="1"/>
  <c r="H212" i="24"/>
  <c r="K213" i="24"/>
  <c r="L213" i="24" s="1"/>
  <c r="H213" i="24"/>
  <c r="K214" i="24"/>
  <c r="L214" i="24" s="1"/>
  <c r="H214" i="24"/>
  <c r="K215" i="24"/>
  <c r="L215" i="24" s="1"/>
  <c r="AB215" i="24" s="1"/>
  <c r="AA215" i="24" s="1"/>
  <c r="H215" i="24"/>
  <c r="K216" i="24"/>
  <c r="L216" i="24" s="1"/>
  <c r="H216" i="24"/>
  <c r="K217" i="24"/>
  <c r="L217" i="24" s="1"/>
  <c r="N217" i="24" s="1"/>
  <c r="T217" i="24" s="1"/>
  <c r="H217" i="24"/>
  <c r="K218" i="24"/>
  <c r="L218" i="24" s="1"/>
  <c r="H218" i="24"/>
  <c r="K219" i="24"/>
  <c r="L219" i="24" s="1"/>
  <c r="N219" i="24" s="1"/>
  <c r="T219" i="24" s="1"/>
  <c r="H219" i="24"/>
  <c r="K223" i="24"/>
  <c r="L223" i="24" s="1"/>
  <c r="H223" i="24"/>
  <c r="K224" i="24"/>
  <c r="L224" i="24" s="1"/>
  <c r="N224" i="24" s="1"/>
  <c r="T224" i="24" s="1"/>
  <c r="H224" i="24"/>
  <c r="K225" i="24"/>
  <c r="L225" i="24" s="1"/>
  <c r="H225" i="24"/>
  <c r="K226" i="24"/>
  <c r="L226" i="24" s="1"/>
  <c r="H226" i="24"/>
  <c r="K227" i="24"/>
  <c r="L227" i="24" s="1"/>
  <c r="H227" i="24"/>
  <c r="K228" i="24"/>
  <c r="H228" i="24"/>
  <c r="K229" i="24"/>
  <c r="L229" i="24" s="1"/>
  <c r="H229" i="24"/>
  <c r="K230" i="24"/>
  <c r="L230" i="24" s="1"/>
  <c r="AB230" i="24" s="1"/>
  <c r="AA230" i="24" s="1"/>
  <c r="H230" i="24"/>
  <c r="K231" i="24"/>
  <c r="L231" i="24" s="1"/>
  <c r="H231" i="24"/>
  <c r="K232" i="24"/>
  <c r="H232" i="24"/>
  <c r="K233" i="24"/>
  <c r="L233" i="24" s="1"/>
  <c r="H233" i="24"/>
  <c r="K234" i="24"/>
  <c r="L234" i="24" s="1"/>
  <c r="H234" i="24"/>
  <c r="K235" i="24"/>
  <c r="L235" i="24" s="1"/>
  <c r="H235" i="24"/>
  <c r="K239" i="24"/>
  <c r="L239" i="24" s="1"/>
  <c r="N239" i="24" s="1"/>
  <c r="T239" i="24" s="1"/>
  <c r="H239" i="24"/>
  <c r="K240" i="24"/>
  <c r="H240" i="24"/>
  <c r="K241" i="24"/>
  <c r="L241" i="24" s="1"/>
  <c r="H241" i="24"/>
  <c r="K242" i="24"/>
  <c r="L242" i="24" s="1"/>
  <c r="H242" i="24"/>
  <c r="K243" i="24"/>
  <c r="H243" i="24"/>
  <c r="K244" i="24"/>
  <c r="L244" i="24" s="1"/>
  <c r="H244" i="24"/>
  <c r="K245" i="24"/>
  <c r="L245" i="24" s="1"/>
  <c r="N245" i="24" s="1"/>
  <c r="T245" i="24" s="1"/>
  <c r="H245" i="24"/>
  <c r="K246" i="24"/>
  <c r="L246" i="24" s="1"/>
  <c r="H246" i="24"/>
  <c r="K247" i="24"/>
  <c r="L247" i="24" s="1"/>
  <c r="H247" i="24"/>
  <c r="K248" i="24"/>
  <c r="L248" i="24" s="1"/>
  <c r="H248" i="24"/>
  <c r="K249" i="24"/>
  <c r="L249" i="24" s="1"/>
  <c r="H249" i="24"/>
  <c r="K250" i="24"/>
  <c r="L250" i="24" s="1"/>
  <c r="AB250" i="24" s="1"/>
  <c r="AA250" i="24" s="1"/>
  <c r="H250" i="24"/>
  <c r="K251" i="24"/>
  <c r="L251" i="24" s="1"/>
  <c r="X251" i="24" s="1"/>
  <c r="Y251" i="24" s="1"/>
  <c r="Z251" i="24" s="1"/>
  <c r="H251" i="24"/>
  <c r="K252" i="24"/>
  <c r="L252" i="24" s="1"/>
  <c r="H252" i="24"/>
  <c r="K253" i="24"/>
  <c r="L253" i="24" s="1"/>
  <c r="H253" i="24"/>
  <c r="K254" i="24"/>
  <c r="L254" i="24" s="1"/>
  <c r="H254" i="24"/>
  <c r="K255" i="24"/>
  <c r="H255" i="24"/>
  <c r="K259" i="24"/>
  <c r="L259" i="24" s="1"/>
  <c r="H259" i="24"/>
  <c r="K260" i="24"/>
  <c r="L260" i="24" s="1"/>
  <c r="N260" i="24" s="1"/>
  <c r="T260" i="24" s="1"/>
  <c r="H260" i="24"/>
  <c r="K261" i="24"/>
  <c r="L261" i="24" s="1"/>
  <c r="H261" i="24"/>
  <c r="K262" i="24"/>
  <c r="L262" i="24" s="1"/>
  <c r="H262" i="24"/>
  <c r="K263" i="24"/>
  <c r="L263" i="24" s="1"/>
  <c r="H263" i="24"/>
  <c r="K264" i="24"/>
  <c r="L264" i="24" s="1"/>
  <c r="N264" i="24" s="1"/>
  <c r="T264" i="24" s="1"/>
  <c r="H264" i="24"/>
  <c r="K265" i="24"/>
  <c r="L265" i="24" s="1"/>
  <c r="H265" i="24"/>
  <c r="K266" i="24"/>
  <c r="L266" i="24" s="1"/>
  <c r="H266" i="24"/>
  <c r="K267" i="24"/>
  <c r="L267" i="24" s="1"/>
  <c r="H267" i="24"/>
  <c r="K268" i="24"/>
  <c r="L268" i="24" s="1"/>
  <c r="H268" i="24"/>
  <c r="K269" i="24"/>
  <c r="L269" i="24" s="1"/>
  <c r="H269" i="24"/>
  <c r="K270" i="24"/>
  <c r="L270" i="24" s="1"/>
  <c r="AB270" i="24" s="1"/>
  <c r="AA270" i="24" s="1"/>
  <c r="H270" i="24"/>
  <c r="K271" i="24"/>
  <c r="L271" i="24" s="1"/>
  <c r="H271" i="24"/>
  <c r="K272" i="24"/>
  <c r="L272" i="24" s="1"/>
  <c r="H272" i="24"/>
  <c r="K273" i="24"/>
  <c r="L273" i="24" s="1"/>
  <c r="H273" i="24"/>
  <c r="K274" i="24"/>
  <c r="L274" i="24" s="1"/>
  <c r="H274" i="24"/>
  <c r="K275" i="24"/>
  <c r="L275" i="24" s="1"/>
  <c r="H275" i="24"/>
  <c r="K276" i="24"/>
  <c r="L276" i="24" s="1"/>
  <c r="H276" i="24"/>
  <c r="K277" i="24"/>
  <c r="L277" i="24" s="1"/>
  <c r="H277" i="24"/>
  <c r="K278" i="24"/>
  <c r="L278" i="24" s="1"/>
  <c r="H278" i="24"/>
  <c r="K279" i="24"/>
  <c r="L279" i="24" s="1"/>
  <c r="H279" i="24"/>
  <c r="K280" i="24"/>
  <c r="L280" i="24" s="1"/>
  <c r="H280" i="24"/>
  <c r="K281" i="24"/>
  <c r="L281" i="24" s="1"/>
  <c r="H281" i="24"/>
  <c r="K282" i="24"/>
  <c r="L282" i="24" s="1"/>
  <c r="H282" i="24"/>
  <c r="K286" i="24"/>
  <c r="H286" i="24"/>
  <c r="K287" i="24"/>
  <c r="L287" i="24" s="1"/>
  <c r="H287" i="24"/>
  <c r="K288" i="24"/>
  <c r="L288" i="24" s="1"/>
  <c r="N288" i="24" s="1"/>
  <c r="H288" i="24"/>
  <c r="K289" i="24"/>
  <c r="L289" i="24" s="1"/>
  <c r="H289" i="24"/>
  <c r="K290" i="24"/>
  <c r="L290" i="24" s="1"/>
  <c r="N290" i="24" s="1"/>
  <c r="H290" i="24"/>
  <c r="K291" i="24"/>
  <c r="L291" i="24" s="1"/>
  <c r="N291" i="24" s="1"/>
  <c r="T291" i="24" s="1"/>
  <c r="H291" i="24"/>
  <c r="K292" i="24"/>
  <c r="L292" i="24" s="1"/>
  <c r="H292" i="24"/>
  <c r="K293" i="24"/>
  <c r="L293" i="24" s="1"/>
  <c r="AB293" i="24" s="1"/>
  <c r="AA293" i="24" s="1"/>
  <c r="H293" i="24"/>
  <c r="K294" i="24"/>
  <c r="L294" i="24" s="1"/>
  <c r="H294" i="24"/>
  <c r="K295" i="24"/>
  <c r="L295" i="24" s="1"/>
  <c r="AB295" i="24" s="1"/>
  <c r="AA295" i="24" s="1"/>
  <c r="H295" i="24"/>
  <c r="K299" i="24"/>
  <c r="L299" i="24" s="1"/>
  <c r="H299" i="24"/>
  <c r="K300" i="24"/>
  <c r="L300" i="24" s="1"/>
  <c r="AB300" i="24" s="1"/>
  <c r="AA300" i="24" s="1"/>
  <c r="H300" i="24"/>
  <c r="K301" i="24"/>
  <c r="L301" i="24" s="1"/>
  <c r="H301" i="24"/>
  <c r="K302" i="24"/>
  <c r="L302" i="24" s="1"/>
  <c r="AB302" i="24" s="1"/>
  <c r="AA302" i="24" s="1"/>
  <c r="H302" i="24"/>
  <c r="K303" i="24"/>
  <c r="L303" i="24" s="1"/>
  <c r="H303" i="24"/>
  <c r="K304" i="24"/>
  <c r="L304" i="24" s="1"/>
  <c r="AB304" i="24" s="1"/>
  <c r="AA304" i="24" s="1"/>
  <c r="H304" i="24"/>
  <c r="K305" i="24"/>
  <c r="L305" i="24" s="1"/>
  <c r="H305" i="24"/>
  <c r="K306" i="24"/>
  <c r="L306" i="24" s="1"/>
  <c r="X306" i="24" s="1"/>
  <c r="Y306" i="24" s="1"/>
  <c r="Z306" i="24" s="1"/>
  <c r="H306" i="24"/>
  <c r="K307" i="24"/>
  <c r="L307" i="24" s="1"/>
  <c r="H307" i="24"/>
  <c r="K308" i="24"/>
  <c r="L308" i="24" s="1"/>
  <c r="N308" i="24" s="1"/>
  <c r="T308" i="24" s="1"/>
  <c r="H308" i="24"/>
  <c r="K309" i="24"/>
  <c r="L309" i="24" s="1"/>
  <c r="H309" i="24"/>
  <c r="K310" i="24"/>
  <c r="L310" i="24" s="1"/>
  <c r="H310" i="24"/>
  <c r="K311" i="24"/>
  <c r="L311" i="24" s="1"/>
  <c r="AB311" i="24" s="1"/>
  <c r="AA311" i="24" s="1"/>
  <c r="H311" i="24"/>
  <c r="K312" i="24"/>
  <c r="L312" i="24" s="1"/>
  <c r="AB312" i="24" s="1"/>
  <c r="AA312" i="24" s="1"/>
  <c r="H312" i="24"/>
  <c r="K313" i="24"/>
  <c r="L313" i="24" s="1"/>
  <c r="H313" i="24"/>
  <c r="K317" i="24"/>
  <c r="L317" i="24" s="1"/>
  <c r="AB317" i="24" s="1"/>
  <c r="AA317" i="24" s="1"/>
  <c r="H317" i="24"/>
  <c r="K318" i="24"/>
  <c r="L318" i="24" s="1"/>
  <c r="H318" i="24"/>
  <c r="K319" i="24"/>
  <c r="L319" i="24" s="1"/>
  <c r="H319" i="24"/>
  <c r="K320" i="24"/>
  <c r="L320" i="24" s="1"/>
  <c r="H320" i="24"/>
  <c r="K321" i="24"/>
  <c r="L321" i="24" s="1"/>
  <c r="H321" i="24"/>
  <c r="K322" i="24"/>
  <c r="L322" i="24" s="1"/>
  <c r="H322" i="24"/>
  <c r="K323" i="24"/>
  <c r="L323" i="24" s="1"/>
  <c r="H323" i="24"/>
  <c r="K324" i="24"/>
  <c r="L324" i="24" s="1"/>
  <c r="H324" i="24"/>
  <c r="K325" i="24"/>
  <c r="L325" i="24" s="1"/>
  <c r="H325" i="24"/>
  <c r="K326" i="24"/>
  <c r="L326" i="24" s="1"/>
  <c r="H326" i="24"/>
  <c r="K327" i="24"/>
  <c r="L327" i="24" s="1"/>
  <c r="X327" i="24" s="1"/>
  <c r="Y327" i="24" s="1"/>
  <c r="Z327" i="24" s="1"/>
  <c r="H327" i="24"/>
  <c r="K328" i="24"/>
  <c r="L328" i="24" s="1"/>
  <c r="H328" i="24"/>
  <c r="K329" i="24"/>
  <c r="L329" i="24" s="1"/>
  <c r="AB329" i="24" s="1"/>
  <c r="AA329" i="24" s="1"/>
  <c r="H329" i="24"/>
  <c r="K330" i="24"/>
  <c r="L330" i="24" s="1"/>
  <c r="X330" i="24" s="1"/>
  <c r="Y330" i="24" s="1"/>
  <c r="H330" i="24"/>
  <c r="K334" i="24"/>
  <c r="L334" i="24" s="1"/>
  <c r="H334" i="24"/>
  <c r="K335" i="24"/>
  <c r="L335" i="24" s="1"/>
  <c r="N335" i="24" s="1"/>
  <c r="H335" i="24"/>
  <c r="K336" i="24"/>
  <c r="L336" i="24" s="1"/>
  <c r="N336" i="24" s="1"/>
  <c r="S336" i="24" s="1"/>
  <c r="H336" i="24"/>
  <c r="K337" i="24"/>
  <c r="L337" i="24" s="1"/>
  <c r="H337" i="24"/>
  <c r="K338" i="24"/>
  <c r="L338" i="24" s="1"/>
  <c r="X338" i="24" s="1"/>
  <c r="Y338" i="24" s="1"/>
  <c r="Z338" i="24" s="1"/>
  <c r="H338" i="24"/>
  <c r="K339" i="24"/>
  <c r="L339" i="24" s="1"/>
  <c r="H339" i="24"/>
  <c r="K340" i="24"/>
  <c r="L340" i="24" s="1"/>
  <c r="N340" i="24" s="1"/>
  <c r="T340" i="24" s="1"/>
  <c r="H340" i="24"/>
  <c r="K341" i="24"/>
  <c r="L341" i="24" s="1"/>
  <c r="H341" i="24"/>
  <c r="K342" i="24"/>
  <c r="L342" i="24" s="1"/>
  <c r="AB342" i="24" s="1"/>
  <c r="AA342" i="24" s="1"/>
  <c r="H342" i="24"/>
  <c r="K343" i="24"/>
  <c r="L343" i="24" s="1"/>
  <c r="H343" i="24"/>
  <c r="K344" i="24"/>
  <c r="L344" i="24" s="1"/>
  <c r="H344" i="24"/>
  <c r="K345" i="24"/>
  <c r="L345" i="24" s="1"/>
  <c r="AB345" i="24" s="1"/>
  <c r="AA345" i="24" s="1"/>
  <c r="H345" i="24"/>
  <c r="K346" i="24"/>
  <c r="L346" i="24" s="1"/>
  <c r="AB346" i="24" s="1"/>
  <c r="AA346" i="24" s="1"/>
  <c r="H346" i="24"/>
  <c r="K347" i="24"/>
  <c r="L347" i="24" s="1"/>
  <c r="H347" i="24"/>
  <c r="K348" i="24"/>
  <c r="L348" i="24" s="1"/>
  <c r="H348" i="24"/>
  <c r="K352" i="24"/>
  <c r="L352" i="24" s="1"/>
  <c r="H352" i="24"/>
  <c r="K353" i="24"/>
  <c r="L353" i="24" s="1"/>
  <c r="H353" i="24"/>
  <c r="K354" i="24"/>
  <c r="L354" i="24" s="1"/>
  <c r="H354" i="24"/>
  <c r="K355" i="24"/>
  <c r="L355" i="24" s="1"/>
  <c r="X355" i="24" s="1"/>
  <c r="Y355" i="24" s="1"/>
  <c r="Z355" i="24" s="1"/>
  <c r="H355" i="24"/>
  <c r="K356" i="24"/>
  <c r="L356" i="24" s="1"/>
  <c r="H356" i="24"/>
  <c r="K357" i="24"/>
  <c r="L357" i="24" s="1"/>
  <c r="N357" i="24" s="1"/>
  <c r="T357" i="24" s="1"/>
  <c r="H357" i="24"/>
  <c r="K358" i="24"/>
  <c r="L358" i="24" s="1"/>
  <c r="N358" i="24" s="1"/>
  <c r="T358" i="24" s="1"/>
  <c r="H358" i="24"/>
  <c r="K359" i="24"/>
  <c r="L359" i="24" s="1"/>
  <c r="AB359" i="24" s="1"/>
  <c r="AA359" i="24" s="1"/>
  <c r="H359" i="24"/>
  <c r="K360" i="24"/>
  <c r="L360" i="24" s="1"/>
  <c r="AB360" i="24" s="1"/>
  <c r="AA360" i="24" s="1"/>
  <c r="H360" i="24"/>
  <c r="K361" i="24"/>
  <c r="L361" i="24" s="1"/>
  <c r="H361" i="24"/>
  <c r="K362" i="24"/>
  <c r="L362" i="24" s="1"/>
  <c r="H362" i="24"/>
  <c r="K363" i="24"/>
  <c r="L363" i="24" s="1"/>
  <c r="N363" i="24" s="1"/>
  <c r="T363" i="24" s="1"/>
  <c r="H363" i="24"/>
  <c r="K364" i="24"/>
  <c r="L364" i="24" s="1"/>
  <c r="H364" i="24"/>
  <c r="K365" i="24"/>
  <c r="L365" i="24" s="1"/>
  <c r="H365" i="24"/>
  <c r="K366" i="24"/>
  <c r="L366" i="24" s="1"/>
  <c r="H366" i="24"/>
  <c r="K367" i="24"/>
  <c r="L367" i="24" s="1"/>
  <c r="H367" i="24"/>
  <c r="K368" i="24"/>
  <c r="L368" i="24" s="1"/>
  <c r="H368" i="24"/>
  <c r="K369" i="24"/>
  <c r="L369" i="24" s="1"/>
  <c r="AB369" i="24" s="1"/>
  <c r="AA369" i="24" s="1"/>
  <c r="H369" i="24"/>
  <c r="K370" i="24"/>
  <c r="L370" i="24" s="1"/>
  <c r="H370" i="24"/>
  <c r="K371" i="24"/>
  <c r="L371" i="24" s="1"/>
  <c r="H371" i="24"/>
  <c r="K372" i="24"/>
  <c r="L372" i="24" s="1"/>
  <c r="AB372" i="24" s="1"/>
  <c r="AA372" i="24" s="1"/>
  <c r="H372" i="24"/>
  <c r="K376" i="24"/>
  <c r="L376" i="24" s="1"/>
  <c r="AB376" i="24" s="1"/>
  <c r="AA376" i="24" s="1"/>
  <c r="H376" i="24"/>
  <c r="K377" i="24"/>
  <c r="L377" i="24" s="1"/>
  <c r="H377" i="24"/>
  <c r="K378" i="24"/>
  <c r="L378" i="24" s="1"/>
  <c r="H378" i="24"/>
  <c r="K379" i="24"/>
  <c r="L379" i="24" s="1"/>
  <c r="H379" i="24"/>
  <c r="K380" i="24"/>
  <c r="L380" i="24" s="1"/>
  <c r="X380" i="24" s="1"/>
  <c r="Y380" i="24" s="1"/>
  <c r="H380" i="24"/>
  <c r="K381" i="24"/>
  <c r="L381" i="24" s="1"/>
  <c r="N381" i="24" s="1"/>
  <c r="T381" i="24" s="1"/>
  <c r="H381" i="24"/>
  <c r="K382" i="24"/>
  <c r="L382" i="24" s="1"/>
  <c r="H382" i="24"/>
  <c r="K383" i="24"/>
  <c r="L383" i="24" s="1"/>
  <c r="H383" i="24"/>
  <c r="K384" i="24"/>
  <c r="L384" i="24" s="1"/>
  <c r="N384" i="24" s="1"/>
  <c r="T384" i="24" s="1"/>
  <c r="H384" i="24"/>
  <c r="K385" i="24"/>
  <c r="L385" i="24" s="1"/>
  <c r="AB385" i="24" s="1"/>
  <c r="AA385" i="24" s="1"/>
  <c r="H385" i="24"/>
  <c r="K386" i="24"/>
  <c r="L386" i="24" s="1"/>
  <c r="AB386" i="24" s="1"/>
  <c r="AA386" i="24" s="1"/>
  <c r="H386" i="24"/>
  <c r="K387" i="24"/>
  <c r="L387" i="24" s="1"/>
  <c r="AB387" i="24" s="1"/>
  <c r="AA387" i="24" s="1"/>
  <c r="H387" i="24"/>
  <c r="K388" i="24"/>
  <c r="L388" i="24" s="1"/>
  <c r="H388" i="24"/>
  <c r="K389" i="24"/>
  <c r="L389" i="24" s="1"/>
  <c r="N389" i="24" s="1"/>
  <c r="T389" i="24" s="1"/>
  <c r="H389" i="24"/>
  <c r="K390" i="24"/>
  <c r="L390" i="24" s="1"/>
  <c r="X390" i="24" s="1"/>
  <c r="Y390" i="24" s="1"/>
  <c r="Z390" i="24" s="1"/>
  <c r="H390" i="24"/>
  <c r="K391" i="24"/>
  <c r="L391" i="24" s="1"/>
  <c r="H391" i="24"/>
  <c r="K392" i="24"/>
  <c r="L392" i="24" s="1"/>
  <c r="H392" i="24"/>
  <c r="K396" i="24"/>
  <c r="L396" i="24" s="1"/>
  <c r="H396" i="24"/>
  <c r="K397" i="24"/>
  <c r="L397" i="24" s="1"/>
  <c r="N397" i="24" s="1"/>
  <c r="T397" i="24" s="1"/>
  <c r="H397" i="24"/>
  <c r="K398" i="24"/>
  <c r="L398" i="24" s="1"/>
  <c r="H398" i="24"/>
  <c r="K399" i="24"/>
  <c r="L399" i="24" s="1"/>
  <c r="X399" i="24" s="1"/>
  <c r="Y399" i="24" s="1"/>
  <c r="H399" i="24"/>
  <c r="K400" i="24"/>
  <c r="L400" i="24" s="1"/>
  <c r="H400" i="24"/>
  <c r="K401" i="24"/>
  <c r="L401" i="24" s="1"/>
  <c r="N401" i="24" s="1"/>
  <c r="T401" i="24" s="1"/>
  <c r="H401" i="24"/>
  <c r="K402" i="24"/>
  <c r="L402" i="24" s="1"/>
  <c r="H402" i="24"/>
  <c r="K403" i="24"/>
  <c r="L403" i="24" s="1"/>
  <c r="H403" i="24"/>
  <c r="K404" i="24"/>
  <c r="L404" i="24" s="1"/>
  <c r="N404" i="24" s="1"/>
  <c r="T404" i="24" s="1"/>
  <c r="H404" i="24"/>
  <c r="K405" i="24"/>
  <c r="L405" i="24" s="1"/>
  <c r="H405" i="24"/>
  <c r="K406" i="24"/>
  <c r="L406" i="24" s="1"/>
  <c r="H406" i="24"/>
  <c r="K407" i="24"/>
  <c r="L407" i="24" s="1"/>
  <c r="H407" i="24"/>
  <c r="K408" i="24"/>
  <c r="L408" i="24" s="1"/>
  <c r="N408" i="24" s="1"/>
  <c r="T408" i="24" s="1"/>
  <c r="H408" i="24"/>
  <c r="K409" i="24"/>
  <c r="L409" i="24" s="1"/>
  <c r="N409" i="24" s="1"/>
  <c r="T409" i="24" s="1"/>
  <c r="H409" i="24"/>
  <c r="K410" i="24"/>
  <c r="L410" i="24" s="1"/>
  <c r="N410" i="24" s="1"/>
  <c r="T410" i="24" s="1"/>
  <c r="H410" i="24"/>
  <c r="K411" i="24"/>
  <c r="L411" i="24" s="1"/>
  <c r="N411" i="24" s="1"/>
  <c r="T411" i="24" s="1"/>
  <c r="H411" i="24"/>
  <c r="K415" i="24"/>
  <c r="L415" i="24" s="1"/>
  <c r="H415" i="24"/>
  <c r="K416" i="24"/>
  <c r="L416" i="24" s="1"/>
  <c r="H416" i="24"/>
  <c r="K417" i="24"/>
  <c r="L417" i="24" s="1"/>
  <c r="H417" i="24"/>
  <c r="K418" i="24"/>
  <c r="L418" i="24" s="1"/>
  <c r="H418" i="24"/>
  <c r="K419" i="24"/>
  <c r="L419" i="24" s="1"/>
  <c r="H419" i="24"/>
  <c r="K420" i="24"/>
  <c r="L420" i="24" s="1"/>
  <c r="N420" i="24" s="1"/>
  <c r="H420" i="24"/>
  <c r="K421" i="24"/>
  <c r="L421" i="24" s="1"/>
  <c r="N421" i="24" s="1"/>
  <c r="T421" i="24" s="1"/>
  <c r="H421" i="24"/>
  <c r="K422" i="24"/>
  <c r="L422" i="24" s="1"/>
  <c r="X422" i="24" s="1"/>
  <c r="Y422" i="24" s="1"/>
  <c r="Z422" i="24" s="1"/>
  <c r="H422" i="24"/>
  <c r="K423" i="24"/>
  <c r="L423" i="24" s="1"/>
  <c r="H423" i="24"/>
  <c r="K424" i="24"/>
  <c r="L424" i="24" s="1"/>
  <c r="N424" i="24" s="1"/>
  <c r="T424" i="24" s="1"/>
  <c r="H424" i="24"/>
  <c r="K425" i="24"/>
  <c r="L425" i="24" s="1"/>
  <c r="H425" i="24"/>
  <c r="K426" i="24"/>
  <c r="L426" i="24" s="1"/>
  <c r="N426" i="24" s="1"/>
  <c r="T426" i="24" s="1"/>
  <c r="H426" i="24"/>
  <c r="K430" i="24"/>
  <c r="L430" i="24" s="1"/>
  <c r="H430" i="24"/>
  <c r="K431" i="24"/>
  <c r="L431" i="24" s="1"/>
  <c r="N431" i="24" s="1"/>
  <c r="T431" i="24" s="1"/>
  <c r="H431" i="24"/>
  <c r="K432" i="24"/>
  <c r="L432" i="24" s="1"/>
  <c r="AB432" i="24" s="1"/>
  <c r="AA432" i="24" s="1"/>
  <c r="H432" i="24"/>
  <c r="K433" i="24"/>
  <c r="L433" i="24" s="1"/>
  <c r="H433" i="24"/>
  <c r="K434" i="24"/>
  <c r="L434" i="24" s="1"/>
  <c r="H434" i="24"/>
  <c r="K435" i="24"/>
  <c r="L435" i="24" s="1"/>
  <c r="X435" i="24" s="1"/>
  <c r="Y435" i="24" s="1"/>
  <c r="H435" i="24"/>
  <c r="K436" i="24"/>
  <c r="L436" i="24" s="1"/>
  <c r="H436" i="24"/>
  <c r="K437" i="24"/>
  <c r="L437" i="24" s="1"/>
  <c r="N437" i="24" s="1"/>
  <c r="H437" i="24"/>
  <c r="K438" i="24"/>
  <c r="L438" i="24" s="1"/>
  <c r="N438" i="24" s="1"/>
  <c r="H438" i="24"/>
  <c r="K439" i="24"/>
  <c r="L439" i="24" s="1"/>
  <c r="H439" i="24"/>
  <c r="K440" i="24"/>
  <c r="L440" i="24" s="1"/>
  <c r="H440" i="24"/>
  <c r="K441" i="24"/>
  <c r="L441" i="24" s="1"/>
  <c r="N441" i="24" s="1"/>
  <c r="H441" i="24"/>
  <c r="K442" i="24"/>
  <c r="L442" i="24" s="1"/>
  <c r="AB442" i="24" s="1"/>
  <c r="AA442" i="24" s="1"/>
  <c r="H442" i="24"/>
  <c r="K443" i="24"/>
  <c r="L443" i="24" s="1"/>
  <c r="X443" i="24" s="1"/>
  <c r="Y443" i="24" s="1"/>
  <c r="H443" i="24"/>
  <c r="K444" i="24"/>
  <c r="L444" i="24" s="1"/>
  <c r="N444" i="24" s="1"/>
  <c r="H444" i="24"/>
  <c r="K445" i="24"/>
  <c r="L445" i="24" s="1"/>
  <c r="H445" i="24"/>
  <c r="K446" i="24"/>
  <c r="L446" i="24" s="1"/>
  <c r="H446" i="24"/>
  <c r="K447" i="24"/>
  <c r="L447" i="24" s="1"/>
  <c r="H447" i="24"/>
  <c r="K448" i="24"/>
  <c r="L448" i="24" s="1"/>
  <c r="H448" i="24"/>
  <c r="K452" i="24"/>
  <c r="L452" i="24" s="1"/>
  <c r="H452" i="24"/>
  <c r="K453" i="24"/>
  <c r="L453" i="24" s="1"/>
  <c r="N453" i="24" s="1"/>
  <c r="T453" i="24" s="1"/>
  <c r="H453" i="24"/>
  <c r="K454" i="24"/>
  <c r="L454" i="24" s="1"/>
  <c r="N454" i="24" s="1"/>
  <c r="H454" i="24"/>
  <c r="K455" i="24"/>
  <c r="L455" i="24" s="1"/>
  <c r="AB455" i="24" s="1"/>
  <c r="AA455" i="24" s="1"/>
  <c r="H455" i="24"/>
  <c r="K456" i="24"/>
  <c r="L456" i="24" s="1"/>
  <c r="X456" i="24" s="1"/>
  <c r="Y456" i="24" s="1"/>
  <c r="H456" i="24"/>
  <c r="K457" i="24"/>
  <c r="L457" i="24" s="1"/>
  <c r="N457" i="24" s="1"/>
  <c r="T457" i="24" s="1"/>
  <c r="H457" i="24"/>
  <c r="K458" i="24"/>
  <c r="L458" i="24" s="1"/>
  <c r="H458" i="24"/>
  <c r="K459" i="24"/>
  <c r="L459" i="24" s="1"/>
  <c r="H459" i="24"/>
  <c r="K460" i="24"/>
  <c r="L460" i="24" s="1"/>
  <c r="X460" i="24" s="1"/>
  <c r="Y460" i="24" s="1"/>
  <c r="H460" i="24"/>
  <c r="K461" i="24"/>
  <c r="L461" i="24" s="1"/>
  <c r="H461" i="24"/>
  <c r="K462" i="24"/>
  <c r="L462" i="24" s="1"/>
  <c r="AB462" i="24" s="1"/>
  <c r="AA462" i="24" s="1"/>
  <c r="H462" i="24"/>
  <c r="K463" i="24"/>
  <c r="L463" i="24" s="1"/>
  <c r="H463" i="24"/>
  <c r="K464" i="24"/>
  <c r="L464" i="24" s="1"/>
  <c r="H464" i="24"/>
  <c r="K465" i="24"/>
  <c r="L465" i="24" s="1"/>
  <c r="H465" i="24"/>
  <c r="K466" i="24"/>
  <c r="L466" i="24" s="1"/>
  <c r="H466" i="24"/>
  <c r="K470" i="24"/>
  <c r="L470" i="24" s="1"/>
  <c r="H470" i="24"/>
  <c r="K471" i="24"/>
  <c r="L471" i="24" s="1"/>
  <c r="AB471" i="24" s="1"/>
  <c r="AA471" i="24" s="1"/>
  <c r="H471" i="24"/>
  <c r="K472" i="24"/>
  <c r="L472" i="24" s="1"/>
  <c r="H472" i="24"/>
  <c r="K473" i="24"/>
  <c r="L473" i="24" s="1"/>
  <c r="N473" i="24" s="1"/>
  <c r="T473" i="24" s="1"/>
  <c r="H473" i="24"/>
  <c r="K474" i="24"/>
  <c r="L474" i="24" s="1"/>
  <c r="H474" i="24"/>
  <c r="K475" i="24"/>
  <c r="L475" i="24" s="1"/>
  <c r="X475" i="24" s="1"/>
  <c r="Y475" i="24" s="1"/>
  <c r="H475" i="24"/>
  <c r="K476" i="24"/>
  <c r="L476" i="24" s="1"/>
  <c r="H476" i="24"/>
  <c r="K477" i="24"/>
  <c r="L477" i="24" s="1"/>
  <c r="X477" i="24" s="1"/>
  <c r="Y477" i="24" s="1"/>
  <c r="H477" i="24"/>
  <c r="K481" i="24"/>
  <c r="L481" i="24" s="1"/>
  <c r="H481" i="24"/>
  <c r="K482" i="24"/>
  <c r="L482" i="24" s="1"/>
  <c r="H482" i="24"/>
  <c r="K483" i="24"/>
  <c r="L483" i="24" s="1"/>
  <c r="H483" i="24"/>
  <c r="K484" i="24"/>
  <c r="L484" i="24" s="1"/>
  <c r="N484" i="24" s="1"/>
  <c r="H484" i="24"/>
  <c r="K485" i="24"/>
  <c r="L485" i="24" s="1"/>
  <c r="H485" i="24"/>
  <c r="K486" i="24"/>
  <c r="L486" i="24" s="1"/>
  <c r="H486" i="24"/>
  <c r="K487" i="24"/>
  <c r="L487" i="24" s="1"/>
  <c r="N487" i="24" s="1"/>
  <c r="T487" i="24" s="1"/>
  <c r="H487" i="24"/>
  <c r="K488" i="24"/>
  <c r="L488" i="24" s="1"/>
  <c r="H488" i="24"/>
  <c r="K489" i="24"/>
  <c r="L489" i="24" s="1"/>
  <c r="N489" i="24" s="1"/>
  <c r="H489" i="24"/>
  <c r="K490" i="24"/>
  <c r="L490" i="24" s="1"/>
  <c r="H490" i="24"/>
  <c r="K491" i="24"/>
  <c r="L491" i="24" s="1"/>
  <c r="N491" i="24" s="1"/>
  <c r="T491" i="24" s="1"/>
  <c r="H491" i="24"/>
  <c r="K492" i="24"/>
  <c r="L492" i="24" s="1"/>
  <c r="H492" i="24"/>
  <c r="K493" i="24"/>
  <c r="L493" i="24" s="1"/>
  <c r="H493" i="24"/>
  <c r="K494" i="24"/>
  <c r="L494" i="24" s="1"/>
  <c r="AB494" i="24" s="1"/>
  <c r="AA494" i="24" s="1"/>
  <c r="H494" i="24"/>
  <c r="K495" i="24"/>
  <c r="L495" i="24" s="1"/>
  <c r="H495" i="24"/>
  <c r="K499" i="24"/>
  <c r="L499" i="24" s="1"/>
  <c r="AB499" i="24" s="1"/>
  <c r="H499" i="24"/>
  <c r="K500" i="24"/>
  <c r="L500" i="24" s="1"/>
  <c r="H500" i="24"/>
  <c r="K501" i="24"/>
  <c r="L501" i="24" s="1"/>
  <c r="AB501" i="24" s="1"/>
  <c r="AA501" i="24" s="1"/>
  <c r="H501" i="24"/>
  <c r="K502" i="24"/>
  <c r="L502" i="24" s="1"/>
  <c r="H502" i="24"/>
  <c r="K503" i="24"/>
  <c r="L503" i="24" s="1"/>
  <c r="K504" i="24"/>
  <c r="H504" i="24"/>
  <c r="K508" i="24"/>
  <c r="H508" i="24"/>
  <c r="K509" i="24"/>
  <c r="H509" i="24"/>
  <c r="K513" i="24"/>
  <c r="H513" i="24"/>
  <c r="L513" i="24" s="1"/>
  <c r="K517" i="24"/>
  <c r="H517" i="24"/>
  <c r="L517" i="24" s="1"/>
  <c r="N517" i="24" s="1"/>
  <c r="S517" i="24" s="1"/>
  <c r="K518" i="24"/>
  <c r="H518" i="24"/>
  <c r="L518" i="24" s="1"/>
  <c r="K519" i="24"/>
  <c r="H519" i="24"/>
  <c r="K520" i="24"/>
  <c r="H520" i="24"/>
  <c r="K521" i="24"/>
  <c r="H521" i="24"/>
  <c r="K522" i="24"/>
  <c r="H522" i="24"/>
  <c r="K523" i="24"/>
  <c r="H523" i="24"/>
  <c r="L523" i="24" s="1"/>
  <c r="N523" i="24" s="1"/>
  <c r="K524" i="24"/>
  <c r="H524" i="24"/>
  <c r="L524" i="24" s="1"/>
  <c r="N524" i="24" s="1"/>
  <c r="K525" i="24"/>
  <c r="H525" i="24"/>
  <c r="L525" i="24" s="1"/>
  <c r="K526" i="24"/>
  <c r="H526" i="24"/>
  <c r="L526" i="24" s="1"/>
  <c r="K527" i="24"/>
  <c r="H527" i="24"/>
  <c r="K528" i="24"/>
  <c r="H528" i="24"/>
  <c r="K529" i="24"/>
  <c r="H529" i="24"/>
  <c r="K530" i="24"/>
  <c r="H530" i="24"/>
  <c r="K777" i="24"/>
  <c r="H777" i="24"/>
  <c r="K778" i="24"/>
  <c r="H778" i="24"/>
  <c r="K779" i="24"/>
  <c r="H779" i="24"/>
  <c r="L779" i="24" s="1"/>
  <c r="K780" i="24"/>
  <c r="H780" i="24"/>
  <c r="K781" i="24"/>
  <c r="H781" i="24"/>
  <c r="K782" i="24"/>
  <c r="H782" i="24"/>
  <c r="K783" i="24"/>
  <c r="H783" i="24"/>
  <c r="K784" i="24"/>
  <c r="H784" i="24"/>
  <c r="K785" i="24"/>
  <c r="H785" i="24"/>
  <c r="L785" i="24" s="1"/>
  <c r="AB785" i="24" s="1"/>
  <c r="AA785" i="24" s="1"/>
  <c r="K786" i="24"/>
  <c r="H786" i="24"/>
  <c r="K787" i="24"/>
  <c r="H787" i="24"/>
  <c r="K788" i="24"/>
  <c r="H788" i="24"/>
  <c r="K789" i="24"/>
  <c r="H789" i="24"/>
  <c r="K790" i="24"/>
  <c r="H790" i="24"/>
  <c r="K791" i="24"/>
  <c r="H791" i="24"/>
  <c r="L791" i="24" s="1"/>
  <c r="AB791" i="24" s="1"/>
  <c r="AA791" i="24" s="1"/>
  <c r="K792" i="24"/>
  <c r="H792" i="24"/>
  <c r="K793" i="24"/>
  <c r="H793" i="24"/>
  <c r="K794" i="24"/>
  <c r="H794" i="24"/>
  <c r="K795" i="24"/>
  <c r="H795" i="24"/>
  <c r="L795" i="24" s="1"/>
  <c r="K796" i="24"/>
  <c r="H796" i="24"/>
  <c r="K797" i="24"/>
  <c r="H797" i="24"/>
  <c r="K801" i="24"/>
  <c r="H801" i="24"/>
  <c r="K802" i="24"/>
  <c r="H802" i="24"/>
  <c r="K803" i="24"/>
  <c r="H803" i="24"/>
  <c r="K804" i="24"/>
  <c r="H804" i="24"/>
  <c r="K805" i="24"/>
  <c r="H805" i="24"/>
  <c r="K806" i="24"/>
  <c r="H806" i="24"/>
  <c r="K807" i="24"/>
  <c r="H807" i="24"/>
  <c r="K808" i="24"/>
  <c r="H808" i="24"/>
  <c r="L808" i="24" s="1"/>
  <c r="K809" i="24"/>
  <c r="H809" i="24"/>
  <c r="K810" i="24"/>
  <c r="H810" i="24"/>
  <c r="L810" i="24" s="1"/>
  <c r="N810" i="24" s="1"/>
  <c r="S810" i="24" s="1"/>
  <c r="K811" i="24"/>
  <c r="H811" i="24"/>
  <c r="K815" i="24"/>
  <c r="H815" i="24"/>
  <c r="K816" i="24"/>
  <c r="H816" i="24"/>
  <c r="K817" i="24"/>
  <c r="H817" i="24"/>
  <c r="K818" i="24"/>
  <c r="H818" i="24"/>
  <c r="K819" i="24"/>
  <c r="H819" i="24"/>
  <c r="K820" i="24"/>
  <c r="H820" i="24"/>
  <c r="K821" i="24"/>
  <c r="H821" i="24"/>
  <c r="L821" i="24" s="1"/>
  <c r="N821" i="24" s="1"/>
  <c r="K825" i="24"/>
  <c r="H825" i="24"/>
  <c r="K826" i="24"/>
  <c r="H826" i="24"/>
  <c r="L826" i="24" s="1"/>
  <c r="K827" i="24"/>
  <c r="H827" i="24"/>
  <c r="K828" i="24"/>
  <c r="H828" i="24"/>
  <c r="L828" i="24" s="1"/>
  <c r="K829" i="24"/>
  <c r="H829" i="24"/>
  <c r="K830" i="24"/>
  <c r="H830" i="24"/>
  <c r="K831" i="24"/>
  <c r="H831" i="24"/>
  <c r="K832" i="24"/>
  <c r="H832" i="24"/>
  <c r="L832" i="24" s="1"/>
  <c r="K833" i="24"/>
  <c r="H833" i="24"/>
  <c r="K834" i="24"/>
  <c r="H834" i="24"/>
  <c r="K835" i="24"/>
  <c r="H835" i="24"/>
  <c r="K836" i="24"/>
  <c r="H836" i="24"/>
  <c r="K837" i="24"/>
  <c r="H837" i="24"/>
  <c r="K838" i="24"/>
  <c r="H838" i="24"/>
  <c r="K839" i="24"/>
  <c r="H839" i="24"/>
  <c r="K840" i="24"/>
  <c r="H840" i="24"/>
  <c r="H841" i="24"/>
  <c r="H844" i="24"/>
  <c r="K845" i="24"/>
  <c r="H845" i="24"/>
  <c r="K846" i="24"/>
  <c r="H846" i="24"/>
  <c r="K847" i="24"/>
  <c r="H847" i="24"/>
  <c r="K851" i="24"/>
  <c r="H851" i="24"/>
  <c r="K852" i="24"/>
  <c r="H852" i="24"/>
  <c r="L852" i="24" s="1"/>
  <c r="K853" i="24"/>
  <c r="H853" i="24"/>
  <c r="K854" i="24"/>
  <c r="H854" i="24"/>
  <c r="K855" i="24"/>
  <c r="H855" i="24"/>
  <c r="K856" i="24"/>
  <c r="H856" i="24"/>
  <c r="K857" i="24"/>
  <c r="H857" i="24"/>
  <c r="K858" i="24"/>
  <c r="H858" i="24"/>
  <c r="K859" i="24"/>
  <c r="H859" i="24"/>
  <c r="K860" i="24"/>
  <c r="H860" i="24"/>
  <c r="K864" i="24"/>
  <c r="H864" i="24"/>
  <c r="K865" i="24"/>
  <c r="H865" i="24"/>
  <c r="L865" i="24" s="1"/>
  <c r="X865" i="24" s="1"/>
  <c r="Y865" i="24" s="1"/>
  <c r="Z865" i="24" s="1"/>
  <c r="K869" i="24"/>
  <c r="H869" i="24"/>
  <c r="K870" i="24"/>
  <c r="H870" i="24"/>
  <c r="K871" i="24"/>
  <c r="H871" i="24"/>
  <c r="K872" i="24"/>
  <c r="H872" i="24"/>
  <c r="K873" i="24"/>
  <c r="H873" i="24"/>
  <c r="K874" i="24"/>
  <c r="H874" i="24"/>
  <c r="K875" i="24"/>
  <c r="H875" i="24"/>
  <c r="K876" i="24"/>
  <c r="H876" i="24"/>
  <c r="L876" i="24" s="1"/>
  <c r="K877" i="24"/>
  <c r="H877" i="24"/>
  <c r="K878" i="24"/>
  <c r="H878" i="24"/>
  <c r="K879" i="24"/>
  <c r="H879" i="24"/>
  <c r="K880" i="24"/>
  <c r="H880" i="24"/>
  <c r="K881" i="24"/>
  <c r="H881" i="24"/>
  <c r="K882" i="24"/>
  <c r="H882" i="24"/>
  <c r="K883" i="24"/>
  <c r="H883" i="24"/>
  <c r="K884" i="24"/>
  <c r="H884" i="24"/>
  <c r="K885" i="24"/>
  <c r="H885" i="24"/>
  <c r="K886" i="24"/>
  <c r="H886" i="24"/>
  <c r="K887" i="24"/>
  <c r="H887" i="24"/>
  <c r="K888" i="24"/>
  <c r="H888" i="24"/>
  <c r="L888" i="24" s="1"/>
  <c r="K889" i="24"/>
  <c r="H889" i="24"/>
  <c r="K890" i="24"/>
  <c r="H890" i="24"/>
  <c r="K891" i="24"/>
  <c r="H891" i="24"/>
  <c r="K892" i="24"/>
  <c r="H892" i="24"/>
  <c r="K893" i="24"/>
  <c r="H893" i="24"/>
  <c r="K894" i="24"/>
  <c r="H894" i="24"/>
  <c r="L894" i="24" s="1"/>
  <c r="K895" i="24"/>
  <c r="H895" i="24"/>
  <c r="K896" i="24"/>
  <c r="H896" i="24"/>
  <c r="K897" i="24"/>
  <c r="H897" i="24"/>
  <c r="K901" i="24"/>
  <c r="H901" i="24"/>
  <c r="K904" i="24"/>
  <c r="H904" i="24"/>
  <c r="K905" i="24"/>
  <c r="H905" i="24"/>
  <c r="K906" i="24"/>
  <c r="H906" i="24"/>
  <c r="K907" i="24"/>
  <c r="H907" i="24"/>
  <c r="L907" i="24" s="1"/>
  <c r="K908" i="24"/>
  <c r="H908" i="24"/>
  <c r="K909" i="24"/>
  <c r="H909" i="24"/>
  <c r="K910" i="24"/>
  <c r="H910" i="24"/>
  <c r="K914" i="24"/>
  <c r="H914" i="24"/>
  <c r="K915" i="24"/>
  <c r="H915" i="24"/>
  <c r="K916" i="24"/>
  <c r="H916" i="24"/>
  <c r="K917" i="24"/>
  <c r="L917" i="24"/>
  <c r="K918" i="24"/>
  <c r="H918" i="24"/>
  <c r="K919" i="24"/>
  <c r="L919" i="24" s="1"/>
  <c r="K920" i="24"/>
  <c r="L920" i="24" s="1"/>
  <c r="AB920" i="24" s="1"/>
  <c r="AA920" i="24" s="1"/>
  <c r="H920" i="24"/>
  <c r="K921" i="24"/>
  <c r="L921" i="24" s="1"/>
  <c r="H921" i="24"/>
  <c r="K922" i="24"/>
  <c r="L922" i="24" s="1"/>
  <c r="AB922" i="24" s="1"/>
  <c r="AA922" i="24" s="1"/>
  <c r="H922" i="24"/>
  <c r="K923" i="24"/>
  <c r="L923" i="24" s="1"/>
  <c r="N923" i="24" s="1"/>
  <c r="H923" i="24"/>
  <c r="K924" i="24"/>
  <c r="L924" i="24" s="1"/>
  <c r="H924" i="24"/>
  <c r="K925" i="24"/>
  <c r="L925" i="24" s="1"/>
  <c r="H925" i="24"/>
  <c r="K929" i="24"/>
  <c r="L929" i="24" s="1"/>
  <c r="X929" i="24" s="1"/>
  <c r="H929" i="24"/>
  <c r="K930" i="24"/>
  <c r="L930" i="24" s="1"/>
  <c r="H930" i="24"/>
  <c r="K931" i="24"/>
  <c r="L931" i="24" s="1"/>
  <c r="H931" i="24"/>
  <c r="K938" i="24"/>
  <c r="L938" i="24" s="1"/>
  <c r="AB938" i="24" s="1"/>
  <c r="AA938" i="24" s="1"/>
  <c r="H938" i="24"/>
  <c r="U938" i="24"/>
  <c r="W938" i="24" s="1"/>
  <c r="V938" i="24"/>
  <c r="U919" i="24"/>
  <c r="W919" i="24"/>
  <c r="V919" i="24"/>
  <c r="U917" i="24"/>
  <c r="V917" i="24"/>
  <c r="U916" i="24"/>
  <c r="W916" i="24" s="1"/>
  <c r="V916" i="24"/>
  <c r="C11" i="17"/>
  <c r="C12" i="17" s="1"/>
  <c r="K917" i="22" s="1"/>
  <c r="L917" i="22" s="1"/>
  <c r="C21" i="17"/>
  <c r="F855" i="22" s="1"/>
  <c r="H855" i="22" s="1"/>
  <c r="L855" i="22" s="1"/>
  <c r="P201" i="22"/>
  <c r="V201" i="22" s="1"/>
  <c r="M939" i="22"/>
  <c r="M63" i="22" s="1"/>
  <c r="T939" i="22"/>
  <c r="T63" i="22" s="1"/>
  <c r="S939" i="22"/>
  <c r="S63" i="22" s="1"/>
  <c r="R939" i="22"/>
  <c r="R63" i="22" s="1"/>
  <c r="Q939" i="22"/>
  <c r="Q63" i="22" s="1"/>
  <c r="Q942" i="22"/>
  <c r="Q66" i="22" s="1"/>
  <c r="G10" i="26"/>
  <c r="G11" i="26"/>
  <c r="G12" i="26"/>
  <c r="G13" i="26"/>
  <c r="B1" i="24"/>
  <c r="O122" i="22"/>
  <c r="O426" i="22"/>
  <c r="Q20" i="23"/>
  <c r="Q625" i="23"/>
  <c r="Q9" i="23"/>
  <c r="Q10" i="23"/>
  <c r="Q11" i="23"/>
  <c r="Q12" i="23"/>
  <c r="Q13" i="23"/>
  <c r="Q14" i="23"/>
  <c r="Q15" i="23"/>
  <c r="Q16" i="23"/>
  <c r="Q17" i="23"/>
  <c r="Q18" i="23"/>
  <c r="Q19" i="23"/>
  <c r="Q21" i="23"/>
  <c r="Q22" i="23"/>
  <c r="Q23" i="23"/>
  <c r="Q24" i="23"/>
  <c r="Q25" i="23"/>
  <c r="Q26" i="23"/>
  <c r="Q27" i="23"/>
  <c r="Q28" i="23"/>
  <c r="Q29" i="23"/>
  <c r="Q30" i="23"/>
  <c r="Q31" i="23"/>
  <c r="Q32" i="23"/>
  <c r="Q33" i="23"/>
  <c r="Q34" i="23"/>
  <c r="Q35" i="23"/>
  <c r="Q36" i="23"/>
  <c r="Q37" i="23"/>
  <c r="Q38" i="23"/>
  <c r="Q39" i="23"/>
  <c r="Q40" i="23"/>
  <c r="Q41" i="23"/>
  <c r="Q42" i="23"/>
  <c r="Q43" i="23"/>
  <c r="Q44" i="23"/>
  <c r="Q45" i="23"/>
  <c r="Q46" i="23"/>
  <c r="Q47" i="23"/>
  <c r="Q48" i="23"/>
  <c r="Q49" i="23"/>
  <c r="Q50" i="23"/>
  <c r="Q51" i="23"/>
  <c r="Q52" i="23"/>
  <c r="Q53" i="23"/>
  <c r="Q54" i="23"/>
  <c r="Q55" i="23"/>
  <c r="Q56" i="23"/>
  <c r="Q57" i="23"/>
  <c r="Q58" i="23"/>
  <c r="Q59" i="23"/>
  <c r="Q60" i="23"/>
  <c r="Q61" i="23"/>
  <c r="Q62" i="23"/>
  <c r="Q63" i="23"/>
  <c r="Q64" i="23"/>
  <c r="Q65" i="23"/>
  <c r="Q66" i="23"/>
  <c r="Q67" i="23"/>
  <c r="Q68" i="23"/>
  <c r="Q69" i="23"/>
  <c r="Q70" i="23"/>
  <c r="Q71" i="23"/>
  <c r="Q72" i="23"/>
  <c r="Q73" i="23"/>
  <c r="Q74" i="23"/>
  <c r="Q75" i="23"/>
  <c r="Q76" i="23"/>
  <c r="Q77" i="23"/>
  <c r="Q78" i="23"/>
  <c r="Q79" i="23"/>
  <c r="Q80" i="23"/>
  <c r="Q81" i="23"/>
  <c r="Q82" i="23"/>
  <c r="Q83" i="23"/>
  <c r="Q84" i="23"/>
  <c r="Q85" i="23"/>
  <c r="Q86" i="23"/>
  <c r="Q87" i="23"/>
  <c r="Q88" i="23"/>
  <c r="Q89" i="23"/>
  <c r="Q90" i="23"/>
  <c r="Q91" i="23"/>
  <c r="Q92" i="23"/>
  <c r="Q93" i="23"/>
  <c r="Q94" i="23"/>
  <c r="Q95" i="23"/>
  <c r="Q96" i="23"/>
  <c r="Q97" i="23"/>
  <c r="Q98" i="23"/>
  <c r="Q99" i="23"/>
  <c r="Q100" i="23"/>
  <c r="Q101" i="23"/>
  <c r="Q102" i="23"/>
  <c r="Q103" i="23"/>
  <c r="Q104" i="23"/>
  <c r="Q105" i="23"/>
  <c r="Q106" i="23"/>
  <c r="Q107" i="23"/>
  <c r="Q108" i="23"/>
  <c r="Q109" i="23"/>
  <c r="Q110" i="23"/>
  <c r="Q111" i="23"/>
  <c r="Q112" i="23"/>
  <c r="Q115" i="23"/>
  <c r="Q116" i="23"/>
  <c r="Q117" i="23"/>
  <c r="Q118" i="23"/>
  <c r="Q119" i="23"/>
  <c r="Q120" i="23"/>
  <c r="Q121" i="23"/>
  <c r="Q122" i="23"/>
  <c r="Q123" i="23"/>
  <c r="Q124" i="23"/>
  <c r="Q125" i="23"/>
  <c r="Q126" i="23"/>
  <c r="Q127" i="23"/>
  <c r="Q128" i="23"/>
  <c r="Q129" i="23"/>
  <c r="Q130" i="23"/>
  <c r="Q131" i="23"/>
  <c r="Q132" i="23"/>
  <c r="Q133" i="23"/>
  <c r="Q134" i="23"/>
  <c r="Q135" i="23"/>
  <c r="Q136" i="23"/>
  <c r="Q137" i="23"/>
  <c r="Q138" i="23"/>
  <c r="Q139" i="23"/>
  <c r="Q140" i="23"/>
  <c r="Q141" i="23"/>
  <c r="Q142" i="23"/>
  <c r="Q143" i="23"/>
  <c r="Q144" i="23"/>
  <c r="Q145" i="23"/>
  <c r="Q146" i="23"/>
  <c r="Q147" i="23"/>
  <c r="Q148" i="23"/>
  <c r="Q149" i="23"/>
  <c r="Q150" i="23"/>
  <c r="Q151" i="23"/>
  <c r="Q152" i="23"/>
  <c r="Q153" i="23"/>
  <c r="Q154" i="23"/>
  <c r="Q155" i="23"/>
  <c r="Q156" i="23"/>
  <c r="Q157" i="23"/>
  <c r="Q158" i="23"/>
  <c r="Q159" i="23"/>
  <c r="Q160" i="23"/>
  <c r="Q161" i="23"/>
  <c r="Q162" i="23"/>
  <c r="Q163" i="23"/>
  <c r="Q164" i="23"/>
  <c r="Q165" i="23"/>
  <c r="Q166" i="23"/>
  <c r="Q167" i="23"/>
  <c r="Q168" i="23"/>
  <c r="Q169" i="23"/>
  <c r="Q170" i="23"/>
  <c r="Q171" i="23"/>
  <c r="Q172" i="23"/>
  <c r="Q173" i="23"/>
  <c r="Q174" i="23"/>
  <c r="Q175" i="23"/>
  <c r="Q176" i="23"/>
  <c r="Q177" i="23"/>
  <c r="Q178" i="23"/>
  <c r="Q179" i="23"/>
  <c r="Q180" i="23"/>
  <c r="Q181" i="23"/>
  <c r="Q182" i="23"/>
  <c r="Q183" i="23"/>
  <c r="Q184" i="23"/>
  <c r="Q185" i="23"/>
  <c r="Q186" i="23"/>
  <c r="Q187" i="23"/>
  <c r="Q188" i="23"/>
  <c r="Q189" i="23"/>
  <c r="Q190" i="23"/>
  <c r="Q191" i="23"/>
  <c r="Q192" i="23"/>
  <c r="Q193" i="23"/>
  <c r="Q194" i="23"/>
  <c r="Q195" i="23"/>
  <c r="Q196" i="23"/>
  <c r="Q197" i="23"/>
  <c r="Q198" i="23"/>
  <c r="Q199" i="23"/>
  <c r="Q200" i="23"/>
  <c r="Q201" i="23"/>
  <c r="Q202" i="23"/>
  <c r="Q203" i="23"/>
  <c r="Q204" i="23"/>
  <c r="Q205" i="23"/>
  <c r="Q206" i="23"/>
  <c r="Q207" i="23"/>
  <c r="Q208" i="23"/>
  <c r="Q209" i="23"/>
  <c r="Q210" i="23"/>
  <c r="Q211" i="23"/>
  <c r="Q212" i="23"/>
  <c r="Q213" i="23"/>
  <c r="Q214" i="23"/>
  <c r="Q215" i="23"/>
  <c r="Q216" i="23"/>
  <c r="Q217" i="23"/>
  <c r="Q218" i="23"/>
  <c r="Q219" i="23"/>
  <c r="Q220" i="23"/>
  <c r="Q221" i="23"/>
  <c r="Q222" i="23"/>
  <c r="Q223" i="23"/>
  <c r="Q224" i="23"/>
  <c r="Q225" i="23"/>
  <c r="Q226" i="23"/>
  <c r="Q227" i="23"/>
  <c r="Q228" i="23"/>
  <c r="Q229" i="23"/>
  <c r="Q230" i="23"/>
  <c r="Q231" i="23"/>
  <c r="Q232" i="23"/>
  <c r="Q233" i="23"/>
  <c r="Q234" i="23"/>
  <c r="Q235" i="23"/>
  <c r="Q236" i="23"/>
  <c r="Q237" i="23"/>
  <c r="Q238" i="23"/>
  <c r="Q239" i="23"/>
  <c r="Q240" i="23"/>
  <c r="Q241" i="23"/>
  <c r="Q242" i="23"/>
  <c r="Q243" i="23"/>
  <c r="Q244" i="23"/>
  <c r="Q245" i="23"/>
  <c r="Q246" i="23"/>
  <c r="Q247" i="23"/>
  <c r="Q248" i="23"/>
  <c r="Q249" i="23"/>
  <c r="Q250" i="23"/>
  <c r="Q251" i="23"/>
  <c r="Q252" i="23"/>
  <c r="Q253" i="23"/>
  <c r="Q254" i="23"/>
  <c r="Q255" i="23"/>
  <c r="Q256" i="23"/>
  <c r="Q257" i="23"/>
  <c r="Q258" i="23"/>
  <c r="Q259" i="23"/>
  <c r="Q260" i="23"/>
  <c r="Q261" i="23"/>
  <c r="Q262" i="23"/>
  <c r="Q263" i="23"/>
  <c r="Q264" i="23"/>
  <c r="Q265" i="23"/>
  <c r="Q266" i="23"/>
  <c r="Q267" i="23"/>
  <c r="Q268" i="23"/>
  <c r="Q269" i="23"/>
  <c r="Q270" i="23"/>
  <c r="Q271" i="23"/>
  <c r="Q272" i="23"/>
  <c r="Q273" i="23"/>
  <c r="Q274" i="23"/>
  <c r="Q275" i="23"/>
  <c r="Q276" i="23"/>
  <c r="Q277" i="23"/>
  <c r="Q278" i="23"/>
  <c r="Q279" i="23"/>
  <c r="Q280" i="23"/>
  <c r="Q281" i="23"/>
  <c r="Q282" i="23"/>
  <c r="Q283" i="23"/>
  <c r="Q284" i="23"/>
  <c r="Q285" i="23"/>
  <c r="Q286" i="23"/>
  <c r="Q287" i="23"/>
  <c r="Q288" i="23"/>
  <c r="Q289" i="23"/>
  <c r="Q290" i="23"/>
  <c r="Q291" i="23"/>
  <c r="Q292" i="23"/>
  <c r="Q293" i="23"/>
  <c r="Q294" i="23"/>
  <c r="Q295" i="23"/>
  <c r="Q296" i="23"/>
  <c r="Q297" i="23"/>
  <c r="Q298" i="23"/>
  <c r="Q299" i="23"/>
  <c r="Q300" i="23"/>
  <c r="Q301" i="23"/>
  <c r="Q302" i="23"/>
  <c r="Q303" i="23"/>
  <c r="Q304" i="23"/>
  <c r="Q305" i="23"/>
  <c r="Q306" i="23"/>
  <c r="Q307" i="23"/>
  <c r="Q308" i="23"/>
  <c r="Q309" i="23"/>
  <c r="Q310" i="23"/>
  <c r="Q311" i="23"/>
  <c r="Q312" i="23"/>
  <c r="Q313" i="23"/>
  <c r="Q314" i="23"/>
  <c r="Q315" i="23"/>
  <c r="Q316" i="23"/>
  <c r="Q317" i="23"/>
  <c r="Q318" i="23"/>
  <c r="Q319" i="23"/>
  <c r="Q320" i="23"/>
  <c r="Q321" i="23"/>
  <c r="Q322" i="23"/>
  <c r="Q323" i="23"/>
  <c r="Q324" i="23"/>
  <c r="Q325" i="23"/>
  <c r="Q326" i="23"/>
  <c r="Q327" i="23"/>
  <c r="Q328" i="23"/>
  <c r="Q329" i="23"/>
  <c r="Q330" i="23"/>
  <c r="Q331" i="23"/>
  <c r="Q332" i="23"/>
  <c r="Q333" i="23"/>
  <c r="Q334" i="23"/>
  <c r="Q335" i="23"/>
  <c r="Q336" i="23"/>
  <c r="Q337" i="23"/>
  <c r="Q338" i="23"/>
  <c r="Q339" i="23"/>
  <c r="Q340" i="23"/>
  <c r="Q341" i="23"/>
  <c r="Q342" i="23"/>
  <c r="Q343" i="23"/>
  <c r="Q344" i="23"/>
  <c r="Q345" i="23"/>
  <c r="Q346" i="23"/>
  <c r="Q347" i="23"/>
  <c r="Q348" i="23"/>
  <c r="Q349" i="23"/>
  <c r="Q350" i="23"/>
  <c r="Q351" i="23"/>
  <c r="Q352" i="23"/>
  <c r="Q353" i="23"/>
  <c r="Q354" i="23"/>
  <c r="Q355" i="23"/>
  <c r="Q356" i="23"/>
  <c r="Q357" i="23"/>
  <c r="Q358" i="23"/>
  <c r="Q359" i="23"/>
  <c r="Q360" i="23"/>
  <c r="Q361" i="23"/>
  <c r="Q362" i="23"/>
  <c r="Q363" i="23"/>
  <c r="Q364" i="23"/>
  <c r="Q365" i="23"/>
  <c r="Q366" i="23"/>
  <c r="Q367" i="23"/>
  <c r="Q368" i="23"/>
  <c r="Q369" i="23"/>
  <c r="Q370" i="23"/>
  <c r="Q371" i="23"/>
  <c r="Q372" i="23"/>
  <c r="Q373" i="23"/>
  <c r="Q374" i="23"/>
  <c r="Q375" i="23"/>
  <c r="Q376" i="23"/>
  <c r="Q377" i="23"/>
  <c r="Q378" i="23"/>
  <c r="Q379" i="23"/>
  <c r="Q380" i="23"/>
  <c r="Q381" i="23"/>
  <c r="Q382" i="23"/>
  <c r="Q383" i="23"/>
  <c r="Q384" i="23"/>
  <c r="Q385" i="23"/>
  <c r="Q386" i="23"/>
  <c r="Q387" i="23"/>
  <c r="Q388" i="23"/>
  <c r="Q389" i="23"/>
  <c r="Q390" i="23"/>
  <c r="Q391" i="23"/>
  <c r="Q392" i="23"/>
  <c r="Q393" i="23"/>
  <c r="Q394" i="23"/>
  <c r="Q395" i="23"/>
  <c r="Q396" i="23"/>
  <c r="Q397" i="23"/>
  <c r="Q398" i="23"/>
  <c r="Q399" i="23"/>
  <c r="Q400" i="23"/>
  <c r="Q401" i="23"/>
  <c r="Q402" i="23"/>
  <c r="Q403" i="23"/>
  <c r="Q404" i="23"/>
  <c r="Q405" i="23"/>
  <c r="Q406" i="23"/>
  <c r="Q407" i="23"/>
  <c r="Q408" i="23"/>
  <c r="Q409" i="23"/>
  <c r="Q410" i="23"/>
  <c r="Q411" i="23"/>
  <c r="Q412" i="23"/>
  <c r="Q413" i="23"/>
  <c r="Q414" i="23"/>
  <c r="Q415" i="23"/>
  <c r="Q416" i="23"/>
  <c r="Q417" i="23"/>
  <c r="Q418" i="23"/>
  <c r="Q419" i="23"/>
  <c r="Q420" i="23"/>
  <c r="Q421" i="23"/>
  <c r="Q422" i="23"/>
  <c r="Q423" i="23"/>
  <c r="Q424" i="23"/>
  <c r="Q425" i="23"/>
  <c r="Q426" i="23"/>
  <c r="Q427" i="23"/>
  <c r="Q428" i="23"/>
  <c r="Q429" i="23"/>
  <c r="Q430" i="23"/>
  <c r="Q431" i="23"/>
  <c r="Q432" i="23"/>
  <c r="Q433" i="23"/>
  <c r="Q434" i="23"/>
  <c r="Q435" i="23"/>
  <c r="Q436" i="23"/>
  <c r="Q437" i="23"/>
  <c r="Q438" i="23"/>
  <c r="Q439" i="23"/>
  <c r="Q440" i="23"/>
  <c r="Q441" i="23"/>
  <c r="Q442" i="23"/>
  <c r="Q443" i="23"/>
  <c r="Q444" i="23"/>
  <c r="Q445" i="23"/>
  <c r="Q446" i="23"/>
  <c r="Q447" i="23"/>
  <c r="Q448" i="23"/>
  <c r="Q449" i="23"/>
  <c r="Q450" i="23"/>
  <c r="Q451" i="23"/>
  <c r="Q452" i="23"/>
  <c r="Q453" i="23"/>
  <c r="Q454" i="23"/>
  <c r="Q455" i="23"/>
  <c r="Q456" i="23"/>
  <c r="Q457" i="23"/>
  <c r="Q458" i="23"/>
  <c r="Q459" i="23"/>
  <c r="Q460" i="23"/>
  <c r="Q461" i="23"/>
  <c r="Q462" i="23"/>
  <c r="Q463" i="23"/>
  <c r="Q464" i="23"/>
  <c r="Q465" i="23"/>
  <c r="Q466" i="23"/>
  <c r="Q467" i="23"/>
  <c r="Q468" i="23"/>
  <c r="Q469" i="23"/>
  <c r="Q470" i="23"/>
  <c r="Q471" i="23"/>
  <c r="Q472" i="23"/>
  <c r="Q473" i="23"/>
  <c r="Q474" i="23"/>
  <c r="Q475" i="23"/>
  <c r="Q476" i="23"/>
  <c r="Q477" i="23"/>
  <c r="Q478" i="23"/>
  <c r="Q479" i="23"/>
  <c r="Q480" i="23"/>
  <c r="Q481" i="23"/>
  <c r="Q482" i="23"/>
  <c r="Q483" i="23"/>
  <c r="Q484" i="23"/>
  <c r="Q485" i="23"/>
  <c r="Q486" i="23"/>
  <c r="Q487" i="23"/>
  <c r="Q488" i="23"/>
  <c r="Q489" i="23"/>
  <c r="Q490" i="23"/>
  <c r="Q491" i="23"/>
  <c r="Q492" i="23"/>
  <c r="Q493" i="23"/>
  <c r="Q494" i="23"/>
  <c r="Q495" i="23"/>
  <c r="Q496" i="23"/>
  <c r="Q497" i="23"/>
  <c r="Q498" i="23"/>
  <c r="Q499" i="23"/>
  <c r="Q500" i="23"/>
  <c r="Q501" i="23"/>
  <c r="Q502" i="23"/>
  <c r="Q503" i="23"/>
  <c r="Q504" i="23"/>
  <c r="Q505" i="23"/>
  <c r="Q506" i="23"/>
  <c r="Q507" i="23"/>
  <c r="Q508" i="23"/>
  <c r="Q509" i="23"/>
  <c r="Q510" i="23"/>
  <c r="Q511" i="23"/>
  <c r="Q512" i="23"/>
  <c r="Q513" i="23"/>
  <c r="Q514" i="23"/>
  <c r="Q515" i="23"/>
  <c r="Q516" i="23"/>
  <c r="Q517" i="23"/>
  <c r="Q518" i="23"/>
  <c r="Q519" i="23"/>
  <c r="Q520" i="23"/>
  <c r="Q521" i="23"/>
  <c r="Q522" i="23"/>
  <c r="Q523" i="23"/>
  <c r="Q524" i="23"/>
  <c r="Q525" i="23"/>
  <c r="Q526" i="23"/>
  <c r="Q527" i="23"/>
  <c r="Q528" i="23"/>
  <c r="Q529" i="23"/>
  <c r="Q530" i="23"/>
  <c r="Q531" i="23"/>
  <c r="Q532" i="23"/>
  <c r="Q533" i="23"/>
  <c r="Q534" i="23"/>
  <c r="Q535" i="23"/>
  <c r="Q536" i="23"/>
  <c r="Q537" i="23"/>
  <c r="Q538" i="23"/>
  <c r="Q539" i="23"/>
  <c r="Q540" i="23"/>
  <c r="Q541" i="23"/>
  <c r="Q542" i="23"/>
  <c r="Q543" i="23"/>
  <c r="Q544" i="23"/>
  <c r="Q545" i="23"/>
  <c r="Q546" i="23"/>
  <c r="Q547" i="23"/>
  <c r="Q548" i="23"/>
  <c r="Q549" i="23"/>
  <c r="Q550" i="23"/>
  <c r="Q551" i="23"/>
  <c r="Q552" i="23"/>
  <c r="Q553" i="23"/>
  <c r="Q554" i="23"/>
  <c r="Q555" i="23"/>
  <c r="Q556" i="23"/>
  <c r="Q557" i="23"/>
  <c r="Q558" i="23"/>
  <c r="Q559" i="23"/>
  <c r="Q560" i="23"/>
  <c r="Q561" i="23"/>
  <c r="Q562" i="23"/>
  <c r="Q563" i="23"/>
  <c r="Q564" i="23"/>
  <c r="Q565" i="23"/>
  <c r="Q566" i="23"/>
  <c r="Q567" i="23"/>
  <c r="Q568" i="23"/>
  <c r="Q569" i="23"/>
  <c r="Q570" i="23"/>
  <c r="Q571" i="23"/>
  <c r="Q572" i="23"/>
  <c r="Q573" i="23"/>
  <c r="Q574" i="23"/>
  <c r="Q575" i="23"/>
  <c r="Q576" i="23"/>
  <c r="Q577" i="23"/>
  <c r="Q578" i="23"/>
  <c r="Q579" i="23"/>
  <c r="Q580" i="23"/>
  <c r="Q581" i="23"/>
  <c r="Q582" i="23"/>
  <c r="Q583" i="23"/>
  <c r="Q584" i="23"/>
  <c r="Q585" i="23"/>
  <c r="Q586" i="23"/>
  <c r="Q587" i="23"/>
  <c r="Q588" i="23"/>
  <c r="Q589" i="23"/>
  <c r="Q590" i="23"/>
  <c r="Q591" i="23"/>
  <c r="Q592" i="23"/>
  <c r="Q593" i="23"/>
  <c r="Q594" i="23"/>
  <c r="Q595" i="23"/>
  <c r="Q596" i="23"/>
  <c r="Q597" i="23"/>
  <c r="Q598" i="23"/>
  <c r="Q600" i="23"/>
  <c r="Q601" i="23"/>
  <c r="Q602" i="23"/>
  <c r="Q603" i="23"/>
  <c r="Q604" i="23"/>
  <c r="Q605" i="23"/>
  <c r="Q606" i="23"/>
  <c r="Q607" i="23"/>
  <c r="Q608" i="23"/>
  <c r="Q609" i="23"/>
  <c r="Q610" i="23"/>
  <c r="Q611" i="23"/>
  <c r="Q616" i="23"/>
  <c r="Q617" i="23"/>
  <c r="Q618" i="23"/>
  <c r="Q619" i="23"/>
  <c r="Q620" i="23"/>
  <c r="Q621" i="23"/>
  <c r="Q622" i="23"/>
  <c r="Q623" i="23"/>
  <c r="Q624" i="23"/>
  <c r="Q626" i="23"/>
  <c r="F14" i="26"/>
  <c r="M861" i="22"/>
  <c r="M50" i="22" s="1"/>
  <c r="B1" i="22"/>
  <c r="F935" i="24"/>
  <c r="H935" i="24" s="1"/>
  <c r="H941" i="24"/>
  <c r="U123" i="24"/>
  <c r="V123" i="24"/>
  <c r="W123" i="24" s="1"/>
  <c r="B2" i="24"/>
  <c r="U86" i="24"/>
  <c r="V86" i="24"/>
  <c r="W86" i="24"/>
  <c r="M91" i="24"/>
  <c r="M4" i="24"/>
  <c r="O91" i="24"/>
  <c r="O4" i="24"/>
  <c r="O10" i="24" s="1"/>
  <c r="P91" i="24"/>
  <c r="Q91" i="24"/>
  <c r="R91" i="24"/>
  <c r="T91" i="24"/>
  <c r="T4" i="24" s="1"/>
  <c r="U71" i="24"/>
  <c r="U72" i="24"/>
  <c r="U73" i="24"/>
  <c r="U74" i="24"/>
  <c r="W74" i="24"/>
  <c r="U75" i="24"/>
  <c r="U76" i="24"/>
  <c r="U77" i="24"/>
  <c r="U78" i="24"/>
  <c r="W78" i="24" s="1"/>
  <c r="U79" i="24"/>
  <c r="U80" i="24"/>
  <c r="U81" i="24"/>
  <c r="W81" i="24" s="1"/>
  <c r="U82" i="24"/>
  <c r="W82" i="24"/>
  <c r="U83" i="24"/>
  <c r="U84" i="24"/>
  <c r="U85" i="24"/>
  <c r="U87" i="24"/>
  <c r="W87" i="24" s="1"/>
  <c r="U88" i="24"/>
  <c r="U89" i="24"/>
  <c r="U90" i="24"/>
  <c r="W90" i="24" s="1"/>
  <c r="V71" i="24"/>
  <c r="V91" i="24" s="1"/>
  <c r="V72" i="24"/>
  <c r="V73" i="24"/>
  <c r="W73" i="24" s="1"/>
  <c r="V74" i="24"/>
  <c r="V75" i="24"/>
  <c r="V76" i="24"/>
  <c r="V77" i="24"/>
  <c r="V78" i="24"/>
  <c r="V79" i="24"/>
  <c r="V80" i="24"/>
  <c r="W80" i="24"/>
  <c r="V81" i="24"/>
  <c r="V82" i="24"/>
  <c r="V83" i="24"/>
  <c r="V84" i="24"/>
  <c r="V85" i="24"/>
  <c r="V87" i="24"/>
  <c r="V88" i="24"/>
  <c r="V89" i="24"/>
  <c r="V90" i="24"/>
  <c r="M104" i="24"/>
  <c r="M117" i="24"/>
  <c r="M6" i="24" s="1"/>
  <c r="M133" i="24"/>
  <c r="M7" i="24" s="1"/>
  <c r="M168" i="24"/>
  <c r="M8" i="24" s="1"/>
  <c r="M178" i="24"/>
  <c r="M9" i="24"/>
  <c r="M207" i="24"/>
  <c r="M12" i="24" s="1"/>
  <c r="M220" i="24"/>
  <c r="M13" i="24" s="1"/>
  <c r="M236" i="24"/>
  <c r="M14" i="24" s="1"/>
  <c r="M256" i="24"/>
  <c r="M15" i="24"/>
  <c r="M283" i="24"/>
  <c r="M16" i="24" s="1"/>
  <c r="M296" i="24"/>
  <c r="M17" i="24" s="1"/>
  <c r="M314" i="24"/>
  <c r="M18" i="24" s="1"/>
  <c r="M331" i="24"/>
  <c r="M19" i="24"/>
  <c r="M349" i="24"/>
  <c r="M20" i="24" s="1"/>
  <c r="M373" i="24"/>
  <c r="M21" i="24" s="1"/>
  <c r="M393" i="24"/>
  <c r="M22" i="24" s="1"/>
  <c r="M412" i="24"/>
  <c r="M23" i="24"/>
  <c r="M427" i="24"/>
  <c r="M24" i="24" s="1"/>
  <c r="M449" i="24"/>
  <c r="M25" i="24" s="1"/>
  <c r="M467" i="24"/>
  <c r="M26" i="24" s="1"/>
  <c r="M478" i="24"/>
  <c r="M27" i="24"/>
  <c r="M496" i="24"/>
  <c r="M28" i="24" s="1"/>
  <c r="M505" i="24"/>
  <c r="M29" i="24" s="1"/>
  <c r="M510" i="24"/>
  <c r="M30" i="24" s="1"/>
  <c r="M31" i="24"/>
  <c r="M531" i="24"/>
  <c r="M798" i="24"/>
  <c r="M46" i="24"/>
  <c r="M812" i="24"/>
  <c r="M47" i="24"/>
  <c r="M52" i="24" s="1"/>
  <c r="M822" i="24"/>
  <c r="M48" i="24"/>
  <c r="M848" i="24"/>
  <c r="M49" i="24"/>
  <c r="M861" i="24"/>
  <c r="M50" i="24"/>
  <c r="M866" i="24"/>
  <c r="M898" i="24"/>
  <c r="M55" i="24" s="1"/>
  <c r="M911" i="24"/>
  <c r="M56" i="24"/>
  <c r="M926" i="24"/>
  <c r="M57" i="24" s="1"/>
  <c r="M932" i="24"/>
  <c r="M58" i="24" s="1"/>
  <c r="M939" i="24"/>
  <c r="M942" i="24"/>
  <c r="M949" i="24" s="1"/>
  <c r="O104" i="24"/>
  <c r="O5" i="24" s="1"/>
  <c r="O117" i="24"/>
  <c r="O6" i="24"/>
  <c r="O133" i="24"/>
  <c r="O7" i="24" s="1"/>
  <c r="O168" i="24"/>
  <c r="O8" i="24"/>
  <c r="O178" i="24"/>
  <c r="O9" i="24" s="1"/>
  <c r="O207" i="24"/>
  <c r="O12" i="24"/>
  <c r="O220" i="24"/>
  <c r="O13" i="24" s="1"/>
  <c r="O236" i="24"/>
  <c r="O14" i="24"/>
  <c r="O256" i="24"/>
  <c r="O15" i="24" s="1"/>
  <c r="O283" i="24"/>
  <c r="O16" i="24"/>
  <c r="O296" i="24"/>
  <c r="O17" i="24" s="1"/>
  <c r="O314" i="24"/>
  <c r="O18" i="24"/>
  <c r="O331" i="24"/>
  <c r="O19" i="24" s="1"/>
  <c r="O349" i="24"/>
  <c r="O20" i="24"/>
  <c r="O373" i="24"/>
  <c r="O21" i="24" s="1"/>
  <c r="O393" i="24"/>
  <c r="O22" i="24"/>
  <c r="O412" i="24"/>
  <c r="O23" i="24" s="1"/>
  <c r="O427" i="24"/>
  <c r="O24" i="24"/>
  <c r="O449" i="24"/>
  <c r="O25" i="24" s="1"/>
  <c r="O467" i="24"/>
  <c r="O26" i="24"/>
  <c r="O478" i="24"/>
  <c r="O27" i="24" s="1"/>
  <c r="O496" i="24"/>
  <c r="O28" i="24"/>
  <c r="O505" i="24"/>
  <c r="O29" i="24" s="1"/>
  <c r="O510" i="24"/>
  <c r="O30" i="24"/>
  <c r="O31" i="24"/>
  <c r="O531" i="24"/>
  <c r="O798" i="24"/>
  <c r="O46" i="24" s="1"/>
  <c r="O812" i="24"/>
  <c r="O47" i="24"/>
  <c r="O822" i="24"/>
  <c r="O48" i="24"/>
  <c r="O848" i="24"/>
  <c r="O49" i="24"/>
  <c r="O861" i="24"/>
  <c r="O50" i="24"/>
  <c r="O866" i="24"/>
  <c r="O51" i="24"/>
  <c r="O898" i="24"/>
  <c r="O55" i="24"/>
  <c r="O911" i="24"/>
  <c r="O56" i="24"/>
  <c r="O926" i="24"/>
  <c r="O932" i="24"/>
  <c r="O58" i="24" s="1"/>
  <c r="O939" i="24"/>
  <c r="O942" i="24"/>
  <c r="O949" i="24" s="1"/>
  <c r="P104" i="24"/>
  <c r="P5" i="24" s="1"/>
  <c r="P117" i="24"/>
  <c r="P6" i="24"/>
  <c r="P133" i="24"/>
  <c r="P7" i="24" s="1"/>
  <c r="P168" i="24"/>
  <c r="P8" i="24"/>
  <c r="P178" i="24"/>
  <c r="P9" i="24" s="1"/>
  <c r="P207" i="24"/>
  <c r="P12" i="24"/>
  <c r="P220" i="24"/>
  <c r="P13" i="24" s="1"/>
  <c r="P236" i="24"/>
  <c r="P14" i="24"/>
  <c r="P256" i="24"/>
  <c r="P15" i="24" s="1"/>
  <c r="P283" i="24"/>
  <c r="P16" i="24"/>
  <c r="P296" i="24"/>
  <c r="P17" i="24" s="1"/>
  <c r="P314" i="24"/>
  <c r="P18" i="24"/>
  <c r="P331" i="24"/>
  <c r="P19" i="24" s="1"/>
  <c r="P349" i="24"/>
  <c r="P20" i="24"/>
  <c r="P373" i="24"/>
  <c r="P21" i="24" s="1"/>
  <c r="P393" i="24"/>
  <c r="P22" i="24"/>
  <c r="P412" i="24"/>
  <c r="P23" i="24" s="1"/>
  <c r="P427" i="24"/>
  <c r="P24" i="24"/>
  <c r="P449" i="24"/>
  <c r="P25" i="24" s="1"/>
  <c r="P467" i="24"/>
  <c r="P26" i="24"/>
  <c r="P478" i="24"/>
  <c r="P27" i="24" s="1"/>
  <c r="P496" i="24"/>
  <c r="P28" i="24"/>
  <c r="P505" i="24"/>
  <c r="P29" i="24" s="1"/>
  <c r="P510" i="24"/>
  <c r="P30" i="24"/>
  <c r="P31" i="24"/>
  <c r="P531" i="24"/>
  <c r="P798" i="24"/>
  <c r="P43" i="24"/>
  <c r="P812" i="24"/>
  <c r="P47" i="24" s="1"/>
  <c r="P822" i="24"/>
  <c r="P48" i="24"/>
  <c r="P848" i="24"/>
  <c r="P49" i="24" s="1"/>
  <c r="P861" i="24"/>
  <c r="P50" i="24" s="1"/>
  <c r="P866" i="24"/>
  <c r="P51" i="24"/>
  <c r="P898" i="24"/>
  <c r="P55" i="24"/>
  <c r="P911" i="24"/>
  <c r="P56" i="24"/>
  <c r="P926" i="24"/>
  <c r="P57" i="24"/>
  <c r="P932" i="24"/>
  <c r="P58" i="24"/>
  <c r="P939" i="24"/>
  <c r="P942" i="24"/>
  <c r="P514" i="24"/>
  <c r="Q104" i="24"/>
  <c r="Q5" i="24"/>
  <c r="Q117" i="24"/>
  <c r="Q6" i="24"/>
  <c r="Q133" i="24"/>
  <c r="Q7" i="24"/>
  <c r="Q168" i="24"/>
  <c r="Q8" i="24"/>
  <c r="Q178" i="24"/>
  <c r="Q207" i="24"/>
  <c r="Q12" i="24" s="1"/>
  <c r="Q220" i="24"/>
  <c r="Q13" i="24" s="1"/>
  <c r="Q236" i="24"/>
  <c r="Q14" i="24"/>
  <c r="Q256" i="24"/>
  <c r="Q15" i="24" s="1"/>
  <c r="Q283" i="24"/>
  <c r="Q16" i="24" s="1"/>
  <c r="Q296" i="24"/>
  <c r="Q17" i="24" s="1"/>
  <c r="Q314" i="24"/>
  <c r="Q18" i="24"/>
  <c r="Q331" i="24"/>
  <c r="Q19" i="24" s="1"/>
  <c r="Q349" i="24"/>
  <c r="Q20" i="24" s="1"/>
  <c r="Q373" i="24"/>
  <c r="Q21" i="24" s="1"/>
  <c r="Q393" i="24"/>
  <c r="Q22" i="24"/>
  <c r="Q412" i="24"/>
  <c r="Q23" i="24" s="1"/>
  <c r="Q427" i="24"/>
  <c r="Q24" i="24" s="1"/>
  <c r="Q449" i="24"/>
  <c r="Q25" i="24" s="1"/>
  <c r="Q467" i="24"/>
  <c r="Q26" i="24"/>
  <c r="Q478" i="24"/>
  <c r="Q27" i="24" s="1"/>
  <c r="Q496" i="24"/>
  <c r="Q28" i="24" s="1"/>
  <c r="Q505" i="24"/>
  <c r="Q29" i="24" s="1"/>
  <c r="Q510" i="24"/>
  <c r="Q30" i="24"/>
  <c r="Q31" i="24"/>
  <c r="Q531" i="24"/>
  <c r="Q32" i="24"/>
  <c r="Q798" i="24"/>
  <c r="Q812" i="24"/>
  <c r="Q47" i="24"/>
  <c r="Q822" i="24"/>
  <c r="Q48" i="24" s="1"/>
  <c r="Q848" i="24"/>
  <c r="Q49" i="24"/>
  <c r="Q861" i="24"/>
  <c r="Q50" i="24" s="1"/>
  <c r="Q866" i="24"/>
  <c r="Q51" i="24"/>
  <c r="Q898" i="24"/>
  <c r="Q55" i="24" s="1"/>
  <c r="Q911" i="24"/>
  <c r="Q926" i="24"/>
  <c r="Q57" i="24"/>
  <c r="Q932" i="24"/>
  <c r="Q58" i="24" s="1"/>
  <c r="Q939" i="24"/>
  <c r="Q942" i="24"/>
  <c r="Q949" i="24" s="1"/>
  <c r="R104" i="24"/>
  <c r="R5" i="24"/>
  <c r="R117" i="24"/>
  <c r="R6" i="24"/>
  <c r="R133" i="24"/>
  <c r="R7" i="24"/>
  <c r="R168" i="24"/>
  <c r="R8" i="24"/>
  <c r="R178" i="24"/>
  <c r="R9" i="24"/>
  <c r="R207" i="24"/>
  <c r="R12" i="24"/>
  <c r="R220" i="24"/>
  <c r="R13" i="24"/>
  <c r="R236" i="24"/>
  <c r="R14" i="24"/>
  <c r="R256" i="24"/>
  <c r="R15" i="24"/>
  <c r="R283" i="24"/>
  <c r="R16" i="24"/>
  <c r="R296" i="24"/>
  <c r="R17" i="24"/>
  <c r="R314" i="24"/>
  <c r="R18" i="24"/>
  <c r="R331" i="24"/>
  <c r="R19" i="24"/>
  <c r="R349" i="24"/>
  <c r="R20" i="24"/>
  <c r="R373" i="24"/>
  <c r="R21" i="24"/>
  <c r="R393" i="24"/>
  <c r="R22" i="24"/>
  <c r="R412" i="24"/>
  <c r="R23" i="24"/>
  <c r="R427" i="24"/>
  <c r="R24" i="24"/>
  <c r="R449" i="24"/>
  <c r="R25" i="24"/>
  <c r="R467" i="24"/>
  <c r="R26" i="24"/>
  <c r="R478" i="24"/>
  <c r="R27" i="24"/>
  <c r="R496" i="24"/>
  <c r="R28" i="24"/>
  <c r="R505" i="24"/>
  <c r="R29" i="24"/>
  <c r="R510" i="24"/>
  <c r="R30" i="24"/>
  <c r="R31" i="24"/>
  <c r="R531" i="24"/>
  <c r="R798" i="24"/>
  <c r="R46" i="24" s="1"/>
  <c r="R52" i="24" s="1"/>
  <c r="R812" i="24"/>
  <c r="R47" i="24"/>
  <c r="R822" i="24"/>
  <c r="R48" i="24"/>
  <c r="R848" i="24"/>
  <c r="R49" i="24"/>
  <c r="R861" i="24"/>
  <c r="R50" i="24"/>
  <c r="R866" i="24"/>
  <c r="R51" i="24"/>
  <c r="R898" i="24"/>
  <c r="R55" i="24"/>
  <c r="R911" i="24"/>
  <c r="R56" i="24"/>
  <c r="R926" i="24"/>
  <c r="R57" i="24"/>
  <c r="R932" i="24"/>
  <c r="R58" i="24"/>
  <c r="R939" i="24"/>
  <c r="R948" i="24" s="1"/>
  <c r="R942" i="24"/>
  <c r="U94" i="24"/>
  <c r="U95" i="24"/>
  <c r="W95" i="24"/>
  <c r="U96" i="24"/>
  <c r="W96" i="24"/>
  <c r="V96" i="24"/>
  <c r="U97" i="24"/>
  <c r="W97" i="24" s="1"/>
  <c r="U98" i="24"/>
  <c r="U99" i="24"/>
  <c r="U100" i="24"/>
  <c r="W100" i="24" s="1"/>
  <c r="V100" i="24"/>
  <c r="U101" i="24"/>
  <c r="U102" i="24"/>
  <c r="W102" i="24" s="1"/>
  <c r="U103" i="24"/>
  <c r="W103" i="24" s="1"/>
  <c r="U104" i="24"/>
  <c r="U5" i="24" s="1"/>
  <c r="V94" i="24"/>
  <c r="V104" i="24" s="1"/>
  <c r="V5" i="24" s="1"/>
  <c r="V95" i="24"/>
  <c r="V97" i="24"/>
  <c r="V98" i="24"/>
  <c r="W98" i="24" s="1"/>
  <c r="V99" i="24"/>
  <c r="V101" i="24"/>
  <c r="V102" i="24"/>
  <c r="V103" i="24"/>
  <c r="U107" i="24"/>
  <c r="W107" i="24"/>
  <c r="W117" i="24" s="1"/>
  <c r="W6" i="24"/>
  <c r="U108" i="24"/>
  <c r="W108" i="24"/>
  <c r="V108" i="24"/>
  <c r="U109" i="24"/>
  <c r="W109" i="24" s="1"/>
  <c r="U110" i="24"/>
  <c r="U111" i="24"/>
  <c r="U112" i="24"/>
  <c r="U113" i="24"/>
  <c r="W113" i="24" s="1"/>
  <c r="U114" i="24"/>
  <c r="U115" i="24"/>
  <c r="W115" i="24" s="1"/>
  <c r="U116" i="24"/>
  <c r="V107" i="24"/>
  <c r="V109" i="24"/>
  <c r="V110" i="24"/>
  <c r="V111" i="24"/>
  <c r="W111" i="24" s="1"/>
  <c r="V112" i="24"/>
  <c r="V113" i="24"/>
  <c r="V114" i="24"/>
  <c r="V115" i="24"/>
  <c r="V116" i="24"/>
  <c r="W116" i="24" s="1"/>
  <c r="W110" i="24"/>
  <c r="X110" i="24" s="1"/>
  <c r="Y110" i="24" s="1"/>
  <c r="Z110" i="24" s="1"/>
  <c r="U125" i="24"/>
  <c r="V125" i="24"/>
  <c r="U129" i="24"/>
  <c r="V129" i="24"/>
  <c r="W129" i="24" s="1"/>
  <c r="U120" i="24"/>
  <c r="V120" i="24"/>
  <c r="U121" i="24"/>
  <c r="W121" i="24" s="1"/>
  <c r="U124" i="24"/>
  <c r="U126" i="24"/>
  <c r="V126" i="24"/>
  <c r="U127" i="24"/>
  <c r="U128" i="24"/>
  <c r="W128" i="24" s="1"/>
  <c r="U130" i="24"/>
  <c r="V130" i="24"/>
  <c r="U131" i="24"/>
  <c r="U132" i="24"/>
  <c r="U133" i="24"/>
  <c r="U7" i="24" s="1"/>
  <c r="V121" i="24"/>
  <c r="V124" i="24"/>
  <c r="V127" i="24"/>
  <c r="W127" i="24" s="1"/>
  <c r="V128" i="24"/>
  <c r="V131" i="24"/>
  <c r="W131" i="24" s="1"/>
  <c r="V132" i="24"/>
  <c r="V133" i="24"/>
  <c r="V7" i="24" s="1"/>
  <c r="U145" i="24"/>
  <c r="V145" i="24"/>
  <c r="U152" i="24"/>
  <c r="V152" i="24"/>
  <c r="U136" i="24"/>
  <c r="U168" i="24" s="1"/>
  <c r="U137" i="24"/>
  <c r="U138" i="24"/>
  <c r="U139" i="24"/>
  <c r="W139" i="24"/>
  <c r="V139" i="24"/>
  <c r="U140" i="24"/>
  <c r="U141" i="24"/>
  <c r="U142" i="24"/>
  <c r="U143" i="24"/>
  <c r="W143" i="24"/>
  <c r="U144" i="24"/>
  <c r="U146" i="24"/>
  <c r="U147" i="24"/>
  <c r="V147" i="24"/>
  <c r="W147" i="24"/>
  <c r="U148" i="24"/>
  <c r="W148" i="24"/>
  <c r="V148" i="24"/>
  <c r="U149" i="24"/>
  <c r="W149" i="24" s="1"/>
  <c r="U150" i="24"/>
  <c r="U151" i="24"/>
  <c r="W151" i="24" s="1"/>
  <c r="V151" i="24"/>
  <c r="U153" i="24"/>
  <c r="U154" i="24"/>
  <c r="U155" i="24"/>
  <c r="W155" i="24" s="1"/>
  <c r="V155" i="24"/>
  <c r="U156" i="24"/>
  <c r="W156" i="24" s="1"/>
  <c r="V156" i="24"/>
  <c r="U157" i="24"/>
  <c r="U158" i="24"/>
  <c r="U159" i="24"/>
  <c r="W159" i="24" s="1"/>
  <c r="U160" i="24"/>
  <c r="V160" i="24"/>
  <c r="U161" i="24"/>
  <c r="U162" i="24"/>
  <c r="W162" i="24" s="1"/>
  <c r="U163" i="24"/>
  <c r="W163" i="24"/>
  <c r="U164" i="24"/>
  <c r="U165" i="24"/>
  <c r="W165" i="24" s="1"/>
  <c r="U166" i="24"/>
  <c r="U167" i="24"/>
  <c r="W167" i="24" s="1"/>
  <c r="X167" i="24" s="1"/>
  <c r="Y167" i="24" s="1"/>
  <c r="V167" i="24"/>
  <c r="U8" i="24"/>
  <c r="V136" i="24"/>
  <c r="W136" i="24"/>
  <c r="W168" i="24" s="1"/>
  <c r="W8" i="24" s="1"/>
  <c r="V137" i="24"/>
  <c r="V138" i="24"/>
  <c r="W138" i="24" s="1"/>
  <c r="V140" i="24"/>
  <c r="W140" i="24"/>
  <c r="V141" i="24"/>
  <c r="W141" i="24" s="1"/>
  <c r="V142" i="24"/>
  <c r="V143" i="24"/>
  <c r="V144" i="24"/>
  <c r="W144" i="24" s="1"/>
  <c r="V146" i="24"/>
  <c r="V149" i="24"/>
  <c r="V150" i="24"/>
  <c r="V153" i="24"/>
  <c r="V154" i="24"/>
  <c r="W154" i="24"/>
  <c r="V157" i="24"/>
  <c r="V158" i="24"/>
  <c r="V159" i="24"/>
  <c r="V161" i="24"/>
  <c r="W161" i="24" s="1"/>
  <c r="V162" i="24"/>
  <c r="V163" i="24"/>
  <c r="V164" i="24"/>
  <c r="W164" i="24" s="1"/>
  <c r="V165" i="24"/>
  <c r="V166" i="24"/>
  <c r="W142" i="24"/>
  <c r="U176" i="24"/>
  <c r="V176" i="24"/>
  <c r="U171" i="24"/>
  <c r="U178" i="24"/>
  <c r="U9" i="24" s="1"/>
  <c r="V171" i="24"/>
  <c r="V178" i="24" s="1"/>
  <c r="U172" i="24"/>
  <c r="U173" i="24"/>
  <c r="W173" i="24" s="1"/>
  <c r="U174" i="24"/>
  <c r="W174" i="24"/>
  <c r="U175" i="24"/>
  <c r="W175" i="24"/>
  <c r="V175" i="24"/>
  <c r="U177" i="24"/>
  <c r="W177" i="24" s="1"/>
  <c r="V172" i="24"/>
  <c r="W172" i="24"/>
  <c r="V173" i="24"/>
  <c r="V174" i="24"/>
  <c r="V177" i="24"/>
  <c r="U181" i="24"/>
  <c r="U207" i="24"/>
  <c r="U12" i="24" s="1"/>
  <c r="U33" i="24"/>
  <c r="V181" i="24"/>
  <c r="U186" i="24"/>
  <c r="V186" i="24"/>
  <c r="U189" i="24"/>
  <c r="W189" i="24" s="1"/>
  <c r="V189" i="24"/>
  <c r="U190" i="24"/>
  <c r="V190" i="24"/>
  <c r="W190" i="24" s="1"/>
  <c r="U191" i="24"/>
  <c r="W191" i="24" s="1"/>
  <c r="V191" i="24"/>
  <c r="U193" i="24"/>
  <c r="W193" i="24"/>
  <c r="V193" i="24"/>
  <c r="U182" i="24"/>
  <c r="W182" i="24" s="1"/>
  <c r="U183" i="24"/>
  <c r="W183" i="24"/>
  <c r="X183" i="24" s="1"/>
  <c r="Y183" i="24" s="1"/>
  <c r="Z183" i="24" s="1"/>
  <c r="U184" i="24"/>
  <c r="U185" i="24"/>
  <c r="V185" i="24"/>
  <c r="W185" i="24"/>
  <c r="U187" i="24"/>
  <c r="U188" i="24"/>
  <c r="W188" i="24" s="1"/>
  <c r="U192" i="24"/>
  <c r="U196" i="24"/>
  <c r="U197" i="24"/>
  <c r="U198" i="24"/>
  <c r="U199" i="24"/>
  <c r="V199" i="24"/>
  <c r="U200" i="24"/>
  <c r="U201" i="24"/>
  <c r="U202" i="24"/>
  <c r="U203" i="24"/>
  <c r="W203" i="24" s="1"/>
  <c r="V203" i="24"/>
  <c r="U204" i="24"/>
  <c r="U205" i="24"/>
  <c r="U206" i="24"/>
  <c r="V182" i="24"/>
  <c r="V183" i="24"/>
  <c r="V184" i="24"/>
  <c r="W184" i="24" s="1"/>
  <c r="V187" i="24"/>
  <c r="V188" i="24"/>
  <c r="V192" i="24"/>
  <c r="V196" i="24"/>
  <c r="V197" i="24"/>
  <c r="V198" i="24"/>
  <c r="W198" i="24"/>
  <c r="V200" i="24"/>
  <c r="W200" i="24"/>
  <c r="V201" i="24"/>
  <c r="W201" i="24"/>
  <c r="V202" i="24"/>
  <c r="V204" i="24"/>
  <c r="V205" i="24"/>
  <c r="V206" i="24"/>
  <c r="W206" i="24" s="1"/>
  <c r="W202" i="24"/>
  <c r="U211" i="24"/>
  <c r="W211" i="24" s="1"/>
  <c r="V211" i="24"/>
  <c r="U210" i="24"/>
  <c r="U220" i="24" s="1"/>
  <c r="U13" i="24"/>
  <c r="U212" i="24"/>
  <c r="W212" i="24"/>
  <c r="U213" i="24"/>
  <c r="U214" i="24"/>
  <c r="U215" i="24"/>
  <c r="U216" i="24"/>
  <c r="W216" i="24" s="1"/>
  <c r="U217" i="24"/>
  <c r="U218" i="24"/>
  <c r="W218" i="24" s="1"/>
  <c r="U219" i="24"/>
  <c r="V210" i="24"/>
  <c r="V220" i="24" s="1"/>
  <c r="V13" i="24"/>
  <c r="V212" i="24"/>
  <c r="V213" i="24"/>
  <c r="W213" i="24" s="1"/>
  <c r="V214" i="24"/>
  <c r="V215" i="24"/>
  <c r="W215" i="24" s="1"/>
  <c r="V216" i="24"/>
  <c r="V217" i="24"/>
  <c r="W217" i="24" s="1"/>
  <c r="V218" i="24"/>
  <c r="V219" i="24"/>
  <c r="U232" i="24"/>
  <c r="W232" i="24" s="1"/>
  <c r="V232" i="24"/>
  <c r="U223" i="24"/>
  <c r="U236" i="24"/>
  <c r="U14" i="24" s="1"/>
  <c r="U224" i="24"/>
  <c r="U225" i="24"/>
  <c r="U226" i="24"/>
  <c r="W226" i="24" s="1"/>
  <c r="V226" i="24"/>
  <c r="U227" i="24"/>
  <c r="W227" i="24" s="1"/>
  <c r="V227" i="24"/>
  <c r="U228" i="24"/>
  <c r="U229" i="24"/>
  <c r="W229" i="24"/>
  <c r="U230" i="24"/>
  <c r="V230" i="24"/>
  <c r="U231" i="24"/>
  <c r="V231" i="24"/>
  <c r="W231" i="24" s="1"/>
  <c r="U233" i="24"/>
  <c r="U234" i="24"/>
  <c r="V234" i="24"/>
  <c r="U235" i="24"/>
  <c r="W235" i="24" s="1"/>
  <c r="V235" i="24"/>
  <c r="V223" i="24"/>
  <c r="V236" i="24" s="1"/>
  <c r="V14" i="24" s="1"/>
  <c r="V224" i="24"/>
  <c r="W224" i="24"/>
  <c r="V225" i="24"/>
  <c r="V228" i="24"/>
  <c r="V229" i="24"/>
  <c r="V233" i="24"/>
  <c r="W233" i="24"/>
  <c r="U243" i="24"/>
  <c r="V243" i="24"/>
  <c r="W243" i="24" s="1"/>
  <c r="U239" i="24"/>
  <c r="U256" i="24" s="1"/>
  <c r="V239" i="24"/>
  <c r="V256" i="24"/>
  <c r="V15" i="24" s="1"/>
  <c r="U240" i="24"/>
  <c r="U241" i="24"/>
  <c r="U242" i="24"/>
  <c r="W242" i="24"/>
  <c r="U244" i="24"/>
  <c r="U245" i="24"/>
  <c r="W245" i="24" s="1"/>
  <c r="U246" i="24"/>
  <c r="U247" i="24"/>
  <c r="V247" i="24"/>
  <c r="U248" i="24"/>
  <c r="U249" i="24"/>
  <c r="W249" i="24" s="1"/>
  <c r="U250" i="24"/>
  <c r="W250" i="24" s="1"/>
  <c r="U251" i="24"/>
  <c r="W251" i="24"/>
  <c r="V251" i="24"/>
  <c r="U252" i="24"/>
  <c r="U253" i="24"/>
  <c r="U254" i="24"/>
  <c r="W254" i="24" s="1"/>
  <c r="U255" i="24"/>
  <c r="W255" i="24" s="1"/>
  <c r="V255" i="24"/>
  <c r="U15" i="24"/>
  <c r="V240" i="24"/>
  <c r="V241" i="24"/>
  <c r="V242" i="24"/>
  <c r="V244" i="24"/>
  <c r="V245" i="24"/>
  <c r="V246" i="24"/>
  <c r="V248" i="24"/>
  <c r="V249" i="24"/>
  <c r="V250" i="24"/>
  <c r="V252" i="24"/>
  <c r="V253" i="24"/>
  <c r="V254" i="24"/>
  <c r="U270" i="24"/>
  <c r="W270" i="24" s="1"/>
  <c r="V270" i="24"/>
  <c r="U259" i="24"/>
  <c r="U260" i="24"/>
  <c r="U261" i="24"/>
  <c r="W261" i="24" s="1"/>
  <c r="U262" i="24"/>
  <c r="U263" i="24"/>
  <c r="U264" i="24"/>
  <c r="U265" i="24"/>
  <c r="U266" i="24"/>
  <c r="U267" i="24"/>
  <c r="U268" i="24"/>
  <c r="U269" i="24"/>
  <c r="W269" i="24" s="1"/>
  <c r="U271" i="24"/>
  <c r="U272" i="24"/>
  <c r="U273" i="24"/>
  <c r="U274" i="24"/>
  <c r="U275" i="24"/>
  <c r="U276" i="24"/>
  <c r="U277" i="24"/>
  <c r="W277" i="24"/>
  <c r="U278" i="24"/>
  <c r="U279" i="24"/>
  <c r="W279" i="24" s="1"/>
  <c r="U280" i="24"/>
  <c r="V280" i="24"/>
  <c r="U281" i="24"/>
  <c r="U282" i="24"/>
  <c r="V259" i="24"/>
  <c r="V283" i="24"/>
  <c r="V16" i="24" s="1"/>
  <c r="V260" i="24"/>
  <c r="W260" i="24" s="1"/>
  <c r="V261" i="24"/>
  <c r="V262" i="24"/>
  <c r="W262" i="24" s="1"/>
  <c r="V263" i="24"/>
  <c r="V264" i="24"/>
  <c r="W264" i="24"/>
  <c r="V265" i="24"/>
  <c r="V266" i="24"/>
  <c r="W266" i="24" s="1"/>
  <c r="V267" i="24"/>
  <c r="V268" i="24"/>
  <c r="W268" i="24" s="1"/>
  <c r="V269" i="24"/>
  <c r="V271" i="24"/>
  <c r="V272" i="24"/>
  <c r="V273" i="24"/>
  <c r="V274" i="24"/>
  <c r="W274" i="24"/>
  <c r="V275" i="24"/>
  <c r="W275" i="24"/>
  <c r="V276" i="24"/>
  <c r="W276" i="24"/>
  <c r="V277" i="24"/>
  <c r="V278" i="24"/>
  <c r="W278" i="24" s="1"/>
  <c r="V279" i="24"/>
  <c r="V281" i="24"/>
  <c r="W281" i="24" s="1"/>
  <c r="V282" i="24"/>
  <c r="W282" i="24"/>
  <c r="U289" i="24"/>
  <c r="V289" i="24"/>
  <c r="U286" i="24"/>
  <c r="U287" i="24"/>
  <c r="W287" i="24" s="1"/>
  <c r="U288" i="24"/>
  <c r="W288" i="24"/>
  <c r="X288" i="24" s="1"/>
  <c r="Y288" i="24" s="1"/>
  <c r="U290" i="24"/>
  <c r="U291" i="24"/>
  <c r="U292" i="24"/>
  <c r="U293" i="24"/>
  <c r="W293" i="24" s="1"/>
  <c r="U294" i="24"/>
  <c r="U295" i="24"/>
  <c r="V286" i="24"/>
  <c r="V296" i="24" s="1"/>
  <c r="V17" i="24"/>
  <c r="V287" i="24"/>
  <c r="V288" i="24"/>
  <c r="V290" i="24"/>
  <c r="W290" i="24"/>
  <c r="X290" i="24" s="1"/>
  <c r="Y290" i="24" s="1"/>
  <c r="V291" i="24"/>
  <c r="V292" i="24"/>
  <c r="V293" i="24"/>
  <c r="V294" i="24"/>
  <c r="V295" i="24"/>
  <c r="W295" i="24" s="1"/>
  <c r="U310" i="24"/>
  <c r="V310" i="24"/>
  <c r="U299" i="24"/>
  <c r="U314" i="24" s="1"/>
  <c r="U18" i="24" s="1"/>
  <c r="U300" i="24"/>
  <c r="W300" i="24" s="1"/>
  <c r="V300" i="24"/>
  <c r="U301" i="24"/>
  <c r="V301" i="24"/>
  <c r="W301" i="24" s="1"/>
  <c r="U302" i="24"/>
  <c r="W302" i="24" s="1"/>
  <c r="U303" i="24"/>
  <c r="U304" i="24"/>
  <c r="V304" i="24"/>
  <c r="U305" i="24"/>
  <c r="W305" i="24" s="1"/>
  <c r="V305" i="24"/>
  <c r="U306" i="24"/>
  <c r="U307" i="24"/>
  <c r="W307" i="24" s="1"/>
  <c r="U308" i="24"/>
  <c r="V308" i="24"/>
  <c r="U309" i="24"/>
  <c r="V309" i="24"/>
  <c r="U311" i="24"/>
  <c r="W311" i="24" s="1"/>
  <c r="U312" i="24"/>
  <c r="V312" i="24"/>
  <c r="U313" i="24"/>
  <c r="W313" i="24" s="1"/>
  <c r="V313" i="24"/>
  <c r="V299" i="24"/>
  <c r="V302" i="24"/>
  <c r="V303" i="24"/>
  <c r="V306" i="24"/>
  <c r="V307" i="24"/>
  <c r="V311" i="24"/>
  <c r="W306" i="24"/>
  <c r="U317" i="24"/>
  <c r="U318" i="24"/>
  <c r="W318" i="24" s="1"/>
  <c r="U319" i="24"/>
  <c r="W319" i="24" s="1"/>
  <c r="U320" i="24"/>
  <c r="W320" i="24" s="1"/>
  <c r="V320" i="24"/>
  <c r="U321" i="24"/>
  <c r="V321" i="24"/>
  <c r="U322" i="24"/>
  <c r="U323" i="24"/>
  <c r="W323" i="24" s="1"/>
  <c r="U324" i="24"/>
  <c r="W324" i="24"/>
  <c r="V324" i="24"/>
  <c r="U325" i="24"/>
  <c r="W325" i="24" s="1"/>
  <c r="V325" i="24"/>
  <c r="U326" i="24"/>
  <c r="W326" i="24" s="1"/>
  <c r="U327" i="24"/>
  <c r="U328" i="24"/>
  <c r="W328" i="24" s="1"/>
  <c r="V328" i="24"/>
  <c r="U329" i="24"/>
  <c r="V329" i="24"/>
  <c r="W329" i="24" s="1"/>
  <c r="U330" i="24"/>
  <c r="W330" i="24" s="1"/>
  <c r="V317" i="24"/>
  <c r="V331" i="24" s="1"/>
  <c r="V19" i="24"/>
  <c r="V318" i="24"/>
  <c r="V319" i="24"/>
  <c r="V322" i="24"/>
  <c r="V323" i="24"/>
  <c r="V326" i="24"/>
  <c r="V327" i="24"/>
  <c r="W327" i="24" s="1"/>
  <c r="V330" i="24"/>
  <c r="U334" i="24"/>
  <c r="U335" i="24"/>
  <c r="U336" i="24"/>
  <c r="W336" i="24" s="1"/>
  <c r="U337" i="24"/>
  <c r="W337" i="24"/>
  <c r="V337" i="24"/>
  <c r="U338" i="24"/>
  <c r="W338" i="24" s="1"/>
  <c r="U339" i="24"/>
  <c r="U340" i="24"/>
  <c r="W340" i="24"/>
  <c r="U341" i="24"/>
  <c r="V341" i="24"/>
  <c r="U342" i="24"/>
  <c r="U343" i="24"/>
  <c r="U344" i="24"/>
  <c r="W344" i="24" s="1"/>
  <c r="U345" i="24"/>
  <c r="W345" i="24"/>
  <c r="V345" i="24"/>
  <c r="U346" i="24"/>
  <c r="U347" i="24"/>
  <c r="U348" i="24"/>
  <c r="V334" i="24"/>
  <c r="V349" i="24" s="1"/>
  <c r="V20" i="24" s="1"/>
  <c r="V335" i="24"/>
  <c r="W335" i="24" s="1"/>
  <c r="V336" i="24"/>
  <c r="V338" i="24"/>
  <c r="V339" i="24"/>
  <c r="W339" i="24" s="1"/>
  <c r="V340" i="24"/>
  <c r="V342" i="24"/>
  <c r="V343" i="24"/>
  <c r="V344" i="24"/>
  <c r="V346" i="24"/>
  <c r="V347" i="24"/>
  <c r="V348" i="24"/>
  <c r="W346" i="24"/>
  <c r="U356" i="24"/>
  <c r="W356" i="24"/>
  <c r="V356" i="24"/>
  <c r="U366" i="24"/>
  <c r="W366" i="24" s="1"/>
  <c r="V366" i="24"/>
  <c r="U372" i="24"/>
  <c r="V372" i="24"/>
  <c r="U352" i="24"/>
  <c r="U373" i="24"/>
  <c r="U21" i="24" s="1"/>
  <c r="U353" i="24"/>
  <c r="U354" i="24"/>
  <c r="U355" i="24"/>
  <c r="V355" i="24"/>
  <c r="W355" i="24"/>
  <c r="U357" i="24"/>
  <c r="U358" i="24"/>
  <c r="W358" i="24" s="1"/>
  <c r="U359" i="24"/>
  <c r="V359" i="24"/>
  <c r="W359" i="24" s="1"/>
  <c r="U360" i="24"/>
  <c r="W360" i="24" s="1"/>
  <c r="V360" i="24"/>
  <c r="U361" i="24"/>
  <c r="U362" i="24"/>
  <c r="U363" i="24"/>
  <c r="V363" i="24"/>
  <c r="W363" i="24"/>
  <c r="U364" i="24"/>
  <c r="W364" i="24"/>
  <c r="V364" i="24"/>
  <c r="U365" i="24"/>
  <c r="W365" i="24" s="1"/>
  <c r="U367" i="24"/>
  <c r="V367" i="24"/>
  <c r="U368" i="24"/>
  <c r="W368" i="24"/>
  <c r="V368" i="24"/>
  <c r="U369" i="24"/>
  <c r="U370" i="24"/>
  <c r="U371" i="24"/>
  <c r="W371" i="24" s="1"/>
  <c r="V371" i="24"/>
  <c r="V352" i="24"/>
  <c r="V373" i="24"/>
  <c r="V21" i="24" s="1"/>
  <c r="V353" i="24"/>
  <c r="V354" i="24"/>
  <c r="V357" i="24"/>
  <c r="V358" i="24"/>
  <c r="V361" i="24"/>
  <c r="W361" i="24" s="1"/>
  <c r="V362" i="24"/>
  <c r="V365" i="24"/>
  <c r="V369" i="24"/>
  <c r="V370" i="24"/>
  <c r="W370" i="24" s="1"/>
  <c r="W362" i="24"/>
  <c r="U380" i="24"/>
  <c r="V380" i="24"/>
  <c r="W380" i="24"/>
  <c r="U384" i="24"/>
  <c r="V384" i="24"/>
  <c r="W384" i="24" s="1"/>
  <c r="U389" i="24"/>
  <c r="V389" i="24"/>
  <c r="W389" i="24" s="1"/>
  <c r="U376" i="24"/>
  <c r="U393" i="24" s="1"/>
  <c r="U22" i="24"/>
  <c r="U377" i="24"/>
  <c r="W377" i="24" s="1"/>
  <c r="V377" i="24"/>
  <c r="U378" i="24"/>
  <c r="U379" i="24"/>
  <c r="W379" i="24" s="1"/>
  <c r="U381" i="24"/>
  <c r="W381" i="24" s="1"/>
  <c r="V381" i="24"/>
  <c r="U382" i="24"/>
  <c r="W382" i="24" s="1"/>
  <c r="U383" i="24"/>
  <c r="W383" i="24" s="1"/>
  <c r="U385" i="24"/>
  <c r="W385" i="24" s="1"/>
  <c r="V385" i="24"/>
  <c r="U386" i="24"/>
  <c r="U387" i="24"/>
  <c r="U388" i="24"/>
  <c r="W388" i="24" s="1"/>
  <c r="U390" i="24"/>
  <c r="U391" i="24"/>
  <c r="U392" i="24"/>
  <c r="V376" i="24"/>
  <c r="V378" i="24"/>
  <c r="W378" i="24" s="1"/>
  <c r="V379" i="24"/>
  <c r="V382" i="24"/>
  <c r="V383" i="24"/>
  <c r="V386" i="24"/>
  <c r="W386" i="24" s="1"/>
  <c r="V387" i="24"/>
  <c r="V388" i="24"/>
  <c r="V390" i="24"/>
  <c r="V391" i="24"/>
  <c r="V392" i="24"/>
  <c r="U403" i="24"/>
  <c r="V403" i="24"/>
  <c r="W403" i="24" s="1"/>
  <c r="U405" i="24"/>
  <c r="W405" i="24" s="1"/>
  <c r="V405" i="24"/>
  <c r="U396" i="24"/>
  <c r="U397" i="24"/>
  <c r="U398" i="24"/>
  <c r="U399" i="24"/>
  <c r="U400" i="24"/>
  <c r="W400" i="24"/>
  <c r="U401" i="24"/>
  <c r="U402" i="24"/>
  <c r="V402" i="24"/>
  <c r="W402" i="24"/>
  <c r="U404" i="24"/>
  <c r="W404" i="24"/>
  <c r="U406" i="24"/>
  <c r="U407" i="24"/>
  <c r="W407" i="24" s="1"/>
  <c r="U408" i="24"/>
  <c r="U409" i="24"/>
  <c r="W409" i="24" s="1"/>
  <c r="U410" i="24"/>
  <c r="W410" i="24" s="1"/>
  <c r="V410" i="24"/>
  <c r="U411" i="24"/>
  <c r="V396" i="24"/>
  <c r="V397" i="24"/>
  <c r="V398" i="24"/>
  <c r="V399" i="24"/>
  <c r="V400" i="24"/>
  <c r="V401" i="24"/>
  <c r="W401" i="24"/>
  <c r="V404" i="24"/>
  <c r="V406" i="24"/>
  <c r="W406" i="24" s="1"/>
  <c r="V407" i="24"/>
  <c r="V408" i="24"/>
  <c r="W408" i="24" s="1"/>
  <c r="V409" i="24"/>
  <c r="V411" i="24"/>
  <c r="V412" i="24"/>
  <c r="V23" i="24" s="1"/>
  <c r="U415" i="24"/>
  <c r="U416" i="24"/>
  <c r="U417" i="24"/>
  <c r="W417" i="24" s="1"/>
  <c r="U418" i="24"/>
  <c r="U419" i="24"/>
  <c r="U420" i="24"/>
  <c r="U421" i="24"/>
  <c r="W421" i="24" s="1"/>
  <c r="U422" i="24"/>
  <c r="W422" i="24"/>
  <c r="U423" i="24"/>
  <c r="W423" i="24" s="1"/>
  <c r="U424" i="24"/>
  <c r="U425" i="24"/>
  <c r="U426" i="24"/>
  <c r="W426" i="24"/>
  <c r="V415" i="24"/>
  <c r="V427" i="24" s="1"/>
  <c r="V24" i="24"/>
  <c r="V416" i="24"/>
  <c r="W416" i="24"/>
  <c r="V417" i="24"/>
  <c r="V418" i="24"/>
  <c r="V419" i="24"/>
  <c r="V420" i="24"/>
  <c r="V421" i="24"/>
  <c r="V422" i="24"/>
  <c r="V423" i="24"/>
  <c r="V424" i="24"/>
  <c r="W424" i="24"/>
  <c r="V425" i="24"/>
  <c r="V426" i="24"/>
  <c r="U433" i="24"/>
  <c r="W433" i="24" s="1"/>
  <c r="V433" i="24"/>
  <c r="U437" i="24"/>
  <c r="V437" i="24"/>
  <c r="U441" i="24"/>
  <c r="W441" i="24" s="1"/>
  <c r="V441" i="24"/>
  <c r="U430" i="24"/>
  <c r="U431" i="24"/>
  <c r="U432" i="24"/>
  <c r="U434" i="24"/>
  <c r="U435" i="24"/>
  <c r="W435" i="24" s="1"/>
  <c r="U436" i="24"/>
  <c r="W436" i="24" s="1"/>
  <c r="V436" i="24"/>
  <c r="U438" i="24"/>
  <c r="W438" i="24"/>
  <c r="U439" i="24"/>
  <c r="U440" i="24"/>
  <c r="V440" i="24"/>
  <c r="U442" i="24"/>
  <c r="U443" i="24"/>
  <c r="W443" i="24" s="1"/>
  <c r="U444" i="24"/>
  <c r="V444" i="24"/>
  <c r="W444" i="24"/>
  <c r="U445" i="24"/>
  <c r="U446" i="24"/>
  <c r="U447" i="24"/>
  <c r="U448" i="24"/>
  <c r="V448" i="24"/>
  <c r="V430" i="24"/>
  <c r="W430" i="24" s="1"/>
  <c r="V431" i="24"/>
  <c r="V432" i="24"/>
  <c r="V434" i="24"/>
  <c r="V435" i="24"/>
  <c r="V438" i="24"/>
  <c r="V439" i="24"/>
  <c r="V442" i="24"/>
  <c r="W442" i="24" s="1"/>
  <c r="V443" i="24"/>
  <c r="V445" i="24"/>
  <c r="V446" i="24"/>
  <c r="V447" i="24"/>
  <c r="W449" i="24"/>
  <c r="W25" i="24"/>
  <c r="W446" i="24"/>
  <c r="U452" i="24"/>
  <c r="V452" i="24"/>
  <c r="U453" i="24"/>
  <c r="U454" i="24"/>
  <c r="W454" i="24"/>
  <c r="U455" i="24"/>
  <c r="V455" i="24"/>
  <c r="U456" i="24"/>
  <c r="U457" i="24"/>
  <c r="U458" i="24"/>
  <c r="U459" i="24"/>
  <c r="V459" i="24"/>
  <c r="W459" i="24" s="1"/>
  <c r="U460" i="24"/>
  <c r="U461" i="24"/>
  <c r="U462" i="24"/>
  <c r="W462" i="24"/>
  <c r="U463" i="24"/>
  <c r="V463" i="24"/>
  <c r="U464" i="24"/>
  <c r="U465" i="24"/>
  <c r="W465" i="24" s="1"/>
  <c r="U466" i="24"/>
  <c r="U467" i="24"/>
  <c r="U26" i="24"/>
  <c r="V453" i="24"/>
  <c r="W453" i="24" s="1"/>
  <c r="V454" i="24"/>
  <c r="V456" i="24"/>
  <c r="V457" i="24"/>
  <c r="V458" i="24"/>
  <c r="V460" i="24"/>
  <c r="V461" i="24"/>
  <c r="V462" i="24"/>
  <c r="V464" i="24"/>
  <c r="V465" i="24"/>
  <c r="V466" i="24"/>
  <c r="V467" i="24"/>
  <c r="V26" i="24" s="1"/>
  <c r="W460" i="24"/>
  <c r="U478" i="24"/>
  <c r="U27" i="24"/>
  <c r="V470" i="24"/>
  <c r="U470" i="24"/>
  <c r="W470" i="24" s="1"/>
  <c r="W478" i="24" s="1"/>
  <c r="W27" i="24" s="1"/>
  <c r="V471" i="24"/>
  <c r="V472" i="24"/>
  <c r="V473" i="24"/>
  <c r="V474" i="24"/>
  <c r="U474" i="24"/>
  <c r="V475" i="24"/>
  <c r="V476" i="24"/>
  <c r="V477" i="24"/>
  <c r="U471" i="24"/>
  <c r="W471" i="24" s="1"/>
  <c r="U472" i="24"/>
  <c r="W472" i="24"/>
  <c r="U473" i="24"/>
  <c r="U475" i="24"/>
  <c r="U476" i="24"/>
  <c r="W476" i="24"/>
  <c r="U477" i="24"/>
  <c r="W477" i="24" s="1"/>
  <c r="U490" i="24"/>
  <c r="W490" i="24" s="1"/>
  <c r="V490" i="24"/>
  <c r="U481" i="24"/>
  <c r="V481" i="24"/>
  <c r="V496" i="24"/>
  <c r="V28" i="24" s="1"/>
  <c r="U482" i="24"/>
  <c r="U483" i="24"/>
  <c r="U484" i="24"/>
  <c r="W484" i="24" s="1"/>
  <c r="U485" i="24"/>
  <c r="V485" i="24"/>
  <c r="U486" i="24"/>
  <c r="U487" i="24"/>
  <c r="W487" i="24" s="1"/>
  <c r="U488" i="24"/>
  <c r="U489" i="24"/>
  <c r="V489" i="24"/>
  <c r="U491" i="24"/>
  <c r="U492" i="24"/>
  <c r="U493" i="24"/>
  <c r="W493" i="24"/>
  <c r="V493" i="24"/>
  <c r="U494" i="24"/>
  <c r="U495" i="24"/>
  <c r="V482" i="24"/>
  <c r="V483" i="24"/>
  <c r="V484" i="24"/>
  <c r="V486" i="24"/>
  <c r="V487" i="24"/>
  <c r="V488" i="24"/>
  <c r="V491" i="24"/>
  <c r="V492" i="24"/>
  <c r="W492" i="24" s="1"/>
  <c r="V494" i="24"/>
  <c r="V495" i="24"/>
  <c r="U502" i="24"/>
  <c r="V502" i="24"/>
  <c r="U504" i="24"/>
  <c r="V504" i="24"/>
  <c r="U499" i="24"/>
  <c r="U500" i="24"/>
  <c r="W500" i="24" s="1"/>
  <c r="U501" i="24"/>
  <c r="U503" i="24"/>
  <c r="U505" i="24"/>
  <c r="U29" i="24"/>
  <c r="V499" i="24"/>
  <c r="V500" i="24"/>
  <c r="V501" i="24"/>
  <c r="V503" i="24"/>
  <c r="V505" i="24"/>
  <c r="W503" i="24"/>
  <c r="U508" i="24"/>
  <c r="U510" i="24" s="1"/>
  <c r="U509" i="24"/>
  <c r="W509" i="24" s="1"/>
  <c r="V508" i="24"/>
  <c r="V510" i="24" s="1"/>
  <c r="V30" i="24" s="1"/>
  <c r="W508" i="24"/>
  <c r="W510" i="24" s="1"/>
  <c r="W30" i="24" s="1"/>
  <c r="V509" i="24"/>
  <c r="U513" i="24"/>
  <c r="U31" i="24" s="1"/>
  <c r="U514" i="24"/>
  <c r="V513" i="24"/>
  <c r="V31" i="24" s="1"/>
  <c r="U517" i="24"/>
  <c r="U518" i="24"/>
  <c r="U519" i="24"/>
  <c r="U520" i="24"/>
  <c r="U521" i="24"/>
  <c r="U522" i="24"/>
  <c r="U523" i="24"/>
  <c r="U524" i="24"/>
  <c r="W524" i="24" s="1"/>
  <c r="U525" i="24"/>
  <c r="U526" i="24"/>
  <c r="U527" i="24"/>
  <c r="U528" i="24"/>
  <c r="U529" i="24"/>
  <c r="U530" i="24"/>
  <c r="V517" i="24"/>
  <c r="V518" i="24"/>
  <c r="V519" i="24"/>
  <c r="W519" i="24" s="1"/>
  <c r="V520" i="24"/>
  <c r="V521" i="24"/>
  <c r="W521" i="24"/>
  <c r="V522" i="24"/>
  <c r="V523" i="24"/>
  <c r="V524" i="24"/>
  <c r="V525" i="24"/>
  <c r="V526" i="24"/>
  <c r="V527" i="24"/>
  <c r="V528" i="24"/>
  <c r="V529" i="24"/>
  <c r="W529" i="24"/>
  <c r="V530" i="24"/>
  <c r="W530" i="24" s="1"/>
  <c r="U791" i="24"/>
  <c r="W791" i="24" s="1"/>
  <c r="V791" i="24"/>
  <c r="U777" i="24"/>
  <c r="U778" i="24"/>
  <c r="W778" i="24" s="1"/>
  <c r="U779" i="24"/>
  <c r="U780" i="24"/>
  <c r="W780" i="24" s="1"/>
  <c r="U781" i="24"/>
  <c r="W781" i="24"/>
  <c r="U782" i="24"/>
  <c r="U783" i="24"/>
  <c r="W783" i="24" s="1"/>
  <c r="U784" i="24"/>
  <c r="U785" i="24"/>
  <c r="U786" i="24"/>
  <c r="U787" i="24"/>
  <c r="U788" i="24"/>
  <c r="U789" i="24"/>
  <c r="W789" i="24" s="1"/>
  <c r="U790" i="24"/>
  <c r="U792" i="24"/>
  <c r="W792" i="24" s="1"/>
  <c r="U793" i="24"/>
  <c r="U794" i="24"/>
  <c r="U795" i="24"/>
  <c r="W795" i="24"/>
  <c r="U796" i="24"/>
  <c r="W796" i="24"/>
  <c r="U797" i="24"/>
  <c r="W797" i="24" s="1"/>
  <c r="V777" i="24"/>
  <c r="W777" i="24" s="1"/>
  <c r="W798" i="24" s="1"/>
  <c r="W46" i="24" s="1"/>
  <c r="W52" i="24" s="1"/>
  <c r="V778" i="24"/>
  <c r="V779" i="24"/>
  <c r="W779" i="24" s="1"/>
  <c r="V780" i="24"/>
  <c r="V781" i="24"/>
  <c r="V782" i="24"/>
  <c r="V783" i="24"/>
  <c r="V784" i="24"/>
  <c r="V785" i="24"/>
  <c r="V786" i="24"/>
  <c r="W786" i="24" s="1"/>
  <c r="V787" i="24"/>
  <c r="V788" i="24"/>
  <c r="W788" i="24" s="1"/>
  <c r="V789" i="24"/>
  <c r="V790" i="24"/>
  <c r="V792" i="24"/>
  <c r="V793" i="24"/>
  <c r="V794" i="24"/>
  <c r="W794" i="24"/>
  <c r="V795" i="24"/>
  <c r="V796" i="24"/>
  <c r="V797" i="24"/>
  <c r="V798" i="24"/>
  <c r="V46" i="24" s="1"/>
  <c r="V52" i="24" s="1"/>
  <c r="U803" i="24"/>
  <c r="W803" i="24" s="1"/>
  <c r="V803" i="24"/>
  <c r="U801" i="24"/>
  <c r="V801" i="24"/>
  <c r="V812" i="24"/>
  <c r="V47" i="24" s="1"/>
  <c r="U802" i="24"/>
  <c r="U804" i="24"/>
  <c r="V804" i="24"/>
  <c r="W804" i="24" s="1"/>
  <c r="U805" i="24"/>
  <c r="V805" i="24"/>
  <c r="W805" i="24" s="1"/>
  <c r="U806" i="24"/>
  <c r="W806" i="24" s="1"/>
  <c r="U807" i="24"/>
  <c r="U808" i="24"/>
  <c r="U809" i="24"/>
  <c r="W809" i="24" s="1"/>
  <c r="V809" i="24"/>
  <c r="U810" i="24"/>
  <c r="W810" i="24" s="1"/>
  <c r="U811" i="24"/>
  <c r="W811" i="24" s="1"/>
  <c r="V802" i="24"/>
  <c r="V806" i="24"/>
  <c r="V807" i="24"/>
  <c r="V808" i="24"/>
  <c r="W808" i="24" s="1"/>
  <c r="V810" i="24"/>
  <c r="V811" i="24"/>
  <c r="U816" i="24"/>
  <c r="W816" i="24"/>
  <c r="V816" i="24"/>
  <c r="U815" i="24"/>
  <c r="U817" i="24"/>
  <c r="U818" i="24"/>
  <c r="W818" i="24" s="1"/>
  <c r="U819" i="24"/>
  <c r="U820" i="24"/>
  <c r="V820" i="24"/>
  <c r="U821" i="24"/>
  <c r="W821" i="24"/>
  <c r="V815" i="24"/>
  <c r="W815" i="24" s="1"/>
  <c r="W822" i="24"/>
  <c r="W48" i="24" s="1"/>
  <c r="V817" i="24"/>
  <c r="W817" i="24" s="1"/>
  <c r="V818" i="24"/>
  <c r="V819" i="24"/>
  <c r="V821" i="24"/>
  <c r="U835" i="24"/>
  <c r="W835" i="24" s="1"/>
  <c r="V835" i="24"/>
  <c r="U838" i="24"/>
  <c r="V838" i="24"/>
  <c r="W838" i="24"/>
  <c r="U839" i="24"/>
  <c r="W839" i="24"/>
  <c r="V839" i="24"/>
  <c r="U825" i="24"/>
  <c r="U826" i="24"/>
  <c r="U827" i="24"/>
  <c r="U828" i="24"/>
  <c r="V828" i="24"/>
  <c r="W828" i="24"/>
  <c r="U829" i="24"/>
  <c r="U830" i="24"/>
  <c r="U831" i="24"/>
  <c r="U832" i="24"/>
  <c r="W832" i="24" s="1"/>
  <c r="V832" i="24"/>
  <c r="U833" i="24"/>
  <c r="U834" i="24"/>
  <c r="U836" i="24"/>
  <c r="V836" i="24"/>
  <c r="U837" i="24"/>
  <c r="U840" i="24"/>
  <c r="V840" i="24"/>
  <c r="U841" i="24"/>
  <c r="U844" i="24"/>
  <c r="U845" i="24"/>
  <c r="W845" i="24" s="1"/>
  <c r="U846" i="24"/>
  <c r="V846" i="24"/>
  <c r="W846" i="24" s="1"/>
  <c r="U847" i="24"/>
  <c r="W847" i="24" s="1"/>
  <c r="V825" i="24"/>
  <c r="V848" i="24" s="1"/>
  <c r="V826" i="24"/>
  <c r="V827" i="24"/>
  <c r="W827" i="24" s="1"/>
  <c r="V829" i="24"/>
  <c r="W829" i="24" s="1"/>
  <c r="V830" i="24"/>
  <c r="V831" i="24"/>
  <c r="W831" i="24"/>
  <c r="V833" i="24"/>
  <c r="V834" i="24"/>
  <c r="V837" i="24"/>
  <c r="V841" i="24"/>
  <c r="V844" i="24"/>
  <c r="V845" i="24"/>
  <c r="V847" i="24"/>
  <c r="V49" i="24"/>
  <c r="W834" i="24"/>
  <c r="U856" i="24"/>
  <c r="V856" i="24"/>
  <c r="W856" i="24" s="1"/>
  <c r="U860" i="24"/>
  <c r="W860" i="24" s="1"/>
  <c r="V860" i="24"/>
  <c r="U851" i="24"/>
  <c r="U852" i="24"/>
  <c r="W852" i="24" s="1"/>
  <c r="U853" i="24"/>
  <c r="W853" i="24" s="1"/>
  <c r="U854" i="24"/>
  <c r="U855" i="24"/>
  <c r="U857" i="24"/>
  <c r="W857" i="24" s="1"/>
  <c r="U858" i="24"/>
  <c r="W858" i="24" s="1"/>
  <c r="U859" i="24"/>
  <c r="U861" i="24"/>
  <c r="U50" i="24"/>
  <c r="V851" i="24"/>
  <c r="V861" i="24" s="1"/>
  <c r="V852" i="24"/>
  <c r="V853" i="24"/>
  <c r="V854" i="24"/>
  <c r="V855" i="24"/>
  <c r="W855" i="24" s="1"/>
  <c r="V857" i="24"/>
  <c r="V858" i="24"/>
  <c r="V859" i="24"/>
  <c r="V50" i="24"/>
  <c r="U864" i="24"/>
  <c r="U865" i="24"/>
  <c r="V865" i="24"/>
  <c r="W865" i="24" s="1"/>
  <c r="V864" i="24"/>
  <c r="V866" i="24"/>
  <c r="V51" i="24"/>
  <c r="U875" i="24"/>
  <c r="W875" i="24" s="1"/>
  <c r="V875" i="24"/>
  <c r="U888" i="24"/>
  <c r="W888" i="24"/>
  <c r="V888" i="24"/>
  <c r="U892" i="24"/>
  <c r="V892" i="24"/>
  <c r="U896" i="24"/>
  <c r="W896" i="24" s="1"/>
  <c r="V896" i="24"/>
  <c r="U869" i="24"/>
  <c r="U870" i="24"/>
  <c r="U871" i="24"/>
  <c r="U872" i="24"/>
  <c r="V872" i="24"/>
  <c r="W872" i="24" s="1"/>
  <c r="U873" i="24"/>
  <c r="U874" i="24"/>
  <c r="W874" i="24"/>
  <c r="U876" i="24"/>
  <c r="W876" i="24" s="1"/>
  <c r="U877" i="24"/>
  <c r="U878" i="24"/>
  <c r="U879" i="24"/>
  <c r="W879" i="24"/>
  <c r="U880" i="24"/>
  <c r="V880" i="24"/>
  <c r="W880" i="24" s="1"/>
  <c r="U881" i="24"/>
  <c r="W881" i="24" s="1"/>
  <c r="U882" i="24"/>
  <c r="U883" i="24"/>
  <c r="U884" i="24"/>
  <c r="V884" i="24"/>
  <c r="U885" i="24"/>
  <c r="W885" i="24" s="1"/>
  <c r="U886" i="24"/>
  <c r="U887" i="24"/>
  <c r="U889" i="24"/>
  <c r="U890" i="24"/>
  <c r="W890" i="24" s="1"/>
  <c r="U891" i="24"/>
  <c r="U893" i="24"/>
  <c r="U894" i="24"/>
  <c r="U895" i="24"/>
  <c r="W895" i="24"/>
  <c r="U897" i="24"/>
  <c r="V869" i="24"/>
  <c r="V870" i="24"/>
  <c r="V871" i="24"/>
  <c r="W871" i="24"/>
  <c r="V873" i="24"/>
  <c r="W873" i="24"/>
  <c r="V874" i="24"/>
  <c r="V876" i="24"/>
  <c r="V877" i="24"/>
  <c r="W877" i="24"/>
  <c r="V878" i="24"/>
  <c r="V879" i="24"/>
  <c r="V881" i="24"/>
  <c r="V882" i="24"/>
  <c r="W882" i="24" s="1"/>
  <c r="V883" i="24"/>
  <c r="V885" i="24"/>
  <c r="V886" i="24"/>
  <c r="V887" i="24"/>
  <c r="V889" i="24"/>
  <c r="V890" i="24"/>
  <c r="V891" i="24"/>
  <c r="V893" i="24"/>
  <c r="V894" i="24"/>
  <c r="V895" i="24"/>
  <c r="V897" i="24"/>
  <c r="W897" i="24" s="1"/>
  <c r="V898" i="24"/>
  <c r="V55" i="24" s="1"/>
  <c r="V59" i="24"/>
  <c r="U907" i="24"/>
  <c r="V907" i="24"/>
  <c r="W907" i="24" s="1"/>
  <c r="U901" i="24"/>
  <c r="U911" i="24"/>
  <c r="U56" i="24" s="1"/>
  <c r="U904" i="24"/>
  <c r="W904" i="24" s="1"/>
  <c r="U905" i="24"/>
  <c r="U906" i="24"/>
  <c r="U908" i="24"/>
  <c r="W908" i="24" s="1"/>
  <c r="U909" i="24"/>
  <c r="W909" i="24" s="1"/>
  <c r="U910" i="24"/>
  <c r="V901" i="24"/>
  <c r="V911" i="24" s="1"/>
  <c r="V56" i="24" s="1"/>
  <c r="V904" i="24"/>
  <c r="V905" i="24"/>
  <c r="W905" i="24"/>
  <c r="V906" i="24"/>
  <c r="W906" i="24" s="1"/>
  <c r="V908" i="24"/>
  <c r="V909" i="24"/>
  <c r="V910" i="24"/>
  <c r="U915" i="24"/>
  <c r="W915" i="24" s="1"/>
  <c r="V915" i="24"/>
  <c r="U914" i="24"/>
  <c r="U918" i="24"/>
  <c r="W918" i="24" s="1"/>
  <c r="U920" i="24"/>
  <c r="U921" i="24"/>
  <c r="U922" i="24"/>
  <c r="W922" i="24" s="1"/>
  <c r="V922" i="24"/>
  <c r="U923" i="24"/>
  <c r="W923" i="24" s="1"/>
  <c r="U924" i="24"/>
  <c r="U925" i="24"/>
  <c r="U926" i="24"/>
  <c r="U57" i="24" s="1"/>
  <c r="V914" i="24"/>
  <c r="V918" i="24"/>
  <c r="V920" i="24"/>
  <c r="W920" i="24" s="1"/>
  <c r="V921" i="24"/>
  <c r="V923" i="24"/>
  <c r="V924" i="24"/>
  <c r="V925" i="24"/>
  <c r="W925" i="24" s="1"/>
  <c r="T932" i="24"/>
  <c r="T58" i="24" s="1"/>
  <c r="U929" i="24"/>
  <c r="U932" i="24" s="1"/>
  <c r="U58" i="24" s="1"/>
  <c r="U930" i="24"/>
  <c r="U931" i="24"/>
  <c r="V929" i="24"/>
  <c r="V930" i="24"/>
  <c r="V931" i="24"/>
  <c r="W931" i="24"/>
  <c r="H936" i="24"/>
  <c r="H937" i="24"/>
  <c r="U935" i="24"/>
  <c r="U936" i="24"/>
  <c r="W936" i="24" s="1"/>
  <c r="V936" i="24"/>
  <c r="U937" i="24"/>
  <c r="V935" i="24"/>
  <c r="V939" i="24" s="1"/>
  <c r="V63" i="24"/>
  <c r="V937" i="24"/>
  <c r="W937" i="24"/>
  <c r="U941" i="24"/>
  <c r="U942" i="24"/>
  <c r="V941" i="24"/>
  <c r="W941" i="24" s="1"/>
  <c r="S257" i="24"/>
  <c r="S258" i="24"/>
  <c r="U479" i="24"/>
  <c r="U480" i="24"/>
  <c r="M514" i="24"/>
  <c r="O514" i="24"/>
  <c r="Q514" i="24"/>
  <c r="R514" i="24"/>
  <c r="AB532" i="24"/>
  <c r="AB776" i="24"/>
  <c r="V932" i="22"/>
  <c r="V58" i="22" s="1"/>
  <c r="V91" i="22"/>
  <c r="V4" i="22" s="1"/>
  <c r="B2" i="22"/>
  <c r="S531" i="22"/>
  <c r="S32" i="22" s="1"/>
  <c r="S505" i="22"/>
  <c r="S29" i="22" s="1"/>
  <c r="S478" i="22"/>
  <c r="S27" i="22" s="1"/>
  <c r="S427" i="22"/>
  <c r="S24" i="22" s="1"/>
  <c r="S393" i="22"/>
  <c r="S22" i="22" s="1"/>
  <c r="S373" i="22"/>
  <c r="S21" i="22" s="1"/>
  <c r="M898" i="22"/>
  <c r="M55" i="22" s="1"/>
  <c r="R898" i="22"/>
  <c r="R55" i="22" s="1"/>
  <c r="S898" i="22"/>
  <c r="S55" i="22" s="1"/>
  <c r="T898" i="22"/>
  <c r="T55" i="22" s="1"/>
  <c r="Q861" i="22"/>
  <c r="Q50" i="22" s="1"/>
  <c r="R861" i="22"/>
  <c r="R50" i="22" s="1"/>
  <c r="S861" i="22"/>
  <c r="S50" i="22" s="1"/>
  <c r="T861" i="22"/>
  <c r="T50" i="22" s="1"/>
  <c r="Q3" i="23"/>
  <c r="Q4" i="23"/>
  <c r="Q5" i="23"/>
  <c r="Q6" i="23"/>
  <c r="Q7" i="23"/>
  <c r="Q8" i="23"/>
  <c r="Q2" i="23"/>
  <c r="S133" i="22"/>
  <c r="S7" i="22" s="1"/>
  <c r="T133" i="22"/>
  <c r="T7" i="22" s="1"/>
  <c r="S117" i="22"/>
  <c r="S6" i="22" s="1"/>
  <c r="T117" i="22"/>
  <c r="T6" i="22" s="1"/>
  <c r="S104" i="22"/>
  <c r="S5" i="22" s="1"/>
  <c r="S91" i="22"/>
  <c r="S4" i="22" s="1"/>
  <c r="S168" i="22"/>
  <c r="S8" i="22" s="1"/>
  <c r="S178" i="22"/>
  <c r="S9" i="22" s="1"/>
  <c r="S510" i="22"/>
  <c r="S30" i="22" s="1"/>
  <c r="S514" i="22"/>
  <c r="S496" i="22"/>
  <c r="S28" i="22" s="1"/>
  <c r="S467" i="22"/>
  <c r="S26" i="22" s="1"/>
  <c r="S449" i="22"/>
  <c r="S25" i="22" s="1"/>
  <c r="S412" i="22"/>
  <c r="S23" i="22" s="1"/>
  <c r="S349" i="22"/>
  <c r="S20" i="22" s="1"/>
  <c r="S331" i="22"/>
  <c r="S19" i="22" s="1"/>
  <c r="S314" i="22"/>
  <c r="S18" i="22" s="1"/>
  <c r="S296" i="22"/>
  <c r="S17" i="22" s="1"/>
  <c r="S283" i="22"/>
  <c r="S16" i="22" s="1"/>
  <c r="S256" i="22"/>
  <c r="S15" i="22" s="1"/>
  <c r="S236" i="22"/>
  <c r="S14" i="22" s="1"/>
  <c r="S220" i="22"/>
  <c r="S13" i="22" s="1"/>
  <c r="S207" i="22"/>
  <c r="S12" i="22" s="1"/>
  <c r="S866" i="22"/>
  <c r="S51" i="22" s="1"/>
  <c r="S848" i="22"/>
  <c r="S822" i="22"/>
  <c r="S48" i="22" s="1"/>
  <c r="S812" i="22"/>
  <c r="S47" i="22" s="1"/>
  <c r="S798" i="22"/>
  <c r="S46" i="22" s="1"/>
  <c r="S926" i="22"/>
  <c r="S911" i="22"/>
  <c r="S932" i="22"/>
  <c r="S58" i="22" s="1"/>
  <c r="S942" i="22"/>
  <c r="S950" i="22" s="1"/>
  <c r="S31" i="22"/>
  <c r="T104" i="22"/>
  <c r="T5" i="22" s="1"/>
  <c r="T91" i="22"/>
  <c r="T4" i="22" s="1"/>
  <c r="T168" i="22"/>
  <c r="T8" i="22" s="1"/>
  <c r="T178" i="22"/>
  <c r="T9" i="22" s="1"/>
  <c r="T207" i="22"/>
  <c r="T12" i="22" s="1"/>
  <c r="T220" i="22"/>
  <c r="T13" i="22" s="1"/>
  <c r="T236" i="22"/>
  <c r="T14" i="22" s="1"/>
  <c r="T256" i="22"/>
  <c r="T15" i="22" s="1"/>
  <c r="T283" i="22"/>
  <c r="T16" i="22" s="1"/>
  <c r="T296" i="22"/>
  <c r="T17" i="22" s="1"/>
  <c r="T314" i="22"/>
  <c r="T18" i="22" s="1"/>
  <c r="T331" i="22"/>
  <c r="T19" i="22" s="1"/>
  <c r="T349" i="22"/>
  <c r="T20" i="22" s="1"/>
  <c r="T373" i="22"/>
  <c r="T21" i="22" s="1"/>
  <c r="T393" i="22"/>
  <c r="T22" i="22" s="1"/>
  <c r="T412" i="22"/>
  <c r="T23" i="22" s="1"/>
  <c r="T427" i="22"/>
  <c r="T24" i="22" s="1"/>
  <c r="T449" i="22"/>
  <c r="T25" i="22" s="1"/>
  <c r="T467" i="22"/>
  <c r="T26" i="22" s="1"/>
  <c r="T478" i="22"/>
  <c r="T27" i="22" s="1"/>
  <c r="T496" i="22"/>
  <c r="T28" i="22" s="1"/>
  <c r="T505" i="22"/>
  <c r="T29" i="22" s="1"/>
  <c r="T510" i="22"/>
  <c r="T30" i="22" s="1"/>
  <c r="T31" i="22"/>
  <c r="T531" i="22"/>
  <c r="T32" i="22" s="1"/>
  <c r="T798" i="22"/>
  <c r="T46" i="22" s="1"/>
  <c r="T812" i="22"/>
  <c r="T47" i="22" s="1"/>
  <c r="T822" i="22"/>
  <c r="T48" i="22" s="1"/>
  <c r="T848" i="22"/>
  <c r="T49" i="22" s="1"/>
  <c r="T866" i="22"/>
  <c r="T51" i="22" s="1"/>
  <c r="T911" i="22"/>
  <c r="T926" i="22"/>
  <c r="T932" i="22"/>
  <c r="T58" i="22" s="1"/>
  <c r="T942" i="22"/>
  <c r="T66" i="22" s="1"/>
  <c r="M168" i="22"/>
  <c r="M8" i="22" s="1"/>
  <c r="Q812" i="22"/>
  <c r="Q47" i="22" s="1"/>
  <c r="Q822" i="22"/>
  <c r="Q48" i="22" s="1"/>
  <c r="Q798" i="22"/>
  <c r="Q46" i="22" s="1"/>
  <c r="Q848" i="22"/>
  <c r="Q49" i="22" s="1"/>
  <c r="Q866" i="22"/>
  <c r="Q911" i="22"/>
  <c r="Q56" i="22" s="1"/>
  <c r="Q926" i="22"/>
  <c r="Q57" i="22" s="1"/>
  <c r="Q932" i="22"/>
  <c r="Q58" i="22" s="1"/>
  <c r="Q91" i="22"/>
  <c r="Q104" i="22"/>
  <c r="Q5" i="22" s="1"/>
  <c r="Q117" i="22"/>
  <c r="Q6" i="22" s="1"/>
  <c r="Q133" i="22"/>
  <c r="Q7" i="22" s="1"/>
  <c r="Q168" i="22"/>
  <c r="Q8" i="22" s="1"/>
  <c r="Q178" i="22"/>
  <c r="Q9" i="22" s="1"/>
  <c r="Q207" i="22"/>
  <c r="Q12" i="22" s="1"/>
  <c r="Q220" i="22"/>
  <c r="Q13" i="22" s="1"/>
  <c r="Q236" i="22"/>
  <c r="Q14" i="22" s="1"/>
  <c r="Q256" i="22"/>
  <c r="Q15" i="22" s="1"/>
  <c r="Q283" i="22"/>
  <c r="Q16" i="22" s="1"/>
  <c r="Q296" i="22"/>
  <c r="Q17" i="22" s="1"/>
  <c r="Q314" i="22"/>
  <c r="Q18" i="22" s="1"/>
  <c r="Q331" i="22"/>
  <c r="Q19" i="22" s="1"/>
  <c r="Q349" i="22"/>
  <c r="Q20" i="22" s="1"/>
  <c r="Q373" i="22"/>
  <c r="Q21" i="22" s="1"/>
  <c r="Q393" i="22"/>
  <c r="Q22" i="22" s="1"/>
  <c r="Q412" i="22"/>
  <c r="Q23" i="22" s="1"/>
  <c r="Q427" i="22"/>
  <c r="Q24" i="22" s="1"/>
  <c r="Q449" i="22"/>
  <c r="Q25" i="22" s="1"/>
  <c r="Q467" i="22"/>
  <c r="Q26" i="22" s="1"/>
  <c r="Q478" i="22"/>
  <c r="Q27" i="22" s="1"/>
  <c r="Q496" i="22"/>
  <c r="Q28" i="22" s="1"/>
  <c r="Q505" i="22"/>
  <c r="Q29" i="22" s="1"/>
  <c r="Q510" i="22"/>
  <c r="Q31" i="22"/>
  <c r="Q531" i="22"/>
  <c r="Q32" i="22" s="1"/>
  <c r="R91" i="22"/>
  <c r="R4" i="22" s="1"/>
  <c r="R104" i="22"/>
  <c r="R5" i="22" s="1"/>
  <c r="R117" i="22"/>
  <c r="R6" i="22" s="1"/>
  <c r="R133" i="22"/>
  <c r="R7" i="22" s="1"/>
  <c r="R168" i="22"/>
  <c r="R8" i="22" s="1"/>
  <c r="R178" i="22"/>
  <c r="R9" i="22" s="1"/>
  <c r="R207" i="22"/>
  <c r="R12" i="22" s="1"/>
  <c r="R220" i="22"/>
  <c r="R13" i="22" s="1"/>
  <c r="R236" i="22"/>
  <c r="R14" i="22" s="1"/>
  <c r="R256" i="22"/>
  <c r="R15" i="22" s="1"/>
  <c r="R283" i="22"/>
  <c r="R16" i="22" s="1"/>
  <c r="R296" i="22"/>
  <c r="R17" i="22" s="1"/>
  <c r="R314" i="22"/>
  <c r="R18" i="22" s="1"/>
  <c r="R331" i="22"/>
  <c r="R19" i="22" s="1"/>
  <c r="R349" i="22"/>
  <c r="R20" i="22" s="1"/>
  <c r="R373" i="22"/>
  <c r="R21" i="22" s="1"/>
  <c r="R393" i="22"/>
  <c r="R22" i="22" s="1"/>
  <c r="R412" i="22"/>
  <c r="R23" i="22" s="1"/>
  <c r="R427" i="22"/>
  <c r="R24" i="22" s="1"/>
  <c r="R449" i="22"/>
  <c r="R25" i="22" s="1"/>
  <c r="R467" i="22"/>
  <c r="R26" i="22" s="1"/>
  <c r="R478" i="22"/>
  <c r="R27" i="22" s="1"/>
  <c r="R496" i="22"/>
  <c r="R28" i="22" s="1"/>
  <c r="R505" i="22"/>
  <c r="R29" i="22" s="1"/>
  <c r="R510" i="22"/>
  <c r="R30" i="22"/>
  <c r="R31" i="22"/>
  <c r="R531" i="22"/>
  <c r="R32" i="22" s="1"/>
  <c r="R798" i="22"/>
  <c r="R46" i="22" s="1"/>
  <c r="R812" i="22"/>
  <c r="R47" i="22" s="1"/>
  <c r="R822" i="22"/>
  <c r="R48" i="22" s="1"/>
  <c r="R848" i="22"/>
  <c r="R49" i="22" s="1"/>
  <c r="R866" i="22"/>
  <c r="R51" i="22" s="1"/>
  <c r="R911" i="22"/>
  <c r="R926" i="22"/>
  <c r="R57" i="22" s="1"/>
  <c r="R932" i="22"/>
  <c r="R58" i="22" s="1"/>
  <c r="R942" i="22"/>
  <c r="R950" i="22" s="1"/>
  <c r="M911" i="22"/>
  <c r="M56" i="22" s="1"/>
  <c r="M926" i="22"/>
  <c r="M57" i="22" s="1"/>
  <c r="M932" i="22"/>
  <c r="M58" i="22" s="1"/>
  <c r="M91" i="22"/>
  <c r="M4" i="22" s="1"/>
  <c r="M104" i="22"/>
  <c r="M5" i="22" s="1"/>
  <c r="M117" i="22"/>
  <c r="M6" i="22" s="1"/>
  <c r="M133" i="22"/>
  <c r="M7" i="22" s="1"/>
  <c r="M178" i="22"/>
  <c r="M9" i="22" s="1"/>
  <c r="M207" i="22"/>
  <c r="M12" i="22"/>
  <c r="M220" i="22"/>
  <c r="M13" i="22" s="1"/>
  <c r="M236" i="22"/>
  <c r="M14" i="22" s="1"/>
  <c r="M256" i="22"/>
  <c r="M15" i="22" s="1"/>
  <c r="M283" i="22"/>
  <c r="M16" i="22" s="1"/>
  <c r="M296" i="22"/>
  <c r="M17" i="22" s="1"/>
  <c r="M314" i="22"/>
  <c r="M18" i="22" s="1"/>
  <c r="M331" i="22"/>
  <c r="M19" i="22" s="1"/>
  <c r="M349" i="22"/>
  <c r="M20" i="22" s="1"/>
  <c r="M373" i="22"/>
  <c r="M21" i="22" s="1"/>
  <c r="M393" i="22"/>
  <c r="M22" i="22" s="1"/>
  <c r="M412" i="22"/>
  <c r="M23" i="22" s="1"/>
  <c r="M427" i="22"/>
  <c r="M24" i="22" s="1"/>
  <c r="M449" i="22"/>
  <c r="M25" i="22" s="1"/>
  <c r="M467" i="22"/>
  <c r="M26" i="22" s="1"/>
  <c r="M478" i="22"/>
  <c r="M27" i="22" s="1"/>
  <c r="M496" i="22"/>
  <c r="M28" i="22" s="1"/>
  <c r="M505" i="22"/>
  <c r="M29" i="22" s="1"/>
  <c r="M510" i="22"/>
  <c r="M30" i="22" s="1"/>
  <c r="M31" i="22"/>
  <c r="M531" i="22"/>
  <c r="M798" i="22"/>
  <c r="M46" i="22" s="1"/>
  <c r="M812" i="22"/>
  <c r="M47" i="22" s="1"/>
  <c r="M822" i="22"/>
  <c r="M48" i="22" s="1"/>
  <c r="M848" i="22"/>
  <c r="M49" i="22" s="1"/>
  <c r="M866" i="22"/>
  <c r="M942" i="22"/>
  <c r="M514" i="22"/>
  <c r="Q514" i="22"/>
  <c r="R514" i="22"/>
  <c r="T514" i="22"/>
  <c r="U257" i="22"/>
  <c r="U258" i="22"/>
  <c r="N110" i="24"/>
  <c r="S110" i="24" s="1"/>
  <c r="W929" i="24"/>
  <c r="U798" i="24"/>
  <c r="U531" i="24"/>
  <c r="V822" i="24"/>
  <c r="W830" i="24"/>
  <c r="U449" i="24"/>
  <c r="U25" i="24"/>
  <c r="W893" i="24"/>
  <c r="W837" i="24"/>
  <c r="U822" i="24"/>
  <c r="U48" i="24"/>
  <c r="W785" i="24"/>
  <c r="W513" i="24"/>
  <c r="W514" i="24" s="1"/>
  <c r="U30" i="24"/>
  <c r="W466" i="24"/>
  <c r="U331" i="24"/>
  <c r="U19" i="24" s="1"/>
  <c r="V449" i="24"/>
  <c r="V25" i="24"/>
  <c r="V314" i="24"/>
  <c r="V18" i="24" s="1"/>
  <c r="V393" i="24"/>
  <c r="V22" i="24" s="1"/>
  <c r="U296" i="24"/>
  <c r="U17" i="24"/>
  <c r="W248" i="24"/>
  <c r="W244" i="24"/>
  <c r="W210" i="24"/>
  <c r="V117" i="24"/>
  <c r="V6" i="24"/>
  <c r="W72" i="24"/>
  <c r="W390" i="24"/>
  <c r="V168" i="24"/>
  <c r="V8" i="24"/>
  <c r="V207" i="24"/>
  <c r="V12" i="24" s="1"/>
  <c r="V33" i="24"/>
  <c r="U91" i="24"/>
  <c r="U944" i="24" s="1"/>
  <c r="U950" i="24" s="1"/>
  <c r="O90" i="22"/>
  <c r="P59" i="24"/>
  <c r="Q46" i="24"/>
  <c r="P46" i="24"/>
  <c r="P52" i="24"/>
  <c r="W932" i="24"/>
  <c r="W58" i="24" s="1"/>
  <c r="V43" i="24"/>
  <c r="W782" i="24"/>
  <c r="W240" i="24"/>
  <c r="Q66" i="24"/>
  <c r="O66" i="24"/>
  <c r="W445" i="24"/>
  <c r="V926" i="24"/>
  <c r="V57" i="24" s="1"/>
  <c r="U46" i="24"/>
  <c r="U52" i="24" s="1"/>
  <c r="U43" i="24"/>
  <c r="V932" i="24"/>
  <c r="V58" i="24" s="1"/>
  <c r="W841" i="24"/>
  <c r="W475" i="24"/>
  <c r="W464" i="24"/>
  <c r="W399" i="24"/>
  <c r="W273" i="24"/>
  <c r="W145" i="24"/>
  <c r="W99" i="24"/>
  <c r="O43" i="24"/>
  <c r="W891" i="24"/>
  <c r="W883" i="24"/>
  <c r="W432" i="24"/>
  <c r="W392" i="24"/>
  <c r="W317" i="24"/>
  <c r="W331" i="24" s="1"/>
  <c r="U412" i="24"/>
  <c r="U23" i="24" s="1"/>
  <c r="V531" i="24"/>
  <c r="W31" i="24"/>
  <c r="W352" i="24"/>
  <c r="W373" i="24" s="1"/>
  <c r="W21" i="24" s="1"/>
  <c r="W942" i="24"/>
  <c r="V942" i="24"/>
  <c r="W878" i="24"/>
  <c r="W819" i="24"/>
  <c r="W787" i="24"/>
  <c r="V514" i="24"/>
  <c r="V478" i="24"/>
  <c r="V27" i="24" s="1"/>
  <c r="W398" i="24"/>
  <c r="W132" i="24"/>
  <c r="W124" i="24"/>
  <c r="L802" i="24"/>
  <c r="L793" i="24"/>
  <c r="N793" i="24" s="1"/>
  <c r="T793" i="24" s="1"/>
  <c r="W851" i="24"/>
  <c r="W861" i="24" s="1"/>
  <c r="W50" i="24" s="1"/>
  <c r="W802" i="24"/>
  <c r="W527" i="24"/>
  <c r="W523" i="24"/>
  <c r="W491" i="24"/>
  <c r="W473" i="24"/>
  <c r="W440" i="24"/>
  <c r="W431" i="24"/>
  <c r="W347" i="24"/>
  <c r="W309" i="24"/>
  <c r="W292" i="24"/>
  <c r="W114" i="24"/>
  <c r="W85" i="24"/>
  <c r="L787" i="24"/>
  <c r="AB787" i="24" s="1"/>
  <c r="AA787" i="24" s="1"/>
  <c r="U117" i="24"/>
  <c r="U6" i="24"/>
  <c r="W930" i="24"/>
  <c r="W924" i="24"/>
  <c r="W859" i="24"/>
  <c r="W844" i="24"/>
  <c r="W793" i="24"/>
  <c r="W784" i="24"/>
  <c r="W518" i="24"/>
  <c r="W528" i="24"/>
  <c r="W520" i="24"/>
  <c r="W486" i="24"/>
  <c r="W456" i="24"/>
  <c r="W452" i="24"/>
  <c r="W467" i="24"/>
  <c r="W26" i="24"/>
  <c r="W439" i="24"/>
  <c r="W437" i="24"/>
  <c r="W425" i="24"/>
  <c r="W419" i="24"/>
  <c r="W397" i="24"/>
  <c r="W369" i="24"/>
  <c r="W372" i="24"/>
  <c r="W343" i="24"/>
  <c r="W303" i="24"/>
  <c r="W310" i="24"/>
  <c r="W291" i="24"/>
  <c r="W158" i="24"/>
  <c r="W153" i="24"/>
  <c r="W120" i="24"/>
  <c r="L255" i="24"/>
  <c r="AB255" i="24" s="1"/>
  <c r="AA255" i="24" s="1"/>
  <c r="L173" i="24"/>
  <c r="L166" i="24"/>
  <c r="W304" i="24"/>
  <c r="W280" i="24"/>
  <c r="W272" i="24"/>
  <c r="W267" i="24"/>
  <c r="X267" i="24" s="1"/>
  <c r="Y267" i="24" s="1"/>
  <c r="W230" i="24"/>
  <c r="W214" i="24"/>
  <c r="W219" i="24"/>
  <c r="W181" i="24"/>
  <c r="W207" i="24"/>
  <c r="W12" i="24"/>
  <c r="W33" i="24" s="1"/>
  <c r="W176" i="24"/>
  <c r="W137" i="24"/>
  <c r="W157" i="24"/>
  <c r="W112" i="24"/>
  <c r="W88" i="24"/>
  <c r="W83" i="24"/>
  <c r="W79" i="24"/>
  <c r="L884" i="24"/>
  <c r="N884" i="24" s="1"/>
  <c r="L880" i="24"/>
  <c r="L157" i="24"/>
  <c r="L153" i="24"/>
  <c r="L903" i="24"/>
  <c r="L111" i="24"/>
  <c r="X111" i="24" s="1"/>
  <c r="Y111" i="24" s="1"/>
  <c r="L107" i="24"/>
  <c r="X107" i="24" s="1"/>
  <c r="L83" i="24"/>
  <c r="L121" i="24"/>
  <c r="X121" i="24" s="1"/>
  <c r="Y121" i="24" s="1"/>
  <c r="Z121" i="24" s="1"/>
  <c r="L116" i="24"/>
  <c r="N116" i="24" s="1"/>
  <c r="S116" i="24" s="1"/>
  <c r="L114" i="24"/>
  <c r="AB114" i="24" s="1"/>
  <c r="AA114" i="24" s="1"/>
  <c r="L156" i="24"/>
  <c r="AB156" i="24" s="1"/>
  <c r="AA156" i="24" s="1"/>
  <c r="L521" i="24"/>
  <c r="X521" i="24" s="1"/>
  <c r="Y521" i="24" s="1"/>
  <c r="L126" i="24"/>
  <c r="N126" i="24" s="1"/>
  <c r="S126" i="24" s="1"/>
  <c r="L77" i="24"/>
  <c r="AB77" i="24" s="1"/>
  <c r="AA77" i="24" s="1"/>
  <c r="L75" i="24"/>
  <c r="N75" i="24" s="1"/>
  <c r="W133" i="24"/>
  <c r="W7" i="24" s="1"/>
  <c r="L243" i="24"/>
  <c r="L232" i="24"/>
  <c r="L228" i="24"/>
  <c r="L139" i="24"/>
  <c r="AB139" i="24" s="1"/>
  <c r="AA139" i="24" s="1"/>
  <c r="L137" i="24"/>
  <c r="L240" i="24"/>
  <c r="AB240" i="24" s="1"/>
  <c r="L286" i="24"/>
  <c r="L200" i="24"/>
  <c r="N200" i="24" s="1"/>
  <c r="T200" i="24" s="1"/>
  <c r="L192" i="24"/>
  <c r="N192" i="24" s="1"/>
  <c r="T192" i="24" s="1"/>
  <c r="L182" i="24"/>
  <c r="X182" i="24" s="1"/>
  <c r="Y182" i="24" s="1"/>
  <c r="Z182" i="24" s="1"/>
  <c r="L130" i="24"/>
  <c r="N130" i="24" s="1"/>
  <c r="T130" i="24" s="1"/>
  <c r="L128" i="24"/>
  <c r="L148" i="24"/>
  <c r="L112" i="24"/>
  <c r="L108" i="24"/>
  <c r="L103" i="24"/>
  <c r="L101" i="24"/>
  <c r="L99" i="24"/>
  <c r="X99" i="24" s="1"/>
  <c r="Y99" i="24" s="1"/>
  <c r="Z99" i="24" s="1"/>
  <c r="L97" i="24"/>
  <c r="L95" i="24"/>
  <c r="AB95" i="24" s="1"/>
  <c r="AA95" i="24" s="1"/>
  <c r="L84" i="24"/>
  <c r="N84" i="24" s="1"/>
  <c r="S84" i="24" s="1"/>
  <c r="L82" i="24"/>
  <c r="N82" i="24" s="1"/>
  <c r="S82" i="24" s="1"/>
  <c r="L80" i="24"/>
  <c r="L78" i="24"/>
  <c r="N78" i="24" s="1"/>
  <c r="S78" i="24" s="1"/>
  <c r="L76" i="24"/>
  <c r="L74" i="24"/>
  <c r="L72" i="24"/>
  <c r="L509" i="24"/>
  <c r="L504" i="24"/>
  <c r="AB504" i="24" s="1"/>
  <c r="AA504" i="24" s="1"/>
  <c r="L210" i="24"/>
  <c r="L163" i="24"/>
  <c r="L140" i="24"/>
  <c r="X140" i="24" s="1"/>
  <c r="Y140" i="24" s="1"/>
  <c r="Z140" i="24" s="1"/>
  <c r="L127" i="24"/>
  <c r="X127" i="24" s="1"/>
  <c r="Y127" i="24" s="1"/>
  <c r="Z127" i="24" s="1"/>
  <c r="W415" i="24"/>
  <c r="W427" i="24" s="1"/>
  <c r="W299" i="24"/>
  <c r="X299" i="24" s="1"/>
  <c r="Q56" i="24"/>
  <c r="Q59" i="24"/>
  <c r="Q9" i="24"/>
  <c r="P63" i="24"/>
  <c r="O57" i="24"/>
  <c r="M66" i="24"/>
  <c r="W19" i="24"/>
  <c r="U427" i="24"/>
  <c r="W901" i="24"/>
  <c r="W911" i="24" s="1"/>
  <c r="V48" i="24"/>
  <c r="AA110" i="24"/>
  <c r="P4" i="24"/>
  <c r="P10" i="24" s="1"/>
  <c r="W322" i="24"/>
  <c r="X322" i="24" s="1"/>
  <c r="Y322" i="24" s="1"/>
  <c r="W225" i="24"/>
  <c r="W196" i="24"/>
  <c r="R63" i="24"/>
  <c r="M5" i="24"/>
  <c r="M10" i="24" s="1"/>
  <c r="W864" i="24"/>
  <c r="U866" i="24"/>
  <c r="W220" i="24"/>
  <c r="W13" i="24" s="1"/>
  <c r="W854" i="24"/>
  <c r="W483" i="24"/>
  <c r="W223" i="24"/>
  <c r="V29" i="24"/>
  <c r="W840" i="24"/>
  <c r="W826" i="24"/>
  <c r="W807" i="24"/>
  <c r="W499" i="24"/>
  <c r="W505" i="24" s="1"/>
  <c r="W29" i="24" s="1"/>
  <c r="W447" i="24"/>
  <c r="W312" i="24"/>
  <c r="V9" i="24"/>
  <c r="M51" i="24"/>
  <c r="W75" i="24"/>
  <c r="W887" i="24"/>
  <c r="W522" i="24"/>
  <c r="W501" i="24"/>
  <c r="W504" i="24"/>
  <c r="W204" i="24"/>
  <c r="W199" i="24"/>
  <c r="W166" i="24"/>
  <c r="W150" i="24"/>
  <c r="W77" i="24"/>
  <c r="W448" i="24"/>
  <c r="W376" i="24"/>
  <c r="W393" i="24" s="1"/>
  <c r="W22" i="24"/>
  <c r="W357" i="24"/>
  <c r="W354" i="24"/>
  <c r="W192" i="24"/>
  <c r="X192" i="24" s="1"/>
  <c r="Y192" i="24" s="1"/>
  <c r="Z192" i="24" s="1"/>
  <c r="W152" i="24"/>
  <c r="W308" i="24"/>
  <c r="W253" i="24"/>
  <c r="W205" i="24"/>
  <c r="X205" i="24" s="1"/>
  <c r="Y205" i="24" s="1"/>
  <c r="W197" i="24"/>
  <c r="W187" i="24"/>
  <c r="W126" i="24"/>
  <c r="W917" i="24"/>
  <c r="L870" i="24"/>
  <c r="AB870" i="24" s="1"/>
  <c r="AA870" i="24" s="1"/>
  <c r="L854" i="24"/>
  <c r="AB854" i="24" s="1"/>
  <c r="AA854" i="24" s="1"/>
  <c r="L847" i="24"/>
  <c r="W265" i="24"/>
  <c r="W239" i="24"/>
  <c r="W186" i="24"/>
  <c r="W160" i="24"/>
  <c r="Q52" i="24"/>
  <c r="W76" i="24"/>
  <c r="L914" i="24"/>
  <c r="N914" i="24" s="1"/>
  <c r="S914" i="24" s="1"/>
  <c r="L840" i="24"/>
  <c r="L830" i="24"/>
  <c r="X830" i="24" s="1"/>
  <c r="Y830" i="24" s="1"/>
  <c r="Z830" i="24" s="1"/>
  <c r="L896" i="24"/>
  <c r="N896" i="24" s="1"/>
  <c r="S896" i="24" s="1"/>
  <c r="L819" i="24"/>
  <c r="N819" i="24" s="1"/>
  <c r="T819" i="24" s="1"/>
  <c r="L815" i="24"/>
  <c r="L778" i="24"/>
  <c r="AB778" i="24" s="1"/>
  <c r="AA778" i="24" s="1"/>
  <c r="L161" i="24"/>
  <c r="N161" i="24" s="1"/>
  <c r="L146" i="24"/>
  <c r="AB146" i="24" s="1"/>
  <c r="AA146" i="24" s="1"/>
  <c r="L124" i="24"/>
  <c r="X124" i="24" s="1"/>
  <c r="Y124" i="24" s="1"/>
  <c r="Z124" i="24" s="1"/>
  <c r="L85" i="24"/>
  <c r="L783" i="24"/>
  <c r="AB783" i="24" s="1"/>
  <c r="AA783" i="24" s="1"/>
  <c r="L777" i="24"/>
  <c r="AB777" i="24" s="1"/>
  <c r="L529" i="24"/>
  <c r="L160" i="24"/>
  <c r="X160" i="24" s="1"/>
  <c r="Y160" i="24" s="1"/>
  <c r="Z160" i="24" s="1"/>
  <c r="L143" i="24"/>
  <c r="L125" i="24"/>
  <c r="N125" i="24" s="1"/>
  <c r="T125" i="24" s="1"/>
  <c r="L90" i="24"/>
  <c r="N90" i="24" s="1"/>
  <c r="S90" i="24" s="1"/>
  <c r="L88" i="24"/>
  <c r="N88" i="24" s="1"/>
  <c r="S88" i="24" s="1"/>
  <c r="L86" i="24"/>
  <c r="N86" i="24" s="1"/>
  <c r="S86" i="24" s="1"/>
  <c r="S122" i="24"/>
  <c r="AB902" i="24"/>
  <c r="AA902" i="24" s="1"/>
  <c r="X902" i="24"/>
  <c r="Y902" i="24" s="1"/>
  <c r="Z902" i="24" s="1"/>
  <c r="N902" i="24"/>
  <c r="S902" i="24" s="1"/>
  <c r="P138" i="22"/>
  <c r="V138" i="22" s="1"/>
  <c r="P897" i="22"/>
  <c r="U897" i="22" s="1"/>
  <c r="P438" i="22"/>
  <c r="U438" i="22" s="1"/>
  <c r="P847" i="22"/>
  <c r="U847" i="22" s="1"/>
  <c r="P392" i="22"/>
  <c r="V392" i="22" s="1"/>
  <c r="P321" i="22"/>
  <c r="V321" i="22" s="1"/>
  <c r="P857" i="22"/>
  <c r="V857" i="22" s="1"/>
  <c r="P82" i="22"/>
  <c r="U82" i="22" s="1"/>
  <c r="P266" i="22"/>
  <c r="Q950" i="22"/>
  <c r="P817" i="22"/>
  <c r="V817" i="22" s="1"/>
  <c r="P100" i="22"/>
  <c r="U100" i="22" s="1"/>
  <c r="P90" i="22"/>
  <c r="U90" i="22" s="1"/>
  <c r="P387" i="22"/>
  <c r="V387" i="22" s="1"/>
  <c r="P795" i="22"/>
  <c r="V795" i="22" s="1"/>
  <c r="P338" i="22"/>
  <c r="V338" i="22" s="1"/>
  <c r="P259" i="22"/>
  <c r="V259" i="22" s="1"/>
  <c r="P121" i="22"/>
  <c r="V121" i="22" s="1"/>
  <c r="P129" i="22"/>
  <c r="U129" i="22" s="1"/>
  <c r="P918" i="22"/>
  <c r="U918" i="22" s="1"/>
  <c r="P279" i="22"/>
  <c r="V279" i="22" s="1"/>
  <c r="P96" i="22"/>
  <c r="V96" i="22" s="1"/>
  <c r="P477" i="22"/>
  <c r="U477" i="22" s="1"/>
  <c r="P889" i="22"/>
  <c r="V889" i="22" s="1"/>
  <c r="P254" i="22"/>
  <c r="O85" i="22"/>
  <c r="P85" i="22"/>
  <c r="U85" i="22" s="1"/>
  <c r="P164" i="22"/>
  <c r="U164" i="22" s="1"/>
  <c r="P457" i="22"/>
  <c r="V457" i="22" s="1"/>
  <c r="P530" i="22"/>
  <c r="P792" i="22"/>
  <c r="V792" i="22" s="1"/>
  <c r="P368" i="22"/>
  <c r="V368" i="22" s="1"/>
  <c r="P310" i="22"/>
  <c r="V310" i="22" s="1"/>
  <c r="P292" i="22"/>
  <c r="V292" i="22" s="1"/>
  <c r="P233" i="22"/>
  <c r="V233" i="22" s="1"/>
  <c r="P896" i="22"/>
  <c r="U896" i="22"/>
  <c r="P805" i="22"/>
  <c r="V805" i="22" s="1"/>
  <c r="P269" i="22"/>
  <c r="V269" i="22" s="1"/>
  <c r="P213" i="22"/>
  <c r="V213" i="22" s="1"/>
  <c r="P444" i="22"/>
  <c r="U444" i="22" s="1"/>
  <c r="P839" i="22"/>
  <c r="P370" i="22"/>
  <c r="V370" i="22" s="1"/>
  <c r="P126" i="22"/>
  <c r="P114" i="22"/>
  <c r="V114" i="22" s="1"/>
  <c r="P908" i="22"/>
  <c r="U908" i="22" s="1"/>
  <c r="P854" i="22"/>
  <c r="P265" i="22"/>
  <c r="V265" i="22" s="1"/>
  <c r="P448" i="22"/>
  <c r="U448" i="22" s="1"/>
  <c r="P255" i="22"/>
  <c r="U255" i="22" s="1"/>
  <c r="P423" i="22"/>
  <c r="V423" i="22" s="1"/>
  <c r="P272" i="22"/>
  <c r="V272" i="22" s="1"/>
  <c r="P89" i="22"/>
  <c r="U89" i="22" s="1"/>
  <c r="O339" i="22"/>
  <c r="P313" i="22"/>
  <c r="V313" i="22" s="1"/>
  <c r="P112" i="22"/>
  <c r="U112" i="22" s="1"/>
  <c r="P391" i="22"/>
  <c r="V391" i="22" s="1"/>
  <c r="P342" i="22"/>
  <c r="P277" i="22"/>
  <c r="U277" i="22" s="1"/>
  <c r="P188" i="22"/>
  <c r="V188" i="22" s="1"/>
  <c r="P234" i="22"/>
  <c r="U234" i="22" s="1"/>
  <c r="P167" i="22"/>
  <c r="U167" i="22" s="1"/>
  <c r="O79" i="22"/>
  <c r="P79" i="22"/>
  <c r="U79" i="22" s="1"/>
  <c r="O341" i="22"/>
  <c r="P341" i="22"/>
  <c r="O147" i="22"/>
  <c r="P147" i="22"/>
  <c r="V147" i="22" s="1"/>
  <c r="O165" i="22"/>
  <c r="P165" i="22"/>
  <c r="U165" i="22" s="1"/>
  <c r="P200" i="22"/>
  <c r="V200" i="22" s="1"/>
  <c r="O155" i="22"/>
  <c r="P155" i="22"/>
  <c r="V155" i="22" s="1"/>
  <c r="P263" i="22"/>
  <c r="V263" i="22" s="1"/>
  <c r="P172" i="22"/>
  <c r="P417" i="22"/>
  <c r="P404" i="22"/>
  <c r="V404" i="22" s="1"/>
  <c r="P231" i="22"/>
  <c r="P115" i="22"/>
  <c r="U115" i="22" s="1"/>
  <c r="P470" i="22"/>
  <c r="V470" i="22" s="1"/>
  <c r="O407" i="22"/>
  <c r="P407" i="22"/>
  <c r="O274" i="22"/>
  <c r="P274" i="22"/>
  <c r="V274" i="22" s="1"/>
  <c r="P790" i="22"/>
  <c r="V790" i="22" s="1"/>
  <c r="P409" i="22"/>
  <c r="V409" i="22" s="1"/>
  <c r="O295" i="22"/>
  <c r="P295" i="22"/>
  <c r="V295" i="22" s="1"/>
  <c r="V430" i="22"/>
  <c r="O411" i="22"/>
  <c r="P411" i="22"/>
  <c r="V411" i="22" s="1"/>
  <c r="O278" i="22"/>
  <c r="P278" i="22"/>
  <c r="O826" i="22"/>
  <c r="P403" i="22"/>
  <c r="V403" i="22" s="1"/>
  <c r="O270" i="22"/>
  <c r="P270" i="22"/>
  <c r="V270" i="22" s="1"/>
  <c r="O915" i="22"/>
  <c r="P915" i="22"/>
  <c r="U915" i="22" s="1"/>
  <c r="O461" i="22"/>
  <c r="O418" i="22"/>
  <c r="P418" i="22"/>
  <c r="V418" i="22" s="1"/>
  <c r="O291" i="22"/>
  <c r="P291" i="22"/>
  <c r="O287" i="22"/>
  <c r="P287" i="22"/>
  <c r="V287" i="22" s="1"/>
  <c r="P166" i="22"/>
  <c r="U166" i="22" s="1"/>
  <c r="O137" i="22"/>
  <c r="O230" i="22"/>
  <c r="P230" i="22"/>
  <c r="U230" i="22" s="1"/>
  <c r="O219" i="22"/>
  <c r="P219" i="22"/>
  <c r="V219" i="22" s="1"/>
  <c r="O199" i="22"/>
  <c r="O175" i="22"/>
  <c r="P175" i="22"/>
  <c r="U175" i="22" s="1"/>
  <c r="O160" i="22"/>
  <c r="P160" i="22"/>
  <c r="U160" i="22" s="1"/>
  <c r="P408" i="22"/>
  <c r="V408" i="22" s="1"/>
  <c r="P251" i="22"/>
  <c r="U251" i="22" s="1"/>
  <c r="P140" i="22"/>
  <c r="U140" i="22" s="1"/>
  <c r="O229" i="22"/>
  <c r="P229" i="22"/>
  <c r="V229" i="22" s="1"/>
  <c r="O174" i="22"/>
  <c r="P174" i="22"/>
  <c r="V174" i="22" s="1"/>
  <c r="O152" i="22"/>
  <c r="P152" i="22"/>
  <c r="U152" i="22" s="1"/>
  <c r="O149" i="22"/>
  <c r="O144" i="22"/>
  <c r="P144" i="22"/>
  <c r="U144" i="22" s="1"/>
  <c r="P141" i="22"/>
  <c r="V141" i="22" s="1"/>
  <c r="O107" i="22"/>
  <c r="P107" i="22"/>
  <c r="P895" i="22"/>
  <c r="V895" i="22" s="1"/>
  <c r="P885" i="22"/>
  <c r="P153" i="22"/>
  <c r="V153" i="22" s="1"/>
  <c r="P148" i="22"/>
  <c r="V148" i="22" s="1"/>
  <c r="O248" i="22"/>
  <c r="P248" i="22"/>
  <c r="O240" i="22"/>
  <c r="P240" i="22"/>
  <c r="V240" i="22" s="1"/>
  <c r="O203" i="22"/>
  <c r="P203" i="22"/>
  <c r="O195" i="22"/>
  <c r="P195" i="22"/>
  <c r="V195" i="22" s="1"/>
  <c r="O151" i="22"/>
  <c r="P151" i="22"/>
  <c r="V151" i="22" s="1"/>
  <c r="O143" i="22"/>
  <c r="P143" i="22"/>
  <c r="V143" i="22" s="1"/>
  <c r="O930" i="22"/>
  <c r="O864" i="22"/>
  <c r="O866" i="22" s="1"/>
  <c r="O931" i="22"/>
  <c r="P931" i="22"/>
  <c r="U931" i="22" s="1"/>
  <c r="O820" i="22"/>
  <c r="O784" i="22"/>
  <c r="P784" i="22"/>
  <c r="R66" i="22"/>
  <c r="P923" i="22"/>
  <c r="U923" i="22" s="1"/>
  <c r="P893" i="22"/>
  <c r="V893" i="22" s="1"/>
  <c r="P881" i="22"/>
  <c r="P835" i="22"/>
  <c r="V835" i="22" s="1"/>
  <c r="O905" i="22"/>
  <c r="O816" i="22"/>
  <c r="P816" i="22"/>
  <c r="O803" i="22"/>
  <c r="P500" i="22"/>
  <c r="P810" i="22"/>
  <c r="U810" i="22" s="1"/>
  <c r="P522" i="22"/>
  <c r="U522" i="22" s="1"/>
  <c r="P880" i="22"/>
  <c r="P859" i="22"/>
  <c r="V859" i="22" s="1"/>
  <c r="P426" i="22"/>
  <c r="V426" i="22" s="1"/>
  <c r="P904" i="22"/>
  <c r="O818" i="22"/>
  <c r="P818" i="22"/>
  <c r="P922" i="22"/>
  <c r="U922" i="22" s="1"/>
  <c r="P865" i="22"/>
  <c r="V865" i="22" s="1"/>
  <c r="P875" i="22"/>
  <c r="V875" i="22" s="1"/>
  <c r="P852" i="22"/>
  <c r="P837" i="22"/>
  <c r="V837" i="22" s="1"/>
  <c r="O827" i="22"/>
  <c r="P827" i="22"/>
  <c r="U827" i="22" s="1"/>
  <c r="O811" i="22"/>
  <c r="P778" i="22"/>
  <c r="V778" i="22" s="1"/>
  <c r="O422" i="22"/>
  <c r="O420" i="22"/>
  <c r="O399" i="22"/>
  <c r="P399" i="22"/>
  <c r="O389" i="22"/>
  <c r="P389" i="22"/>
  <c r="O386" i="22"/>
  <c r="O381" i="22"/>
  <c r="P381" i="22"/>
  <c r="O335" i="22"/>
  <c r="P335" i="22"/>
  <c r="P308" i="22"/>
  <c r="V308" i="22" s="1"/>
  <c r="O247" i="22"/>
  <c r="P247" i="22"/>
  <c r="O241" i="22"/>
  <c r="P241" i="22"/>
  <c r="V241" i="22" s="1"/>
  <c r="P194" i="22"/>
  <c r="O163" i="22"/>
  <c r="O161" i="22"/>
  <c r="P161" i="22"/>
  <c r="V161" i="22" s="1"/>
  <c r="O159" i="22"/>
  <c r="O120" i="22"/>
  <c r="P307" i="22"/>
  <c r="V307" i="22" s="1"/>
  <c r="P502" i="22"/>
  <c r="V502" i="22" s="1"/>
  <c r="O136" i="22"/>
  <c r="P806" i="22"/>
  <c r="V806" i="22" s="1"/>
  <c r="O806" i="22"/>
  <c r="O189" i="22"/>
  <c r="P212" i="22"/>
  <c r="V212" i="22" s="1"/>
  <c r="P364" i="22"/>
  <c r="V364" i="22" s="1"/>
  <c r="P211" i="22"/>
  <c r="V211" i="22" s="1"/>
  <c r="P215" i="22"/>
  <c r="V215" i="22" s="1"/>
  <c r="P261" i="22"/>
  <c r="V261" i="22" s="1"/>
  <c r="T56" i="22"/>
  <c r="S56" i="22"/>
  <c r="M32" i="22"/>
  <c r="P352" i="22"/>
  <c r="V352" i="22" s="1"/>
  <c r="N167" i="24"/>
  <c r="N165" i="24"/>
  <c r="N894" i="24"/>
  <c r="N276" i="24"/>
  <c r="X204" i="24"/>
  <c r="Y204" i="24" s="1"/>
  <c r="Z204" i="24" s="1"/>
  <c r="AB282" i="24"/>
  <c r="AA282" i="24" s="1"/>
  <c r="X509" i="24"/>
  <c r="Y509" i="24" s="1"/>
  <c r="Z509" i="24" s="1"/>
  <c r="AB154" i="24"/>
  <c r="AA154" i="24" s="1"/>
  <c r="N211" i="24"/>
  <c r="T926" i="24"/>
  <c r="T57" i="24" s="1"/>
  <c r="N275" i="24"/>
  <c r="T275" i="24" s="1"/>
  <c r="X248" i="24"/>
  <c r="Y248" i="24" s="1"/>
  <c r="N225" i="24"/>
  <c r="X242" i="24"/>
  <c r="Y242" i="24" s="1"/>
  <c r="X250" i="24"/>
  <c r="Y250" i="24" s="1"/>
  <c r="AB261" i="24"/>
  <c r="AA261" i="24" s="1"/>
  <c r="N215" i="24"/>
  <c r="S215" i="24" s="1"/>
  <c r="T183" i="24"/>
  <c r="AB183" i="24"/>
  <c r="AA183" i="24" s="1"/>
  <c r="AB193" i="24"/>
  <c r="AA193" i="24" s="1"/>
  <c r="AB72" i="24"/>
  <c r="AA72" i="24" s="1"/>
  <c r="N97" i="24"/>
  <c r="N152" i="24"/>
  <c r="T152" i="24" s="1"/>
  <c r="AB202" i="24"/>
  <c r="AA202" i="24" s="1"/>
  <c r="AB185" i="24"/>
  <c r="AA185" i="24" s="1"/>
  <c r="N185" i="24"/>
  <c r="N199" i="24"/>
  <c r="T199" i="24" s="1"/>
  <c r="AB216" i="24"/>
  <c r="AA216" i="24" s="1"/>
  <c r="N216" i="24"/>
  <c r="T216" i="24" s="1"/>
  <c r="T288" i="24"/>
  <c r="AB307" i="24"/>
  <c r="AA307" i="24" s="1"/>
  <c r="N201" i="24"/>
  <c r="AB291" i="24"/>
  <c r="AA291" i="24" s="1"/>
  <c r="X383" i="24"/>
  <c r="Y383" i="24" s="1"/>
  <c r="AB130" i="24"/>
  <c r="AA130" i="24" s="1"/>
  <c r="X188" i="24"/>
  <c r="Y188" i="24" s="1"/>
  <c r="Z188" i="24" s="1"/>
  <c r="N301" i="24"/>
  <c r="AB309" i="24"/>
  <c r="AA309" i="24" s="1"/>
  <c r="AB322" i="24"/>
  <c r="AA322" i="24" s="1"/>
  <c r="X206" i="24"/>
  <c r="Y206" i="24" s="1"/>
  <c r="Z206" i="24" s="1"/>
  <c r="AB189" i="24"/>
  <c r="AA189" i="24" s="1"/>
  <c r="N189" i="24"/>
  <c r="T189" i="24" s="1"/>
  <c r="AB203" i="24"/>
  <c r="AA203" i="24" s="1"/>
  <c r="N95" i="24"/>
  <c r="S95" i="24" s="1"/>
  <c r="X303" i="24"/>
  <c r="Y303" i="24" s="1"/>
  <c r="X185" i="24"/>
  <c r="Y185" i="24" s="1"/>
  <c r="Z185" i="24" s="1"/>
  <c r="AB90" i="24"/>
  <c r="AA90" i="24" s="1"/>
  <c r="AB810" i="24"/>
  <c r="AA810" i="24" s="1"/>
  <c r="W866" i="24"/>
  <c r="W56" i="24"/>
  <c r="X123" i="24"/>
  <c r="Y123" i="24" s="1"/>
  <c r="Z123" i="24" s="1"/>
  <c r="AB212" i="24"/>
  <c r="AA212" i="24" s="1"/>
  <c r="AB161" i="24"/>
  <c r="AA161" i="24" s="1"/>
  <c r="X229" i="24"/>
  <c r="Y229" i="24" s="1"/>
  <c r="X815" i="24"/>
  <c r="W256" i="24"/>
  <c r="W15" i="24" s="1"/>
  <c r="W236" i="24"/>
  <c r="W14" i="24"/>
  <c r="N162" i="24"/>
  <c r="T162" i="24" s="1"/>
  <c r="AB381" i="24"/>
  <c r="AA381" i="24" s="1"/>
  <c r="U24" i="24"/>
  <c r="X176" i="24"/>
  <c r="Y176" i="24" s="1"/>
  <c r="Z176" i="24" s="1"/>
  <c r="AB176" i="24"/>
  <c r="N176" i="24"/>
  <c r="S176" i="24" s="1"/>
  <c r="Z330" i="24"/>
  <c r="N355" i="24"/>
  <c r="S355" i="24" s="1"/>
  <c r="AB808" i="24"/>
  <c r="AA808" i="24" s="1"/>
  <c r="X187" i="24"/>
  <c r="Y187" i="24" s="1"/>
  <c r="Z187" i="24" s="1"/>
  <c r="X318" i="24"/>
  <c r="Y318" i="24" s="1"/>
  <c r="Z318" i="24" s="1"/>
  <c r="W24" i="24"/>
  <c r="U876" i="22"/>
  <c r="U368" i="22"/>
  <c r="P184" i="22"/>
  <c r="V184" i="22" s="1"/>
  <c r="U817" i="22"/>
  <c r="U114" i="22"/>
  <c r="U269" i="22"/>
  <c r="U387" i="22"/>
  <c r="U310" i="22"/>
  <c r="U826" i="22"/>
  <c r="U313" i="22"/>
  <c r="U370" i="22"/>
  <c r="U805" i="22"/>
  <c r="U295" i="22"/>
  <c r="V277" i="22"/>
  <c r="U211" i="22"/>
  <c r="U404" i="22"/>
  <c r="V342" i="22"/>
  <c r="U342" i="22"/>
  <c r="V248" i="22"/>
  <c r="U248" i="22"/>
  <c r="V230" i="22"/>
  <c r="U148" i="22"/>
  <c r="V144" i="22"/>
  <c r="V140" i="22"/>
  <c r="V175" i="22"/>
  <c r="U219" i="22"/>
  <c r="U418" i="22"/>
  <c r="U465" i="22"/>
  <c r="V203" i="22"/>
  <c r="U203" i="22"/>
  <c r="V160" i="22"/>
  <c r="U195" i="22"/>
  <c r="P189" i="22"/>
  <c r="U189" i="22" s="1"/>
  <c r="U389" i="22"/>
  <c r="V389" i="22"/>
  <c r="V880" i="22"/>
  <c r="U880" i="22"/>
  <c r="V784" i="22"/>
  <c r="U784" i="22"/>
  <c r="V194" i="22"/>
  <c r="U194" i="22"/>
  <c r="U399" i="22"/>
  <c r="V399" i="22"/>
  <c r="V811" i="22"/>
  <c r="U811" i="22"/>
  <c r="O226" i="22"/>
  <c r="U215" i="22"/>
  <c r="V247" i="22"/>
  <c r="U247" i="22"/>
  <c r="V335" i="22"/>
  <c r="U335" i="22"/>
  <c r="V827" i="22"/>
  <c r="V892" i="22"/>
  <c r="U892" i="22"/>
  <c r="U837" i="22"/>
  <c r="V818" i="22"/>
  <c r="U818" i="22"/>
  <c r="U865" i="22"/>
  <c r="U905" i="22"/>
  <c r="V881" i="22"/>
  <c r="U881" i="22"/>
  <c r="O51" i="22"/>
  <c r="S189" i="24"/>
  <c r="S219" i="24"/>
  <c r="T290" i="24"/>
  <c r="S245" i="24"/>
  <c r="S187" i="24"/>
  <c r="T187" i="24"/>
  <c r="S183" i="24"/>
  <c r="W51" i="24"/>
  <c r="AA176" i="24"/>
  <c r="AA541" i="24"/>
  <c r="AA726" i="24"/>
  <c r="AA765" i="24"/>
  <c r="AA651" i="24"/>
  <c r="AA649" i="24"/>
  <c r="AA703" i="24"/>
  <c r="AA626" i="24"/>
  <c r="AA673" i="24"/>
  <c r="AA756" i="24"/>
  <c r="AA656" i="24"/>
  <c r="AA733" i="24"/>
  <c r="AA730" i="24"/>
  <c r="AA747" i="24"/>
  <c r="AA761" i="24"/>
  <c r="AA685" i="24"/>
  <c r="AA607" i="24"/>
  <c r="AA614" i="24"/>
  <c r="AA572" i="24"/>
  <c r="AA608" i="24"/>
  <c r="AA637" i="24"/>
  <c r="AA634" i="24"/>
  <c r="AA757" i="24"/>
  <c r="AA693" i="24"/>
  <c r="AA586" i="24"/>
  <c r="AA728" i="24"/>
  <c r="AA752" i="24"/>
  <c r="AA742" i="24"/>
  <c r="O33" i="24" l="1"/>
  <c r="O61" i="24" s="1"/>
  <c r="O65" i="24" s="1"/>
  <c r="O68" i="24" s="1"/>
  <c r="X492" i="24"/>
  <c r="Y492" i="24" s="1"/>
  <c r="Z492" i="24" s="1"/>
  <c r="X378" i="24"/>
  <c r="Y378" i="24" s="1"/>
  <c r="Z378" i="24" s="1"/>
  <c r="X336" i="24"/>
  <c r="Y336" i="24" s="1"/>
  <c r="Z336" i="24" s="1"/>
  <c r="W947" i="24"/>
  <c r="X85" i="24"/>
  <c r="Y85" i="24" s="1"/>
  <c r="Z85" i="24" s="1"/>
  <c r="N232" i="24"/>
  <c r="T232" i="24" s="1"/>
  <c r="X232" i="24"/>
  <c r="Y232" i="24" s="1"/>
  <c r="Z232" i="24" s="1"/>
  <c r="U848" i="24"/>
  <c r="U49" i="24" s="1"/>
  <c r="W825" i="24"/>
  <c r="W848" i="24" s="1"/>
  <c r="W49" i="24" s="1"/>
  <c r="W334" i="24"/>
  <c r="W349" i="24" s="1"/>
  <c r="W20" i="24" s="1"/>
  <c r="U349" i="24"/>
  <c r="U20" i="24" s="1"/>
  <c r="R949" i="24"/>
  <c r="R66" i="24"/>
  <c r="R59" i="24"/>
  <c r="Q948" i="24"/>
  <c r="Q63" i="24"/>
  <c r="P949" i="24"/>
  <c r="P66" i="24"/>
  <c r="M59" i="24"/>
  <c r="M945" i="24"/>
  <c r="M32" i="24"/>
  <c r="M33" i="24" s="1"/>
  <c r="M61" i="24" s="1"/>
  <c r="M65" i="24" s="1"/>
  <c r="M68" i="24" s="1"/>
  <c r="W89" i="24"/>
  <c r="W84" i="24"/>
  <c r="X84" i="24" s="1"/>
  <c r="Y84" i="24" s="1"/>
  <c r="Z84" i="24" s="1"/>
  <c r="W626" i="24"/>
  <c r="W631" i="24" s="1"/>
  <c r="U631" i="24"/>
  <c r="X841" i="24"/>
  <c r="Y841" i="24" s="1"/>
  <c r="Z841" i="24" s="1"/>
  <c r="N302" i="24"/>
  <c r="S302" i="24" s="1"/>
  <c r="AB529" i="24"/>
  <c r="AA529" i="24" s="1"/>
  <c r="X529" i="24"/>
  <c r="Y529" i="24" s="1"/>
  <c r="Z529" i="24" s="1"/>
  <c r="W171" i="24"/>
  <c r="W178" i="24" s="1"/>
  <c r="W9" i="24" s="1"/>
  <c r="U4" i="24"/>
  <c r="U10" i="24" s="1"/>
  <c r="U51" i="24"/>
  <c r="N76" i="24"/>
  <c r="S76" i="24" s="1"/>
  <c r="AB76" i="24"/>
  <c r="AA76" i="24" s="1"/>
  <c r="W886" i="24"/>
  <c r="W870" i="24"/>
  <c r="X870" i="24" s="1"/>
  <c r="Y870" i="24" s="1"/>
  <c r="Z870" i="24" s="1"/>
  <c r="W833" i="24"/>
  <c r="W391" i="24"/>
  <c r="W341" i="24"/>
  <c r="R945" i="24"/>
  <c r="R32" i="24"/>
  <c r="R33" i="24" s="1"/>
  <c r="Q33" i="24"/>
  <c r="V949" i="24"/>
  <c r="V66" i="24"/>
  <c r="U949" i="24"/>
  <c r="U66" i="24"/>
  <c r="X371" i="24"/>
  <c r="Y371" i="24" s="1"/>
  <c r="Z371" i="24" s="1"/>
  <c r="N371" i="24"/>
  <c r="T371" i="24" s="1"/>
  <c r="X291" i="24"/>
  <c r="Y291" i="24" s="1"/>
  <c r="Z291" i="24" s="1"/>
  <c r="N128" i="24"/>
  <c r="X128" i="24"/>
  <c r="Y128" i="24" s="1"/>
  <c r="W910" i="24"/>
  <c r="W420" i="24"/>
  <c r="X361" i="24"/>
  <c r="Y361" i="24" s="1"/>
  <c r="X88" i="24"/>
  <c r="Y88" i="24" s="1"/>
  <c r="Z88" i="24" s="1"/>
  <c r="AB327" i="24"/>
  <c r="AA327" i="24" s="1"/>
  <c r="S276" i="24"/>
  <c r="T276" i="24"/>
  <c r="AB815" i="24"/>
  <c r="AA815" i="24" s="1"/>
  <c r="N815" i="24"/>
  <c r="T815" i="24" s="1"/>
  <c r="W314" i="24"/>
  <c r="W18" i="24" s="1"/>
  <c r="N228" i="24"/>
  <c r="T228" i="24" s="1"/>
  <c r="W949" i="24"/>
  <c r="W66" i="24"/>
  <c r="V945" i="24"/>
  <c r="V32" i="24"/>
  <c r="U32" i="24"/>
  <c r="U812" i="24"/>
  <c r="U47" i="24" s="1"/>
  <c r="W801" i="24"/>
  <c r="W812" i="24" s="1"/>
  <c r="W47" i="24" s="1"/>
  <c r="W474" i="24"/>
  <c r="W353" i="24"/>
  <c r="W294" i="24"/>
  <c r="X294" i="24" s="1"/>
  <c r="Y294" i="24" s="1"/>
  <c r="Z294" i="24" s="1"/>
  <c r="W271" i="24"/>
  <c r="W246" i="24"/>
  <c r="W935" i="24"/>
  <c r="W939" i="24" s="1"/>
  <c r="U939" i="24"/>
  <c r="W894" i="24"/>
  <c r="W820" i="24"/>
  <c r="W495" i="24"/>
  <c r="W482" i="24"/>
  <c r="X930" i="24"/>
  <c r="Y930" i="24" s="1"/>
  <c r="X500" i="24"/>
  <c r="Y500" i="24" s="1"/>
  <c r="Z500" i="24" s="1"/>
  <c r="X472" i="24"/>
  <c r="Y472" i="24" s="1"/>
  <c r="X402" i="24"/>
  <c r="Y402" i="24" s="1"/>
  <c r="X398" i="24"/>
  <c r="Y398" i="24" s="1"/>
  <c r="Z398" i="24" s="1"/>
  <c r="X368" i="24"/>
  <c r="Y368" i="24" s="1"/>
  <c r="X352" i="24"/>
  <c r="M946" i="24"/>
  <c r="M43" i="24"/>
  <c r="L596" i="24"/>
  <c r="V948" i="24"/>
  <c r="W889" i="24"/>
  <c r="U898" i="24"/>
  <c r="U55" i="24" s="1"/>
  <c r="U59" i="24" s="1"/>
  <c r="W869" i="24"/>
  <c r="W898" i="24" s="1"/>
  <c r="W55" i="24" s="1"/>
  <c r="W59" i="24" s="1"/>
  <c r="W526" i="24"/>
  <c r="W489" i="24"/>
  <c r="U496" i="24"/>
  <c r="U28" i="24" s="1"/>
  <c r="W481" i="24"/>
  <c r="W496" i="24" s="1"/>
  <c r="W28" i="24" s="1"/>
  <c r="W289" i="24"/>
  <c r="V944" i="24"/>
  <c r="V950" i="24" s="1"/>
  <c r="V4" i="24"/>
  <c r="V10" i="24" s="1"/>
  <c r="V61" i="24" s="1"/>
  <c r="V65" i="24" s="1"/>
  <c r="V68" i="24" s="1"/>
  <c r="V951" i="24" s="1"/>
  <c r="Q944" i="24"/>
  <c r="Q4" i="24"/>
  <c r="Q10" i="24" s="1"/>
  <c r="X832" i="24"/>
  <c r="Y832" i="24" s="1"/>
  <c r="Z832" i="24" s="1"/>
  <c r="X826" i="24"/>
  <c r="Y826" i="24" s="1"/>
  <c r="X808" i="24"/>
  <c r="Y808" i="24" s="1"/>
  <c r="Z808" i="24" s="1"/>
  <c r="X779" i="24"/>
  <c r="Y779" i="24" s="1"/>
  <c r="X419" i="24"/>
  <c r="Y419" i="24" s="1"/>
  <c r="X343" i="24"/>
  <c r="Y343" i="24" s="1"/>
  <c r="Z343" i="24" s="1"/>
  <c r="X339" i="24"/>
  <c r="Y339" i="24" s="1"/>
  <c r="L605" i="24"/>
  <c r="AB605" i="24" s="1"/>
  <c r="AA605" i="24" s="1"/>
  <c r="L710" i="24"/>
  <c r="AB710" i="24" s="1"/>
  <c r="AA710" i="24" s="1"/>
  <c r="N502" i="24"/>
  <c r="T502" i="24" s="1"/>
  <c r="AB245" i="24"/>
  <c r="AA245" i="24" s="1"/>
  <c r="AB224" i="24"/>
  <c r="AA224" i="24" s="1"/>
  <c r="X103" i="24"/>
  <c r="Y103" i="24" s="1"/>
  <c r="X215" i="24"/>
  <c r="Y215" i="24" s="1"/>
  <c r="Z215" i="24" s="1"/>
  <c r="W286" i="24"/>
  <c r="W296" i="24" s="1"/>
  <c r="W17" i="24" s="1"/>
  <c r="W884" i="24"/>
  <c r="W790" i="24"/>
  <c r="W525" i="24"/>
  <c r="X525" i="24" s="1"/>
  <c r="Y525" i="24" s="1"/>
  <c r="Z525" i="24" s="1"/>
  <c r="W517" i="24"/>
  <c r="W531" i="24" s="1"/>
  <c r="W494" i="24"/>
  <c r="W488" i="24"/>
  <c r="X488" i="24" s="1"/>
  <c r="Y488" i="24" s="1"/>
  <c r="Z488" i="24" s="1"/>
  <c r="W485" i="24"/>
  <c r="X485" i="24" s="1"/>
  <c r="Y485" i="24" s="1"/>
  <c r="Z485" i="24" s="1"/>
  <c r="W461" i="24"/>
  <c r="X461" i="24" s="1"/>
  <c r="Y461" i="24" s="1"/>
  <c r="Z461" i="24" s="1"/>
  <c r="W458" i="24"/>
  <c r="W455" i="24"/>
  <c r="W434" i="24"/>
  <c r="X434" i="24" s="1"/>
  <c r="Y434" i="24" s="1"/>
  <c r="Z434" i="24" s="1"/>
  <c r="W263" i="24"/>
  <c r="W259" i="24"/>
  <c r="W283" i="24" s="1"/>
  <c r="W16" i="24" s="1"/>
  <c r="U283" i="24"/>
  <c r="U16" i="24" s="1"/>
  <c r="W252" i="24"/>
  <c r="X252" i="24" s="1"/>
  <c r="Y252" i="24" s="1"/>
  <c r="Z252" i="24" s="1"/>
  <c r="W247" i="24"/>
  <c r="W234" i="24"/>
  <c r="W228" i="24"/>
  <c r="W146" i="24"/>
  <c r="X146" i="24" s="1"/>
  <c r="Y146" i="24" s="1"/>
  <c r="Z146" i="24" s="1"/>
  <c r="W130" i="24"/>
  <c r="X130" i="24" s="1"/>
  <c r="Y130" i="24" s="1"/>
  <c r="Z130" i="24" s="1"/>
  <c r="W125" i="24"/>
  <c r="W101" i="24"/>
  <c r="W94" i="24"/>
  <c r="W104" i="24" s="1"/>
  <c r="W5" i="24" s="1"/>
  <c r="O59" i="24"/>
  <c r="O52" i="24"/>
  <c r="M63" i="24"/>
  <c r="M948" i="24"/>
  <c r="X652" i="24"/>
  <c r="Y652" i="24" s="1"/>
  <c r="Z652" i="24" s="1"/>
  <c r="N652" i="24"/>
  <c r="T652" i="24" s="1"/>
  <c r="Q946" i="24"/>
  <c r="Q43" i="24"/>
  <c r="Q61" i="24" s="1"/>
  <c r="Q65" i="24" s="1"/>
  <c r="Q68" i="24" s="1"/>
  <c r="N226" i="24"/>
  <c r="T226" i="24" s="1"/>
  <c r="AB226" i="24"/>
  <c r="AA226" i="24" s="1"/>
  <c r="X171" i="24"/>
  <c r="X178" i="24" s="1"/>
  <c r="X9" i="24" s="1"/>
  <c r="X162" i="24"/>
  <c r="Y162" i="24" s="1"/>
  <c r="Z162" i="24" s="1"/>
  <c r="X152" i="24"/>
  <c r="Y152" i="24" s="1"/>
  <c r="Z152" i="24" s="1"/>
  <c r="N129" i="24"/>
  <c r="S129" i="24" s="1"/>
  <c r="X129" i="24"/>
  <c r="Y129" i="24" s="1"/>
  <c r="Z129" i="24" s="1"/>
  <c r="L762" i="24"/>
  <c r="N762" i="24" s="1"/>
  <c r="T762" i="24" s="1"/>
  <c r="L768" i="24"/>
  <c r="N768" i="24" s="1"/>
  <c r="T768" i="24" s="1"/>
  <c r="W555" i="24"/>
  <c r="W565" i="24" s="1"/>
  <c r="W921" i="24"/>
  <c r="W914" i="24"/>
  <c r="W926" i="24" s="1"/>
  <c r="W57" i="24" s="1"/>
  <c r="W892" i="24"/>
  <c r="V947" i="24"/>
  <c r="W836" i="24"/>
  <c r="X836" i="24" s="1"/>
  <c r="Y836" i="24" s="1"/>
  <c r="Z836" i="24" s="1"/>
  <c r="W502" i="24"/>
  <c r="X502" i="24" s="1"/>
  <c r="Y502" i="24" s="1"/>
  <c r="Z502" i="24" s="1"/>
  <c r="W463" i="24"/>
  <c r="W457" i="24"/>
  <c r="W418" i="24"/>
  <c r="X418" i="24" s="1"/>
  <c r="Y418" i="24" s="1"/>
  <c r="Z418" i="24" s="1"/>
  <c r="W411" i="24"/>
  <c r="W396" i="24"/>
  <c r="W412" i="24" s="1"/>
  <c r="W23" i="24" s="1"/>
  <c r="W387" i="24"/>
  <c r="W367" i="24"/>
  <c r="X367" i="24" s="1"/>
  <c r="Y367" i="24" s="1"/>
  <c r="Z367" i="24" s="1"/>
  <c r="W348" i="24"/>
  <c r="W342" i="24"/>
  <c r="W321" i="24"/>
  <c r="W241" i="24"/>
  <c r="O948" i="24"/>
  <c r="O63" i="24"/>
  <c r="W582" i="24"/>
  <c r="W36" i="24" s="1"/>
  <c r="X163" i="24"/>
  <c r="Y163" i="24" s="1"/>
  <c r="Z163" i="24" s="1"/>
  <c r="X72" i="24"/>
  <c r="Y72" i="24" s="1"/>
  <c r="Z72" i="24" s="1"/>
  <c r="X97" i="24"/>
  <c r="Y97" i="24" s="1"/>
  <c r="Z97" i="24" s="1"/>
  <c r="U61" i="24"/>
  <c r="U65" i="24" s="1"/>
  <c r="U68" i="24" s="1"/>
  <c r="U951" i="24" s="1"/>
  <c r="R947" i="24"/>
  <c r="P947" i="24"/>
  <c r="P945" i="24"/>
  <c r="P32" i="24"/>
  <c r="P33" i="24" s="1"/>
  <c r="P61" i="24" s="1"/>
  <c r="P65" i="24" s="1"/>
  <c r="P68" i="24" s="1"/>
  <c r="P951" i="24" s="1"/>
  <c r="O947" i="24"/>
  <c r="M947" i="24"/>
  <c r="R944" i="24"/>
  <c r="R4" i="24"/>
  <c r="R10" i="24" s="1"/>
  <c r="R61" i="24" s="1"/>
  <c r="R65" i="24" s="1"/>
  <c r="R68" i="24" s="1"/>
  <c r="R946" i="24"/>
  <c r="R43" i="24"/>
  <c r="AB683" i="24"/>
  <c r="AA683" i="24" s="1"/>
  <c r="X683" i="24"/>
  <c r="Y683" i="24" s="1"/>
  <c r="Z683" i="24" s="1"/>
  <c r="AB743" i="24"/>
  <c r="AA743" i="24" s="1"/>
  <c r="X743" i="24"/>
  <c r="Y743" i="24" s="1"/>
  <c r="Z743" i="24" s="1"/>
  <c r="N759" i="24"/>
  <c r="T759" i="24" s="1"/>
  <c r="X759" i="24"/>
  <c r="Y759" i="24" s="1"/>
  <c r="Z759" i="24" s="1"/>
  <c r="O946" i="24"/>
  <c r="W603" i="24"/>
  <c r="W607" i="24"/>
  <c r="X607" i="24" s="1"/>
  <c r="Y607" i="24" s="1"/>
  <c r="Z607" i="24" s="1"/>
  <c r="W612" i="24"/>
  <c r="W624" i="24" s="1"/>
  <c r="U624" i="24"/>
  <c r="U644" i="24" s="1"/>
  <c r="U38" i="24" s="1"/>
  <c r="U946" i="24" s="1"/>
  <c r="X594" i="24"/>
  <c r="Y594" i="24" s="1"/>
  <c r="Z594" i="24" s="1"/>
  <c r="W588" i="24"/>
  <c r="X588" i="24" s="1"/>
  <c r="Y588" i="24" s="1"/>
  <c r="Z588" i="24" s="1"/>
  <c r="W700" i="24"/>
  <c r="W706" i="24"/>
  <c r="W712" i="24"/>
  <c r="O945" i="24"/>
  <c r="O32" i="24"/>
  <c r="W71" i="24"/>
  <c r="W91" i="24" s="1"/>
  <c r="M944" i="24"/>
  <c r="W598" i="24"/>
  <c r="W37" i="24" s="1"/>
  <c r="N603" i="24"/>
  <c r="X603" i="24"/>
  <c r="Y603" i="24" s="1"/>
  <c r="Z603" i="24" s="1"/>
  <c r="P946" i="24"/>
  <c r="P950" i="24" s="1"/>
  <c r="Q947" i="24"/>
  <c r="Q945" i="24"/>
  <c r="P948" i="24"/>
  <c r="O944" i="24"/>
  <c r="L915" i="24"/>
  <c r="AB915" i="24" s="1"/>
  <c r="L910" i="24"/>
  <c r="AB910" i="24" s="1"/>
  <c r="AA910" i="24" s="1"/>
  <c r="L908" i="24"/>
  <c r="L906" i="24"/>
  <c r="L904" i="24"/>
  <c r="X904" i="24" s="1"/>
  <c r="Y904" i="24" s="1"/>
  <c r="L897" i="24"/>
  <c r="X897" i="24" s="1"/>
  <c r="Y897" i="24" s="1"/>
  <c r="L895" i="24"/>
  <c r="N895" i="24" s="1"/>
  <c r="T895" i="24" s="1"/>
  <c r="L893" i="24"/>
  <c r="L891" i="24"/>
  <c r="N891" i="24" s="1"/>
  <c r="T891" i="24" s="1"/>
  <c r="L889" i="24"/>
  <c r="L887" i="24"/>
  <c r="N887" i="24" s="1"/>
  <c r="S887" i="24" s="1"/>
  <c r="L885" i="24"/>
  <c r="L883" i="24"/>
  <c r="AB883" i="24" s="1"/>
  <c r="AA883" i="24" s="1"/>
  <c r="L881" i="24"/>
  <c r="L879" i="24"/>
  <c r="AB879" i="24" s="1"/>
  <c r="AA879" i="24" s="1"/>
  <c r="L877" i="24"/>
  <c r="AB877" i="24" s="1"/>
  <c r="AA877" i="24" s="1"/>
  <c r="L875" i="24"/>
  <c r="AB875" i="24" s="1"/>
  <c r="AA875" i="24" s="1"/>
  <c r="L873" i="24"/>
  <c r="L871" i="24"/>
  <c r="L869" i="24"/>
  <c r="L864" i="24"/>
  <c r="L866" i="24" s="1"/>
  <c r="L51" i="24" s="1"/>
  <c r="L859" i="24"/>
  <c r="L857" i="24"/>
  <c r="L855" i="24"/>
  <c r="L853" i="24"/>
  <c r="X853" i="24" s="1"/>
  <c r="Y853" i="24" s="1"/>
  <c r="Z853" i="24" s="1"/>
  <c r="L851" i="24"/>
  <c r="L846" i="24"/>
  <c r="L839" i="24"/>
  <c r="AB839" i="24" s="1"/>
  <c r="AA839" i="24" s="1"/>
  <c r="L837" i="24"/>
  <c r="X837" i="24" s="1"/>
  <c r="Y837" i="24" s="1"/>
  <c r="Z837" i="24" s="1"/>
  <c r="L835" i="24"/>
  <c r="L833" i="24"/>
  <c r="L831" i="24"/>
  <c r="X831" i="24" s="1"/>
  <c r="Y831" i="24" s="1"/>
  <c r="L829" i="24"/>
  <c r="N829" i="24" s="1"/>
  <c r="T829" i="24" s="1"/>
  <c r="L827" i="24"/>
  <c r="L825" i="24"/>
  <c r="L820" i="24"/>
  <c r="L818" i="24"/>
  <c r="N818" i="24" s="1"/>
  <c r="T818" i="24" s="1"/>
  <c r="L816" i="24"/>
  <c r="L811" i="24"/>
  <c r="AB811" i="24" s="1"/>
  <c r="AA811" i="24" s="1"/>
  <c r="L809" i="24"/>
  <c r="AB809" i="24" s="1"/>
  <c r="AA809" i="24" s="1"/>
  <c r="L807" i="24"/>
  <c r="N807" i="24" s="1"/>
  <c r="S807" i="24" s="1"/>
  <c r="L805" i="24"/>
  <c r="L803" i="24"/>
  <c r="L801" i="24"/>
  <c r="L796" i="24"/>
  <c r="N796" i="24" s="1"/>
  <c r="L794" i="24"/>
  <c r="L792" i="24"/>
  <c r="L790" i="24"/>
  <c r="L788" i="24"/>
  <c r="L786" i="24"/>
  <c r="L784" i="24"/>
  <c r="L782" i="24"/>
  <c r="L780" i="24"/>
  <c r="N780" i="24" s="1"/>
  <c r="T780" i="24" s="1"/>
  <c r="L530" i="24"/>
  <c r="L528" i="24"/>
  <c r="L522" i="24"/>
  <c r="L520" i="24"/>
  <c r="AB520" i="24" s="1"/>
  <c r="AA520" i="24" s="1"/>
  <c r="L508" i="24"/>
  <c r="L115" i="24"/>
  <c r="AB115" i="24" s="1"/>
  <c r="AA115" i="24" s="1"/>
  <c r="L113" i="24"/>
  <c r="N113" i="24" s="1"/>
  <c r="L109" i="24"/>
  <c r="X109" i="24" s="1"/>
  <c r="Y109" i="24" s="1"/>
  <c r="Z109" i="24" s="1"/>
  <c r="L102" i="24"/>
  <c r="L100" i="24"/>
  <c r="L98" i="24"/>
  <c r="AB98" i="24" s="1"/>
  <c r="AA98" i="24" s="1"/>
  <c r="L96" i="24"/>
  <c r="L89" i="24"/>
  <c r="L87" i="24"/>
  <c r="AB87" i="24" s="1"/>
  <c r="AA87" i="24" s="1"/>
  <c r="L81" i="24"/>
  <c r="L79" i="24"/>
  <c r="X79" i="24" s="1"/>
  <c r="Y79" i="24" s="1"/>
  <c r="L73" i="24"/>
  <c r="X697" i="24"/>
  <c r="Y697" i="24" s="1"/>
  <c r="Z697" i="24" s="1"/>
  <c r="W613" i="24"/>
  <c r="W682" i="24"/>
  <c r="X682" i="24" s="1"/>
  <c r="Y682" i="24" s="1"/>
  <c r="Z682" i="24" s="1"/>
  <c r="W686" i="24"/>
  <c r="W692" i="24"/>
  <c r="W716" i="24"/>
  <c r="W746" i="24"/>
  <c r="X746" i="24" s="1"/>
  <c r="Y746" i="24" s="1"/>
  <c r="Z746" i="24" s="1"/>
  <c r="W752" i="24"/>
  <c r="W756" i="24"/>
  <c r="X309" i="24"/>
  <c r="Y309" i="24" s="1"/>
  <c r="X216" i="24"/>
  <c r="Y216" i="24" s="1"/>
  <c r="Z216" i="24" s="1"/>
  <c r="X189" i="24"/>
  <c r="Y189" i="24" s="1"/>
  <c r="Z189" i="24" s="1"/>
  <c r="L159" i="24"/>
  <c r="L155" i="24"/>
  <c r="L151" i="24"/>
  <c r="N151" i="24" s="1"/>
  <c r="S151" i="24" s="1"/>
  <c r="L149" i="24"/>
  <c r="L147" i="24"/>
  <c r="L145" i="24"/>
  <c r="L141" i="24"/>
  <c r="L132" i="24"/>
  <c r="X621" i="24"/>
  <c r="Y621" i="24" s="1"/>
  <c r="Z621" i="24" s="1"/>
  <c r="X642" i="24"/>
  <c r="Y642" i="24" s="1"/>
  <c r="Z642" i="24" s="1"/>
  <c r="X658" i="24"/>
  <c r="Y658" i="24" s="1"/>
  <c r="Z658" i="24" s="1"/>
  <c r="X739" i="24"/>
  <c r="W559" i="24"/>
  <c r="W633" i="24"/>
  <c r="W643" i="24" s="1"/>
  <c r="W661" i="24"/>
  <c r="X661" i="24" s="1"/>
  <c r="Y661" i="24" s="1"/>
  <c r="Z661" i="24" s="1"/>
  <c r="W760" i="24"/>
  <c r="P944" i="24"/>
  <c r="L918" i="24"/>
  <c r="N918" i="24" s="1"/>
  <c r="S918" i="24" s="1"/>
  <c r="L916" i="24"/>
  <c r="X916" i="24" s="1"/>
  <c r="Y916" i="24" s="1"/>
  <c r="L909" i="24"/>
  <c r="X909" i="24" s="1"/>
  <c r="Y909" i="24" s="1"/>
  <c r="Z909" i="24" s="1"/>
  <c r="L905" i="24"/>
  <c r="L901" i="24"/>
  <c r="L892" i="24"/>
  <c r="L890" i="24"/>
  <c r="L886" i="24"/>
  <c r="L882" i="24"/>
  <c r="AB882" i="24" s="1"/>
  <c r="AA882" i="24" s="1"/>
  <c r="L878" i="24"/>
  <c r="L874" i="24"/>
  <c r="L872" i="24"/>
  <c r="X872" i="24" s="1"/>
  <c r="Y872" i="24" s="1"/>
  <c r="Z872" i="24" s="1"/>
  <c r="L860" i="24"/>
  <c r="L858" i="24"/>
  <c r="L856" i="24"/>
  <c r="L845" i="24"/>
  <c r="L838" i="24"/>
  <c r="L836" i="24"/>
  <c r="L834" i="24"/>
  <c r="AB834" i="24" s="1"/>
  <c r="AA834" i="24" s="1"/>
  <c r="L817" i="24"/>
  <c r="L806" i="24"/>
  <c r="X806" i="24" s="1"/>
  <c r="Y806" i="24" s="1"/>
  <c r="Z806" i="24" s="1"/>
  <c r="L804" i="24"/>
  <c r="L797" i="24"/>
  <c r="X797" i="24" s="1"/>
  <c r="Y797" i="24" s="1"/>
  <c r="Z797" i="24" s="1"/>
  <c r="L789" i="24"/>
  <c r="L781" i="24"/>
  <c r="L527" i="24"/>
  <c r="AB527" i="24" s="1"/>
  <c r="AA527" i="24" s="1"/>
  <c r="L519" i="24"/>
  <c r="W569" i="24"/>
  <c r="W573" i="24"/>
  <c r="X573" i="24" s="1"/>
  <c r="Y573" i="24" s="1"/>
  <c r="Z573" i="24" s="1"/>
  <c r="W579" i="24"/>
  <c r="W742" i="24"/>
  <c r="L538" i="24"/>
  <c r="L544" i="24"/>
  <c r="X544" i="24" s="1"/>
  <c r="Y544" i="24" s="1"/>
  <c r="Z544" i="24" s="1"/>
  <c r="L548" i="24"/>
  <c r="L552" i="24"/>
  <c r="L558" i="24"/>
  <c r="L568" i="24"/>
  <c r="L576" i="24" s="1"/>
  <c r="L578" i="24"/>
  <c r="N578" i="24" s="1"/>
  <c r="L587" i="24"/>
  <c r="X587" i="24" s="1"/>
  <c r="Y587" i="24" s="1"/>
  <c r="L593" i="24"/>
  <c r="L602" i="24"/>
  <c r="N602" i="24" s="1"/>
  <c r="L606" i="24"/>
  <c r="L612" i="24"/>
  <c r="L616" i="24"/>
  <c r="L620" i="24"/>
  <c r="N620" i="24" s="1"/>
  <c r="T620" i="24" s="1"/>
  <c r="L630" i="24"/>
  <c r="L636" i="24"/>
  <c r="L640" i="24"/>
  <c r="L660" i="24"/>
  <c r="L675" i="24" s="1"/>
  <c r="L664" i="24"/>
  <c r="L668" i="24"/>
  <c r="L672" i="24"/>
  <c r="L681" i="24"/>
  <c r="L688" i="24" s="1"/>
  <c r="L691" i="24"/>
  <c r="N691" i="24" s="1"/>
  <c r="T691" i="24" s="1"/>
  <c r="L695" i="24"/>
  <c r="L699" i="24"/>
  <c r="L715" i="24"/>
  <c r="X715" i="24" s="1"/>
  <c r="Y715" i="24" s="1"/>
  <c r="Z715" i="24" s="1"/>
  <c r="L732" i="24"/>
  <c r="L741" i="24"/>
  <c r="X741" i="24" s="1"/>
  <c r="Y741" i="24" s="1"/>
  <c r="Z741" i="24" s="1"/>
  <c r="L745" i="24"/>
  <c r="L755" i="24"/>
  <c r="L769" i="24"/>
  <c r="L844" i="24"/>
  <c r="L549" i="24"/>
  <c r="L555" i="24"/>
  <c r="AB555" i="24" s="1"/>
  <c r="AA555" i="24" s="1"/>
  <c r="L559" i="24"/>
  <c r="N559" i="24" s="1"/>
  <c r="T559" i="24" s="1"/>
  <c r="L563" i="24"/>
  <c r="L669" i="24"/>
  <c r="AB669" i="24" s="1"/>
  <c r="AA669" i="24" s="1"/>
  <c r="L692" i="24"/>
  <c r="N692" i="24" s="1"/>
  <c r="L706" i="24"/>
  <c r="X706" i="24" s="1"/>
  <c r="Y706" i="24" s="1"/>
  <c r="L712" i="24"/>
  <c r="L716" i="24"/>
  <c r="X716" i="24" s="1"/>
  <c r="Y716" i="24" s="1"/>
  <c r="Z716" i="24" s="1"/>
  <c r="L720" i="24"/>
  <c r="L729" i="24"/>
  <c r="N729" i="24" s="1"/>
  <c r="L843" i="24"/>
  <c r="L564" i="24"/>
  <c r="L570" i="24"/>
  <c r="AB570" i="24" s="1"/>
  <c r="AA570" i="24" s="1"/>
  <c r="L574" i="24"/>
  <c r="L580" i="24"/>
  <c r="AB580" i="24" s="1"/>
  <c r="AA580" i="24" s="1"/>
  <c r="L589" i="24"/>
  <c r="L595" i="24"/>
  <c r="L597" i="24" s="1"/>
  <c r="L604" i="24"/>
  <c r="X604" i="24" s="1"/>
  <c r="Y604" i="24" s="1"/>
  <c r="Z604" i="24" s="1"/>
  <c r="L622" i="24"/>
  <c r="L628" i="24"/>
  <c r="L638" i="24"/>
  <c r="L662" i="24"/>
  <c r="X662" i="24" s="1"/>
  <c r="Y662" i="24" s="1"/>
  <c r="Z662" i="24" s="1"/>
  <c r="L666" i="24"/>
  <c r="L842" i="24"/>
  <c r="O519" i="22"/>
  <c r="P519" i="22"/>
  <c r="U519" i="22" s="1"/>
  <c r="V381" i="22"/>
  <c r="U381" i="22"/>
  <c r="V500" i="22"/>
  <c r="U500" i="22"/>
  <c r="O524" i="22"/>
  <c r="P524" i="22"/>
  <c r="U524" i="22" s="1"/>
  <c r="P422" i="22"/>
  <c r="V422" i="22" s="1"/>
  <c r="O235" i="22"/>
  <c r="P235" i="22"/>
  <c r="V235" i="22" s="1"/>
  <c r="O73" i="22"/>
  <c r="P73" i="22"/>
  <c r="U73" i="22" s="1"/>
  <c r="O630" i="22"/>
  <c r="P630" i="22"/>
  <c r="V630" i="22" s="1"/>
  <c r="O124" i="22"/>
  <c r="O249" i="22"/>
  <c r="P249" i="22"/>
  <c r="V249" i="22" s="1"/>
  <c r="O127" i="22"/>
  <c r="P127" i="22"/>
  <c r="U127" i="22" s="1"/>
  <c r="O87" i="22"/>
  <c r="P87" i="22"/>
  <c r="U87" i="22" s="1"/>
  <c r="U161" i="22"/>
  <c r="U835" i="22"/>
  <c r="U141" i="22"/>
  <c r="U411" i="22"/>
  <c r="U392" i="22"/>
  <c r="S945" i="22"/>
  <c r="P245" i="22"/>
  <c r="V245" i="22" s="1"/>
  <c r="U852" i="22"/>
  <c r="V852" i="22"/>
  <c r="O782" i="22"/>
  <c r="U904" i="22"/>
  <c r="V904" i="22"/>
  <c r="P72" i="22"/>
  <c r="U72" i="22" s="1"/>
  <c r="U201" i="22"/>
  <c r="V291" i="22"/>
  <c r="U291" i="22"/>
  <c r="P94" i="22"/>
  <c r="U94" i="22" s="1"/>
  <c r="P260" i="22"/>
  <c r="V260" i="22" s="1"/>
  <c r="P528" i="22"/>
  <c r="V528" i="22" s="1"/>
  <c r="V531" i="22" s="1"/>
  <c r="V32" i="22" s="1"/>
  <c r="P80" i="22"/>
  <c r="U80" i="22" s="1"/>
  <c r="O925" i="22"/>
  <c r="P925" i="22"/>
  <c r="U925" i="22" s="1"/>
  <c r="O907" i="22"/>
  <c r="P907" i="22"/>
  <c r="U907" i="22" s="1"/>
  <c r="P903" i="22"/>
  <c r="O903" i="22"/>
  <c r="O895" i="22"/>
  <c r="U895" i="22"/>
  <c r="O879" i="22"/>
  <c r="P879" i="22"/>
  <c r="V879" i="22" s="1"/>
  <c r="O875" i="22"/>
  <c r="U875" i="22"/>
  <c r="O845" i="22"/>
  <c r="P845" i="22"/>
  <c r="O831" i="22"/>
  <c r="P831" i="22"/>
  <c r="P820" i="22"/>
  <c r="V820" i="22" s="1"/>
  <c r="U820" i="22"/>
  <c r="O809" i="22"/>
  <c r="U809" i="22"/>
  <c r="P809" i="22"/>
  <c r="V809" i="22" s="1"/>
  <c r="O156" i="22"/>
  <c r="P156" i="22"/>
  <c r="O792" i="22"/>
  <c r="U792" i="22"/>
  <c r="O789" i="22"/>
  <c r="P789" i="22"/>
  <c r="V789" i="22" s="1"/>
  <c r="O785" i="22"/>
  <c r="P785" i="22"/>
  <c r="V785" i="22" s="1"/>
  <c r="U785" i="22"/>
  <c r="O485" i="22"/>
  <c r="P485" i="22"/>
  <c r="V485" i="22" s="1"/>
  <c r="G474" i="22"/>
  <c r="E474" i="22"/>
  <c r="O463" i="22"/>
  <c r="P463" i="22"/>
  <c r="O340" i="22"/>
  <c r="P340" i="22"/>
  <c r="V340" i="22" s="1"/>
  <c r="O320" i="22"/>
  <c r="P320" i="22"/>
  <c r="O304" i="22"/>
  <c r="P304" i="22"/>
  <c r="P300" i="22"/>
  <c r="V300" i="22" s="1"/>
  <c r="O300" i="22"/>
  <c r="O289" i="22"/>
  <c r="P289" i="22"/>
  <c r="U289" i="22" s="1"/>
  <c r="O282" i="22"/>
  <c r="P282" i="22"/>
  <c r="U282" i="22" s="1"/>
  <c r="O271" i="22"/>
  <c r="P271" i="22"/>
  <c r="V271" i="22" s="1"/>
  <c r="U271" i="22"/>
  <c r="O267" i="22"/>
  <c r="P267" i="22"/>
  <c r="O197" i="22"/>
  <c r="P197" i="22"/>
  <c r="P137" i="22"/>
  <c r="V137" i="22" s="1"/>
  <c r="O130" i="22"/>
  <c r="P130" i="22"/>
  <c r="V130" i="22" s="1"/>
  <c r="P336" i="22"/>
  <c r="U336" i="22" s="1"/>
  <c r="O336" i="22"/>
  <c r="O521" i="22"/>
  <c r="P521" i="22"/>
  <c r="U521" i="22" s="1"/>
  <c r="O228" i="22"/>
  <c r="P228" i="22"/>
  <c r="V228" i="22" s="1"/>
  <c r="O103" i="22"/>
  <c r="P103" i="22"/>
  <c r="U103" i="22" s="1"/>
  <c r="O84" i="22"/>
  <c r="P84" i="22"/>
  <c r="U84" i="22" s="1"/>
  <c r="O778" i="22"/>
  <c r="U778" i="22"/>
  <c r="O154" i="22"/>
  <c r="P154" i="22"/>
  <c r="V154" i="22" s="1"/>
  <c r="U154" i="22"/>
  <c r="O142" i="22"/>
  <c r="P142" i="22"/>
  <c r="O131" i="22"/>
  <c r="P131" i="22"/>
  <c r="U131" i="22" s="1"/>
  <c r="P123" i="22"/>
  <c r="V123" i="22" s="1"/>
  <c r="O102" i="22"/>
  <c r="P102" i="22"/>
  <c r="V102" i="22" s="1"/>
  <c r="O656" i="22"/>
  <c r="O657" i="22"/>
  <c r="P657" i="22"/>
  <c r="U338" i="22"/>
  <c r="P306" i="22"/>
  <c r="V306" i="22" s="1"/>
  <c r="O227" i="22"/>
  <c r="P793" i="22"/>
  <c r="V793" i="22" s="1"/>
  <c r="P242" i="22"/>
  <c r="V242" i="22" s="1"/>
  <c r="O268" i="22"/>
  <c r="P77" i="22"/>
  <c r="U77" i="22" s="1"/>
  <c r="V417" i="22"/>
  <c r="U417" i="22"/>
  <c r="P111" i="22"/>
  <c r="U111" i="22" s="1"/>
  <c r="U341" i="22"/>
  <c r="V341" i="22"/>
  <c r="P99" i="22"/>
  <c r="V99" i="22" s="1"/>
  <c r="M51" i="22"/>
  <c r="M948" i="22"/>
  <c r="P929" i="22"/>
  <c r="P932" i="22" s="1"/>
  <c r="P58" i="22" s="1"/>
  <c r="P910" i="22"/>
  <c r="V910" i="22" s="1"/>
  <c r="O910" i="22"/>
  <c r="O851" i="22"/>
  <c r="U851" i="22"/>
  <c r="P851" i="22"/>
  <c r="V851" i="22" s="1"/>
  <c r="O844" i="22"/>
  <c r="P844" i="22"/>
  <c r="O509" i="22"/>
  <c r="P509" i="22"/>
  <c r="O443" i="22"/>
  <c r="P443" i="22"/>
  <c r="U443" i="22" s="1"/>
  <c r="O440" i="22"/>
  <c r="P440" i="22"/>
  <c r="U440" i="22" s="1"/>
  <c r="O436" i="22"/>
  <c r="P436" i="22"/>
  <c r="V436" i="22" s="1"/>
  <c r="U436" i="22"/>
  <c r="O432" i="22"/>
  <c r="P432" i="22"/>
  <c r="O396" i="22"/>
  <c r="P396" i="22"/>
  <c r="O390" i="22"/>
  <c r="P390" i="22"/>
  <c r="U386" i="22"/>
  <c r="V386" i="22"/>
  <c r="O330" i="22"/>
  <c r="P330" i="22"/>
  <c r="U330" i="22" s="1"/>
  <c r="O327" i="22"/>
  <c r="P327" i="22"/>
  <c r="V327" i="22" s="1"/>
  <c r="O323" i="22"/>
  <c r="P323" i="22"/>
  <c r="V323" i="22" s="1"/>
  <c r="O217" i="22"/>
  <c r="P217" i="22"/>
  <c r="O206" i="22"/>
  <c r="P206" i="22"/>
  <c r="U206" i="22" s="1"/>
  <c r="O200" i="22"/>
  <c r="U200" i="22"/>
  <c r="O193" i="22"/>
  <c r="P193" i="22"/>
  <c r="V193" i="22" s="1"/>
  <c r="U193" i="22"/>
  <c r="O162" i="22"/>
  <c r="P162" i="22"/>
  <c r="V162" i="22" s="1"/>
  <c r="T10" i="22"/>
  <c r="H517" i="22"/>
  <c r="L517" i="22" s="1"/>
  <c r="O517" i="22" s="1"/>
  <c r="H493" i="22"/>
  <c r="L493" i="22" s="1"/>
  <c r="H319" i="22"/>
  <c r="L319" i="22" s="1"/>
  <c r="H317" i="22"/>
  <c r="L317" i="22" s="1"/>
  <c r="O317" i="22" s="1"/>
  <c r="H281" i="22"/>
  <c r="L281" i="22" s="1"/>
  <c r="O281" i="22" s="1"/>
  <c r="H223" i="22"/>
  <c r="L223" i="22" s="1"/>
  <c r="P223" i="22" s="1"/>
  <c r="U223" i="22" s="1"/>
  <c r="H108" i="22"/>
  <c r="L108" i="22" s="1"/>
  <c r="M59" i="22"/>
  <c r="R598" i="22"/>
  <c r="R37" i="22" s="1"/>
  <c r="O383" i="22"/>
  <c r="P383" i="22"/>
  <c r="V383" i="22" s="1"/>
  <c r="P379" i="22"/>
  <c r="O379" i="22"/>
  <c r="O344" i="22"/>
  <c r="P344" i="22"/>
  <c r="V344" i="22" s="1"/>
  <c r="O334" i="22"/>
  <c r="P334" i="22"/>
  <c r="V334" i="22" s="1"/>
  <c r="O191" i="22"/>
  <c r="P191" i="22"/>
  <c r="V191" i="22" s="1"/>
  <c r="P109" i="22"/>
  <c r="U109" i="22" s="1"/>
  <c r="O109" i="22"/>
  <c r="O182" i="22"/>
  <c r="P182" i="22"/>
  <c r="V182" i="22" s="1"/>
  <c r="P501" i="22"/>
  <c r="V501" i="22" s="1"/>
  <c r="U501" i="22"/>
  <c r="O415" i="22"/>
  <c r="P415" i="22"/>
  <c r="V415" i="22" s="1"/>
  <c r="P378" i="22"/>
  <c r="V378" i="22" s="1"/>
  <c r="U378" i="22"/>
  <c r="O378" i="22"/>
  <c r="P357" i="22"/>
  <c r="V357" i="22" s="1"/>
  <c r="O357" i="22"/>
  <c r="P347" i="22"/>
  <c r="V347" i="22" s="1"/>
  <c r="O347" i="22"/>
  <c r="O493" i="22"/>
  <c r="P493" i="22"/>
  <c r="U493" i="22" s="1"/>
  <c r="O491" i="22"/>
  <c r="P491" i="22"/>
  <c r="V491" i="22" s="1"/>
  <c r="P487" i="22"/>
  <c r="V487" i="22" s="1"/>
  <c r="U487" i="22"/>
  <c r="O487" i="22"/>
  <c r="O319" i="22"/>
  <c r="P319" i="22"/>
  <c r="V319" i="22" s="1"/>
  <c r="P425" i="22"/>
  <c r="V425" i="22" s="1"/>
  <c r="O380" i="22"/>
  <c r="P380" i="22"/>
  <c r="O359" i="22"/>
  <c r="P359" i="22"/>
  <c r="U359" i="22" s="1"/>
  <c r="O198" i="22"/>
  <c r="P198" i="22"/>
  <c r="V198" i="22" s="1"/>
  <c r="U306" i="22"/>
  <c r="X938" i="24"/>
  <c r="Y938" i="24" s="1"/>
  <c r="P495" i="22"/>
  <c r="V495" i="22" s="1"/>
  <c r="O520" i="22"/>
  <c r="C22" i="17"/>
  <c r="H181" i="22"/>
  <c r="L181" i="22" s="1"/>
  <c r="O181" i="22" s="1"/>
  <c r="H490" i="22"/>
  <c r="L490" i="22" s="1"/>
  <c r="H354" i="22"/>
  <c r="L354" i="22" s="1"/>
  <c r="H192" i="22"/>
  <c r="L192" i="22" s="1"/>
  <c r="N938" i="24"/>
  <c r="S938" i="24" s="1"/>
  <c r="K916" i="22"/>
  <c r="L916" i="22" s="1"/>
  <c r="H183" i="22"/>
  <c r="L183" i="22" s="1"/>
  <c r="H204" i="22"/>
  <c r="L204" i="22" s="1"/>
  <c r="P204" i="22" s="1"/>
  <c r="Z938" i="24"/>
  <c r="L938" i="22"/>
  <c r="O938" i="22" s="1"/>
  <c r="H489" i="22"/>
  <c r="L489" i="22" s="1"/>
  <c r="H377" i="22"/>
  <c r="L377" i="22" s="1"/>
  <c r="O804" i="22"/>
  <c r="P804" i="22"/>
  <c r="V804" i="22" s="1"/>
  <c r="O779" i="22"/>
  <c r="P779" i="22"/>
  <c r="P397" i="22"/>
  <c r="V397" i="22" s="1"/>
  <c r="O397" i="22"/>
  <c r="P181" i="22"/>
  <c r="U181" i="22" s="1"/>
  <c r="O499" i="22"/>
  <c r="P499" i="22"/>
  <c r="O490" i="22"/>
  <c r="P490" i="22"/>
  <c r="U490" i="22" s="1"/>
  <c r="P416" i="22"/>
  <c r="O416" i="22"/>
  <c r="P190" i="22"/>
  <c r="V190" i="22" s="1"/>
  <c r="U190" i="22"/>
  <c r="O190" i="22"/>
  <c r="O458" i="22"/>
  <c r="P458" i="22"/>
  <c r="V458" i="22" s="1"/>
  <c r="O419" i="22"/>
  <c r="P419" i="22"/>
  <c r="V419" i="22" s="1"/>
  <c r="O328" i="22"/>
  <c r="P328" i="22"/>
  <c r="V328" i="22" s="1"/>
  <c r="O262" i="22"/>
  <c r="P262" i="22"/>
  <c r="P253" i="22"/>
  <c r="U253" i="22" s="1"/>
  <c r="O253" i="22"/>
  <c r="P185" i="22"/>
  <c r="V185" i="22" s="1"/>
  <c r="O801" i="22"/>
  <c r="P801" i="22"/>
  <c r="V801" i="22" s="1"/>
  <c r="O481" i="22"/>
  <c r="P481" i="22"/>
  <c r="V481" i="22" s="1"/>
  <c r="O388" i="22"/>
  <c r="P388" i="22"/>
  <c r="O355" i="22"/>
  <c r="P355" i="22"/>
  <c r="V355" i="22" s="1"/>
  <c r="P343" i="22"/>
  <c r="O343" i="22"/>
  <c r="O860" i="22"/>
  <c r="P860" i="22"/>
  <c r="U860" i="22" s="1"/>
  <c r="O819" i="22"/>
  <c r="P819" i="22"/>
  <c r="U819" i="22" s="1"/>
  <c r="O486" i="22"/>
  <c r="P486" i="22"/>
  <c r="V486" i="22" s="1"/>
  <c r="O345" i="22"/>
  <c r="P345" i="22"/>
  <c r="V345" i="22" s="1"/>
  <c r="P526" i="22"/>
  <c r="U526" i="22" s="1"/>
  <c r="U241" i="22"/>
  <c r="U308" i="22"/>
  <c r="U151" i="22"/>
  <c r="U461" i="22"/>
  <c r="U268" i="22"/>
  <c r="U470" i="22"/>
  <c r="U147" i="22"/>
  <c r="U272" i="22"/>
  <c r="U790" i="22"/>
  <c r="U910" i="22"/>
  <c r="U344" i="22"/>
  <c r="O223" i="22"/>
  <c r="O236" i="22" s="1"/>
  <c r="O14" i="22" s="1"/>
  <c r="O501" i="22"/>
  <c r="O402" i="22"/>
  <c r="O856" i="22"/>
  <c r="O929" i="22"/>
  <c r="O932" i="22" s="1"/>
  <c r="O58" i="22" s="1"/>
  <c r="P447" i="22"/>
  <c r="V447" i="22" s="1"/>
  <c r="P488" i="22"/>
  <c r="P459" i="22"/>
  <c r="P276" i="22"/>
  <c r="V276" i="22" s="1"/>
  <c r="P400" i="22"/>
  <c r="P836" i="22"/>
  <c r="P794" i="22"/>
  <c r="T950" i="22"/>
  <c r="P453" i="22"/>
  <c r="V453" i="22" s="1"/>
  <c r="P410" i="22"/>
  <c r="P372" i="22"/>
  <c r="V372" i="22" s="1"/>
  <c r="P382" i="22"/>
  <c r="V382" i="22" s="1"/>
  <c r="O367" i="22"/>
  <c r="P367" i="22"/>
  <c r="V367" i="22" s="1"/>
  <c r="O275" i="22"/>
  <c r="P275" i="22"/>
  <c r="P692" i="22"/>
  <c r="O692" i="22"/>
  <c r="O767" i="22"/>
  <c r="P767" i="22"/>
  <c r="V767" i="22" s="1"/>
  <c r="P187" i="22"/>
  <c r="V187" i="22" s="1"/>
  <c r="U402" i="22"/>
  <c r="U240" i="22"/>
  <c r="U447" i="22"/>
  <c r="V152" i="22"/>
  <c r="U290" i="22"/>
  <c r="U408" i="22"/>
  <c r="U345" i="22"/>
  <c r="U815" i="22"/>
  <c r="T945" i="22"/>
  <c r="P832" i="22"/>
  <c r="V832" i="22" s="1"/>
  <c r="P384" i="22"/>
  <c r="V384" i="22" s="1"/>
  <c r="O214" i="22"/>
  <c r="P239" i="22"/>
  <c r="V239" i="22" s="1"/>
  <c r="P243" i="22"/>
  <c r="V243" i="22" s="1"/>
  <c r="P312" i="22"/>
  <c r="V312" i="22" s="1"/>
  <c r="P324" i="22"/>
  <c r="V324" i="22" s="1"/>
  <c r="P445" i="22"/>
  <c r="U445" i="22" s="1"/>
  <c r="P780" i="22"/>
  <c r="V780" i="22" s="1"/>
  <c r="O425" i="22"/>
  <c r="P246" i="22"/>
  <c r="V246" i="22" s="1"/>
  <c r="P421" i="22"/>
  <c r="P280" i="22"/>
  <c r="V280" i="22" s="1"/>
  <c r="P301" i="22"/>
  <c r="V301" i="22" s="1"/>
  <c r="P483" i="22"/>
  <c r="P890" i="22"/>
  <c r="U890" i="22" s="1"/>
  <c r="P286" i="22"/>
  <c r="S66" i="22"/>
  <c r="H518" i="22"/>
  <c r="L518" i="22" s="1"/>
  <c r="O476" i="22"/>
  <c r="P476" i="22"/>
  <c r="V476" i="22" s="1"/>
  <c r="O442" i="22"/>
  <c r="P442" i="22"/>
  <c r="U442" i="22" s="1"/>
  <c r="O288" i="22"/>
  <c r="O296" i="22" s="1"/>
  <c r="O17" i="22" s="1"/>
  <c r="P288" i="22"/>
  <c r="O264" i="22"/>
  <c r="P264" i="22"/>
  <c r="O244" i="22"/>
  <c r="P244" i="22"/>
  <c r="O171" i="22"/>
  <c r="P171" i="22"/>
  <c r="V171" i="22" s="1"/>
  <c r="O406" i="22"/>
  <c r="P406" i="22"/>
  <c r="O305" i="22"/>
  <c r="P305" i="22"/>
  <c r="U859" i="22"/>
  <c r="U324" i="22"/>
  <c r="U782" i="22"/>
  <c r="U420" i="22"/>
  <c r="U260" i="22"/>
  <c r="U453" i="22"/>
  <c r="U391" i="22"/>
  <c r="U214" i="22"/>
  <c r="U321" i="22"/>
  <c r="U323" i="22"/>
  <c r="T946" i="22"/>
  <c r="P232" i="22"/>
  <c r="P361" i="22"/>
  <c r="V361" i="22" s="1"/>
  <c r="P853" i="22"/>
  <c r="V853" i="22" s="1"/>
  <c r="P290" i="22"/>
  <c r="V290" i="22" s="1"/>
  <c r="P456" i="22"/>
  <c r="V456" i="22" s="1"/>
  <c r="P523" i="22"/>
  <c r="U523" i="22" s="1"/>
  <c r="P250" i="22"/>
  <c r="P294" i="22"/>
  <c r="V294" i="22" s="1"/>
  <c r="Q894" i="22"/>
  <c r="Q898" i="22" s="1"/>
  <c r="Q55" i="22" s="1"/>
  <c r="Q59" i="22" s="1"/>
  <c r="H376" i="22"/>
  <c r="L376" i="22" s="1"/>
  <c r="L393" i="22" s="1"/>
  <c r="L22" i="22" s="1"/>
  <c r="O309" i="22"/>
  <c r="P309" i="22"/>
  <c r="P205" i="22"/>
  <c r="U205" i="22" s="1"/>
  <c r="P177" i="22"/>
  <c r="P178" i="22" s="1"/>
  <c r="P9" i="22" s="1"/>
  <c r="P158" i="22"/>
  <c r="P218" i="22"/>
  <c r="U629" i="22"/>
  <c r="N582" i="22"/>
  <c r="N36" i="22" s="1"/>
  <c r="T582" i="22"/>
  <c r="T36" i="22" s="1"/>
  <c r="P664" i="22"/>
  <c r="O684" i="22"/>
  <c r="T722" i="22"/>
  <c r="T40" i="22" s="1"/>
  <c r="AB88" i="24"/>
  <c r="AA88" i="24" s="1"/>
  <c r="X517" i="24"/>
  <c r="X161" i="24"/>
  <c r="Y161" i="24" s="1"/>
  <c r="Z161" i="24" s="1"/>
  <c r="AB160" i="24"/>
  <c r="AA160" i="24" s="1"/>
  <c r="N72" i="24"/>
  <c r="S72" i="24" s="1"/>
  <c r="X670" i="24"/>
  <c r="Y670" i="24" s="1"/>
  <c r="Z670" i="24" s="1"/>
  <c r="X633" i="24"/>
  <c r="X643" i="24" s="1"/>
  <c r="AB759" i="24"/>
  <c r="AA759" i="24" s="1"/>
  <c r="X673" i="24"/>
  <c r="Y673" i="24" s="1"/>
  <c r="Z673" i="24" s="1"/>
  <c r="AB686" i="24"/>
  <c r="AA686" i="24" s="1"/>
  <c r="T176" i="24"/>
  <c r="AB517" i="24"/>
  <c r="AA517" i="24" s="1"/>
  <c r="T355" i="24"/>
  <c r="S152" i="24"/>
  <c r="X816" i="24"/>
  <c r="Y816" i="24" s="1"/>
  <c r="Z816" i="24" s="1"/>
  <c r="X431" i="24"/>
  <c r="Y431" i="24" s="1"/>
  <c r="Z431" i="24" s="1"/>
  <c r="AB124" i="24"/>
  <c r="AA124" i="24" s="1"/>
  <c r="N777" i="24"/>
  <c r="T777" i="24" s="1"/>
  <c r="X95" i="24"/>
  <c r="Y95" i="24" s="1"/>
  <c r="Z95" i="24" s="1"/>
  <c r="AB71" i="24"/>
  <c r="AA71" i="24" s="1"/>
  <c r="AB97" i="24"/>
  <c r="AA97" i="24" s="1"/>
  <c r="AB709" i="24"/>
  <c r="AA709" i="24" s="1"/>
  <c r="N651" i="24"/>
  <c r="T651" i="24" s="1"/>
  <c r="X721" i="24"/>
  <c r="X651" i="24"/>
  <c r="Y651" i="24" s="1"/>
  <c r="Z651" i="24" s="1"/>
  <c r="AB323" i="24"/>
  <c r="AA323" i="24" s="1"/>
  <c r="N323" i="24"/>
  <c r="T323" i="24" s="1"/>
  <c r="S323" i="24"/>
  <c r="N266" i="24"/>
  <c r="T266" i="24" s="1"/>
  <c r="AB266" i="24"/>
  <c r="AA266" i="24" s="1"/>
  <c r="X921" i="24"/>
  <c r="Y921" i="24" s="1"/>
  <c r="Z921" i="24" s="1"/>
  <c r="N921" i="24"/>
  <c r="AB921" i="24"/>
  <c r="AA921" i="24" s="1"/>
  <c r="N433" i="24"/>
  <c r="T433" i="24" s="1"/>
  <c r="AB433" i="24"/>
  <c r="AA433" i="24" s="1"/>
  <c r="X177" i="24"/>
  <c r="Y177" i="24" s="1"/>
  <c r="Z177" i="24" s="1"/>
  <c r="X243" i="24"/>
  <c r="Y243" i="24" s="1"/>
  <c r="Z243" i="24" s="1"/>
  <c r="AB243" i="24"/>
  <c r="AA243" i="24" s="1"/>
  <c r="N156" i="24"/>
  <c r="T156" i="24" s="1"/>
  <c r="X156" i="24"/>
  <c r="Y156" i="24" s="1"/>
  <c r="Z156" i="24" s="1"/>
  <c r="N537" i="24"/>
  <c r="T537" i="24" s="1"/>
  <c r="AB537" i="24"/>
  <c r="AA537" i="24" s="1"/>
  <c r="AB615" i="24"/>
  <c r="AA615" i="24" s="1"/>
  <c r="N615" i="24"/>
  <c r="T615" i="24" s="1"/>
  <c r="N639" i="24"/>
  <c r="S639" i="24" s="1"/>
  <c r="AB639" i="24"/>
  <c r="AA639" i="24" s="1"/>
  <c r="N287" i="24"/>
  <c r="S287" i="24" s="1"/>
  <c r="X287" i="24"/>
  <c r="Y287" i="24" s="1"/>
  <c r="Z287" i="24" s="1"/>
  <c r="N870" i="24"/>
  <c r="N501" i="24"/>
  <c r="T501" i="24" s="1"/>
  <c r="X143" i="24"/>
  <c r="Y143" i="24" s="1"/>
  <c r="Z143" i="24" s="1"/>
  <c r="AB143" i="24"/>
  <c r="AA143" i="24" s="1"/>
  <c r="X310" i="24"/>
  <c r="Y310" i="24" s="1"/>
  <c r="Z310" i="24" s="1"/>
  <c r="N310" i="24"/>
  <c r="T310" i="24" s="1"/>
  <c r="X551" i="24"/>
  <c r="Y551" i="24" s="1"/>
  <c r="AB551" i="24"/>
  <c r="AA551" i="24" s="1"/>
  <c r="X561" i="24"/>
  <c r="Y561" i="24" s="1"/>
  <c r="Z561" i="24" s="1"/>
  <c r="AB561" i="24"/>
  <c r="AA561" i="24" s="1"/>
  <c r="AB635" i="24"/>
  <c r="AA635" i="24" s="1"/>
  <c r="N635" i="24"/>
  <c r="T635" i="24" s="1"/>
  <c r="T302" i="24"/>
  <c r="N143" i="24"/>
  <c r="S143" i="24" s="1"/>
  <c r="N839" i="24"/>
  <c r="AB426" i="24"/>
  <c r="AA426" i="24" s="1"/>
  <c r="S97" i="24"/>
  <c r="T97" i="24"/>
  <c r="X302" i="24"/>
  <c r="Y302" i="24" s="1"/>
  <c r="Z302" i="24" s="1"/>
  <c r="N521" i="24"/>
  <c r="S521" i="24" s="1"/>
  <c r="N138" i="24"/>
  <c r="X138" i="24"/>
  <c r="Y138" i="24" s="1"/>
  <c r="AB138" i="24"/>
  <c r="AA138" i="24" s="1"/>
  <c r="X80" i="24"/>
  <c r="Y80" i="24" s="1"/>
  <c r="Z80" i="24" s="1"/>
  <c r="AB80" i="24"/>
  <c r="AA80" i="24" s="1"/>
  <c r="N80" i="24"/>
  <c r="S80" i="24" s="1"/>
  <c r="AB108" i="24"/>
  <c r="AA108" i="24" s="1"/>
  <c r="X108" i="24"/>
  <c r="Y108" i="24" s="1"/>
  <c r="Z108" i="24" s="1"/>
  <c r="N108" i="24"/>
  <c r="S108" i="24" s="1"/>
  <c r="X153" i="24"/>
  <c r="Y153" i="24" s="1"/>
  <c r="Z153" i="24" s="1"/>
  <c r="AB153" i="24"/>
  <c r="AA153" i="24" s="1"/>
  <c r="N153" i="24"/>
  <c r="T153" i="24" s="1"/>
  <c r="X822" i="24"/>
  <c r="X48" i="24" s="1"/>
  <c r="Y815" i="24"/>
  <c r="N94" i="24"/>
  <c r="S94" i="24" s="1"/>
  <c r="N334" i="24"/>
  <c r="S334" i="24" s="1"/>
  <c r="X334" i="24"/>
  <c r="Y334" i="24" s="1"/>
  <c r="Z334" i="24" s="1"/>
  <c r="Z349" i="24" s="1"/>
  <c r="Z20" i="24" s="1"/>
  <c r="X325" i="24"/>
  <c r="Y325" i="24" s="1"/>
  <c r="N325" i="24"/>
  <c r="Z325" i="24"/>
  <c r="AB325" i="24"/>
  <c r="AA325" i="24" s="1"/>
  <c r="AB321" i="24"/>
  <c r="AA321" i="24" s="1"/>
  <c r="X321" i="24"/>
  <c r="Y321" i="24" s="1"/>
  <c r="Z321" i="24" s="1"/>
  <c r="X317" i="24"/>
  <c r="N317" i="24"/>
  <c r="N312" i="24"/>
  <c r="T312" i="24" s="1"/>
  <c r="AB306" i="24"/>
  <c r="AA306" i="24" s="1"/>
  <c r="S306" i="24"/>
  <c r="N306" i="24"/>
  <c r="T306" i="24" s="1"/>
  <c r="X131" i="24"/>
  <c r="Y131" i="24" s="1"/>
  <c r="Z131" i="24" s="1"/>
  <c r="N131" i="24"/>
  <c r="S131" i="24" s="1"/>
  <c r="AB445" i="24"/>
  <c r="AA445" i="24" s="1"/>
  <c r="X445" i="24"/>
  <c r="Y445" i="24" s="1"/>
  <c r="N388" i="24"/>
  <c r="X388" i="24"/>
  <c r="Y388" i="24" s="1"/>
  <c r="Z388" i="24" s="1"/>
  <c r="AB357" i="24"/>
  <c r="AA357" i="24" s="1"/>
  <c r="S357" i="24"/>
  <c r="AB353" i="24"/>
  <c r="AA353" i="24" s="1"/>
  <c r="X353" i="24"/>
  <c r="Y353" i="24" s="1"/>
  <c r="Z353" i="24" s="1"/>
  <c r="S291" i="24"/>
  <c r="S130" i="24"/>
  <c r="AB336" i="24"/>
  <c r="AA336" i="24" s="1"/>
  <c r="AB355" i="24"/>
  <c r="AA355" i="24" s="1"/>
  <c r="AB334" i="24"/>
  <c r="AA334" i="24" s="1"/>
  <c r="N353" i="24"/>
  <c r="T353" i="24" s="1"/>
  <c r="AB94" i="24"/>
  <c r="AA94" i="24" s="1"/>
  <c r="N327" i="24"/>
  <c r="T327" i="24" s="1"/>
  <c r="AB525" i="24"/>
  <c r="AA525" i="24" s="1"/>
  <c r="X840" i="24"/>
  <c r="Y840" i="24" s="1"/>
  <c r="Z840" i="24" s="1"/>
  <c r="N840" i="24"/>
  <c r="N852" i="24"/>
  <c r="X852" i="24"/>
  <c r="Y852" i="24" s="1"/>
  <c r="Z852" i="24" s="1"/>
  <c r="X148" i="24"/>
  <c r="Y148" i="24" s="1"/>
  <c r="Z148" i="24" s="1"/>
  <c r="N148" i="24"/>
  <c r="T148" i="24" s="1"/>
  <c r="AB713" i="24"/>
  <c r="AA713" i="24" s="1"/>
  <c r="X713" i="24"/>
  <c r="Y713" i="24" s="1"/>
  <c r="Z713" i="24" s="1"/>
  <c r="N713" i="24"/>
  <c r="T713" i="24" s="1"/>
  <c r="AB526" i="24"/>
  <c r="AA526" i="24" s="1"/>
  <c r="N526" i="24"/>
  <c r="S526" i="24" s="1"/>
  <c r="X495" i="24"/>
  <c r="Y495" i="24" s="1"/>
  <c r="Z495" i="24" s="1"/>
  <c r="N854" i="24"/>
  <c r="T854" i="24" s="1"/>
  <c r="AB162" i="24"/>
  <c r="AA162" i="24" s="1"/>
  <c r="X226" i="24"/>
  <c r="Y226" i="24" s="1"/>
  <c r="Z226" i="24" s="1"/>
  <c r="AB188" i="24"/>
  <c r="AA188" i="24" s="1"/>
  <c r="X245" i="24"/>
  <c r="Y245" i="24" s="1"/>
  <c r="Z245" i="24" s="1"/>
  <c r="AB232" i="24"/>
  <c r="AA232" i="24" s="1"/>
  <c r="N573" i="24"/>
  <c r="T573" i="24" s="1"/>
  <c r="AB573" i="24"/>
  <c r="AA573" i="24" s="1"/>
  <c r="AB211" i="24"/>
  <c r="AA211" i="24" s="1"/>
  <c r="X211" i="24"/>
  <c r="Y211" i="24" s="1"/>
  <c r="Z211" i="24" s="1"/>
  <c r="X186" i="24"/>
  <c r="Y186" i="24" s="1"/>
  <c r="N186" i="24"/>
  <c r="T186" i="24" s="1"/>
  <c r="AB556" i="24"/>
  <c r="AA556" i="24" s="1"/>
  <c r="N556" i="24"/>
  <c r="S556" i="24" s="1"/>
  <c r="N588" i="24"/>
  <c r="S588" i="24" s="1"/>
  <c r="AB588" i="24"/>
  <c r="AA588" i="24" s="1"/>
  <c r="N560" i="24"/>
  <c r="S560" i="24" s="1"/>
  <c r="AB560" i="24"/>
  <c r="AA560" i="24" s="1"/>
  <c r="AB546" i="24"/>
  <c r="AA546" i="24" s="1"/>
  <c r="X546" i="24"/>
  <c r="Y546" i="24" s="1"/>
  <c r="Z546" i="24" s="1"/>
  <c r="N765" i="24"/>
  <c r="N743" i="24"/>
  <c r="S743" i="24" s="1"/>
  <c r="N608" i="24"/>
  <c r="T608" i="24" s="1"/>
  <c r="AB664" i="24"/>
  <c r="AA664" i="24" s="1"/>
  <c r="AB745" i="24"/>
  <c r="AA745" i="24" s="1"/>
  <c r="N683" i="24"/>
  <c r="S683" i="24" s="1"/>
  <c r="N630" i="24"/>
  <c r="S630" i="24" s="1"/>
  <c r="Z103" i="24"/>
  <c r="X608" i="24"/>
  <c r="Y608" i="24" s="1"/>
  <c r="Z608" i="24" s="1"/>
  <c r="X730" i="24"/>
  <c r="Y730" i="24" s="1"/>
  <c r="Z730" i="24" s="1"/>
  <c r="N730" i="24"/>
  <c r="N673" i="24"/>
  <c r="N733" i="24"/>
  <c r="T733" i="24" s="1"/>
  <c r="N672" i="24"/>
  <c r="T672" i="24" s="1"/>
  <c r="P98" i="22"/>
  <c r="V98" i="22" s="1"/>
  <c r="U460" i="22"/>
  <c r="V460" i="22"/>
  <c r="Q949" i="22"/>
  <c r="O901" i="22"/>
  <c r="P901" i="22"/>
  <c r="V901" i="22" s="1"/>
  <c r="P870" i="22"/>
  <c r="O870" i="22"/>
  <c r="O797" i="22"/>
  <c r="P797" i="22"/>
  <c r="U797" i="22" s="1"/>
  <c r="O471" i="22"/>
  <c r="P471" i="22"/>
  <c r="O385" i="22"/>
  <c r="P385" i="22"/>
  <c r="V385" i="22" s="1"/>
  <c r="O75" i="22"/>
  <c r="O91" i="22" s="1"/>
  <c r="O4" i="22" s="1"/>
  <c r="P75" i="22"/>
  <c r="U75" i="22" s="1"/>
  <c r="U575" i="22"/>
  <c r="V575" i="22"/>
  <c r="O587" i="22"/>
  <c r="P587" i="22"/>
  <c r="V587" i="22" s="1"/>
  <c r="P602" i="22"/>
  <c r="V602" i="22" s="1"/>
  <c r="L701" i="22"/>
  <c r="O691" i="22"/>
  <c r="P691" i="22"/>
  <c r="O705" i="22"/>
  <c r="P705" i="22"/>
  <c r="V705" i="22" s="1"/>
  <c r="P714" i="22"/>
  <c r="V714" i="22" s="1"/>
  <c r="O714" i="22"/>
  <c r="O718" i="22"/>
  <c r="P718" i="22"/>
  <c r="V718" i="22" s="1"/>
  <c r="U187" i="22"/>
  <c r="U261" i="22"/>
  <c r="U893" i="22"/>
  <c r="P527" i="22"/>
  <c r="U527" i="22" s="1"/>
  <c r="U143" i="22"/>
  <c r="U246" i="22"/>
  <c r="U259" i="22"/>
  <c r="T948" i="22"/>
  <c r="P825" i="22"/>
  <c r="O460" i="22"/>
  <c r="P97" i="22"/>
  <c r="O909" i="22"/>
  <c r="P909" i="22"/>
  <c r="O877" i="22"/>
  <c r="P877" i="22"/>
  <c r="P873" i="22"/>
  <c r="O873" i="22"/>
  <c r="P869" i="22"/>
  <c r="V869" i="22" s="1"/>
  <c r="U869" i="22"/>
  <c r="O869" i="22"/>
  <c r="P828" i="22"/>
  <c r="O828" i="22"/>
  <c r="O807" i="22"/>
  <c r="P807" i="22"/>
  <c r="U807" i="22" s="1"/>
  <c r="O529" i="22"/>
  <c r="U529" i="22"/>
  <c r="O405" i="22"/>
  <c r="P405" i="22"/>
  <c r="O252" i="22"/>
  <c r="P252" i="22"/>
  <c r="O225" i="22"/>
  <c r="P225" i="22"/>
  <c r="O216" i="22"/>
  <c r="P216" i="22"/>
  <c r="O139" i="22"/>
  <c r="P139" i="22"/>
  <c r="O132" i="22"/>
  <c r="P132" i="22"/>
  <c r="U132" i="22" s="1"/>
  <c r="O128" i="22"/>
  <c r="P128" i="22"/>
  <c r="U128" i="22" s="1"/>
  <c r="O125" i="22"/>
  <c r="P125" i="22"/>
  <c r="O113" i="22"/>
  <c r="P113" i="22"/>
  <c r="U113" i="22" s="1"/>
  <c r="P552" i="22"/>
  <c r="V552" i="22" s="1"/>
  <c r="P559" i="22"/>
  <c r="O559" i="22"/>
  <c r="O878" i="22"/>
  <c r="P878" i="22"/>
  <c r="L31" i="22"/>
  <c r="O513" i="22"/>
  <c r="P513" i="22"/>
  <c r="O494" i="22"/>
  <c r="P494" i="22"/>
  <c r="U494" i="22" s="1"/>
  <c r="O363" i="22"/>
  <c r="P363" i="22"/>
  <c r="V363" i="22" s="1"/>
  <c r="O176" i="22"/>
  <c r="O178" i="22" s="1"/>
  <c r="O9" i="22" s="1"/>
  <c r="P176" i="22"/>
  <c r="V176" i="22" s="1"/>
  <c r="O71" i="22"/>
  <c r="P71" i="22"/>
  <c r="U71" i="22" s="1"/>
  <c r="N66" i="22"/>
  <c r="N950" i="22"/>
  <c r="O537" i="22"/>
  <c r="P537" i="22"/>
  <c r="U806" i="22"/>
  <c r="U364" i="22"/>
  <c r="U426" i="22"/>
  <c r="U328" i="22"/>
  <c r="U245" i="22"/>
  <c r="U229" i="22"/>
  <c r="U176" i="22"/>
  <c r="P894" i="22"/>
  <c r="U894" i="22" s="1"/>
  <c r="U889" i="22"/>
  <c r="U138" i="22"/>
  <c r="S946" i="22"/>
  <c r="P475" i="22"/>
  <c r="V475" i="22" s="1"/>
  <c r="L514" i="22"/>
  <c r="O872" i="22"/>
  <c r="P872" i="22"/>
  <c r="O858" i="22"/>
  <c r="P858" i="22"/>
  <c r="V858" i="22" s="1"/>
  <c r="O846" i="22"/>
  <c r="P846" i="22"/>
  <c r="U846" i="22" s="1"/>
  <c r="P842" i="22"/>
  <c r="V842" i="22" s="1"/>
  <c r="O838" i="22"/>
  <c r="P838" i="22"/>
  <c r="O834" i="22"/>
  <c r="P834" i="22"/>
  <c r="O821" i="22"/>
  <c r="P821" i="22"/>
  <c r="U821" i="22" s="1"/>
  <c r="O781" i="22"/>
  <c r="P781" i="22"/>
  <c r="O434" i="22"/>
  <c r="P434" i="22"/>
  <c r="V434" i="22" s="1"/>
  <c r="O371" i="22"/>
  <c r="P371" i="22"/>
  <c r="V371" i="22" s="1"/>
  <c r="O326" i="22"/>
  <c r="P326" i="22"/>
  <c r="O302" i="22"/>
  <c r="P302" i="22"/>
  <c r="O150" i="22"/>
  <c r="P150" i="22"/>
  <c r="O146" i="22"/>
  <c r="P146" i="22"/>
  <c r="P571" i="22"/>
  <c r="V571" i="22" s="1"/>
  <c r="O551" i="22"/>
  <c r="P551" i="22"/>
  <c r="U551" i="22" s="1"/>
  <c r="O573" i="22"/>
  <c r="P573" i="22"/>
  <c r="V573" i="22" s="1"/>
  <c r="P589" i="22"/>
  <c r="V589" i="22" s="1"/>
  <c r="N598" i="22"/>
  <c r="N37" i="22" s="1"/>
  <c r="U670" i="22"/>
  <c r="V670" i="22"/>
  <c r="O882" i="22"/>
  <c r="P882" i="22"/>
  <c r="U882" i="22" s="1"/>
  <c r="O874" i="22"/>
  <c r="P874" i="22"/>
  <c r="V874" i="22" s="1"/>
  <c r="O829" i="22"/>
  <c r="P829" i="22"/>
  <c r="V829" i="22" s="1"/>
  <c r="O462" i="22"/>
  <c r="P462" i="22"/>
  <c r="V462" i="22" s="1"/>
  <c r="O369" i="22"/>
  <c r="P369" i="22"/>
  <c r="V369" i="22" s="1"/>
  <c r="O110" i="22"/>
  <c r="P110" i="22"/>
  <c r="U110" i="22" s="1"/>
  <c r="U184" i="22"/>
  <c r="P938" i="22"/>
  <c r="V938" i="22" s="1"/>
  <c r="U174" i="22"/>
  <c r="U233" i="22"/>
  <c r="U879" i="22"/>
  <c r="P482" i="22"/>
  <c r="V482" i="22" s="1"/>
  <c r="O891" i="22"/>
  <c r="P891" i="22"/>
  <c r="O887" i="22"/>
  <c r="P887" i="22"/>
  <c r="U887" i="22" s="1"/>
  <c r="O883" i="22"/>
  <c r="P883" i="22"/>
  <c r="O871" i="22"/>
  <c r="P871" i="22"/>
  <c r="O833" i="22"/>
  <c r="P833" i="22"/>
  <c r="V833" i="22" s="1"/>
  <c r="O830" i="22"/>
  <c r="P830" i="22"/>
  <c r="O783" i="22"/>
  <c r="P783" i="22"/>
  <c r="O346" i="22"/>
  <c r="P346" i="22"/>
  <c r="P541" i="22"/>
  <c r="V541" i="22" s="1"/>
  <c r="O545" i="22"/>
  <c r="P545" i="22"/>
  <c r="V545" i="22" s="1"/>
  <c r="P561" i="22"/>
  <c r="U561" i="22" s="1"/>
  <c r="O561" i="22"/>
  <c r="O579" i="22"/>
  <c r="P579" i="22"/>
  <c r="V579" i="22" s="1"/>
  <c r="O595" i="22"/>
  <c r="P595" i="22"/>
  <c r="V595" i="22" s="1"/>
  <c r="P615" i="22"/>
  <c r="O615" i="22"/>
  <c r="H472" i="22"/>
  <c r="L472" i="22" s="1"/>
  <c r="O667" i="22"/>
  <c r="P695" i="22"/>
  <c r="O672" i="22"/>
  <c r="P672" i="22"/>
  <c r="V672" i="22" s="1"/>
  <c r="U403" i="22"/>
  <c r="P640" i="22"/>
  <c r="V640" i="22" s="1"/>
  <c r="S644" i="22"/>
  <c r="S38" i="22" s="1"/>
  <c r="O728" i="22"/>
  <c r="R10" i="22"/>
  <c r="U924" i="22"/>
  <c r="H474" i="22"/>
  <c r="L474" i="22" s="1"/>
  <c r="O474" i="22" s="1"/>
  <c r="P618" i="22"/>
  <c r="O618" i="22"/>
  <c r="O633" i="22"/>
  <c r="P633" i="22"/>
  <c r="V633" i="22" s="1"/>
  <c r="N33" i="22"/>
  <c r="Q582" i="22"/>
  <c r="Q36" i="22" s="1"/>
  <c r="M582" i="22"/>
  <c r="M36" i="22" s="1"/>
  <c r="S582" i="22"/>
  <c r="S36" i="22" s="1"/>
  <c r="Q598" i="22"/>
  <c r="Q37" i="22" s="1"/>
  <c r="M598" i="22"/>
  <c r="M37" i="22" s="1"/>
  <c r="S598" i="22"/>
  <c r="S37" i="22" s="1"/>
  <c r="T144" i="24"/>
  <c r="S144" i="24"/>
  <c r="AB251" i="24"/>
  <c r="AA251" i="24" s="1"/>
  <c r="N251" i="24"/>
  <c r="AB474" i="24"/>
  <c r="AA474" i="24" s="1"/>
  <c r="N474" i="24"/>
  <c r="T474" i="24" s="1"/>
  <c r="N459" i="24"/>
  <c r="T459" i="24" s="1"/>
  <c r="X391" i="24"/>
  <c r="Y391" i="24" s="1"/>
  <c r="Z391" i="24" s="1"/>
  <c r="AB391" i="24"/>
  <c r="AA391" i="24" s="1"/>
  <c r="S815" i="24"/>
  <c r="S148" i="24"/>
  <c r="S404" i="24"/>
  <c r="S327" i="24"/>
  <c r="S410" i="24"/>
  <c r="S226" i="24"/>
  <c r="X778" i="24"/>
  <c r="Y778" i="24" s="1"/>
  <c r="N422" i="24"/>
  <c r="T422" i="24" s="1"/>
  <c r="N529" i="24"/>
  <c r="S529" i="24" s="1"/>
  <c r="AB431" i="24"/>
  <c r="AA431" i="24" s="1"/>
  <c r="N525" i="24"/>
  <c r="S525" i="24" s="1"/>
  <c r="N160" i="24"/>
  <c r="N123" i="24"/>
  <c r="S123" i="24" s="1"/>
  <c r="N922" i="24"/>
  <c r="X357" i="24"/>
  <c r="Y357" i="24" s="1"/>
  <c r="Z357" i="24" s="1"/>
  <c r="X90" i="24"/>
  <c r="Y90" i="24" s="1"/>
  <c r="Z90" i="24" s="1"/>
  <c r="AB206" i="24"/>
  <c r="AA206" i="24" s="1"/>
  <c r="AB148" i="24"/>
  <c r="AA148" i="24" s="1"/>
  <c r="AB128" i="24"/>
  <c r="AA128" i="24" s="1"/>
  <c r="T185" i="24"/>
  <c r="S185" i="24"/>
  <c r="X224" i="24"/>
  <c r="Y224" i="24" s="1"/>
  <c r="Z224" i="24" s="1"/>
  <c r="N121" i="24"/>
  <c r="T121" i="24" s="1"/>
  <c r="N154" i="24"/>
  <c r="T154" i="24" s="1"/>
  <c r="X255" i="24"/>
  <c r="Y255" i="24" s="1"/>
  <c r="Z255" i="24" s="1"/>
  <c r="X202" i="24"/>
  <c r="Y202" i="24" s="1"/>
  <c r="N202" i="24"/>
  <c r="T202" i="24" s="1"/>
  <c r="X126" i="24"/>
  <c r="Y126" i="24" s="1"/>
  <c r="Z126" i="24" s="1"/>
  <c r="AB126" i="24"/>
  <c r="AA126" i="24" s="1"/>
  <c r="AB280" i="24"/>
  <c r="AA280" i="24" s="1"/>
  <c r="X274" i="24"/>
  <c r="Y274" i="24" s="1"/>
  <c r="AB274" i="24"/>
  <c r="AA274" i="24" s="1"/>
  <c r="X791" i="24"/>
  <c r="Y791" i="24" s="1"/>
  <c r="Z791" i="24" s="1"/>
  <c r="N791" i="24"/>
  <c r="X230" i="24"/>
  <c r="Y230" i="24" s="1"/>
  <c r="Z230" i="24" s="1"/>
  <c r="N230" i="24"/>
  <c r="T230" i="24" s="1"/>
  <c r="AB136" i="24"/>
  <c r="AA136" i="24" s="1"/>
  <c r="N136" i="24"/>
  <c r="AB137" i="24"/>
  <c r="AA137" i="24" s="1"/>
  <c r="N137" i="24"/>
  <c r="AB171" i="24"/>
  <c r="AA171" i="24" s="1"/>
  <c r="N171" i="24"/>
  <c r="T171" i="24" s="1"/>
  <c r="X524" i="24"/>
  <c r="Y524" i="24" s="1"/>
  <c r="Z524" i="24" s="1"/>
  <c r="AB85" i="24"/>
  <c r="AA85" i="24" s="1"/>
  <c r="N272" i="24"/>
  <c r="T272" i="24" s="1"/>
  <c r="AB272" i="24"/>
  <c r="AA272" i="24" s="1"/>
  <c r="T188" i="24"/>
  <c r="T126" i="24"/>
  <c r="AB121" i="24"/>
  <c r="AA121" i="24" s="1"/>
  <c r="T211" i="24"/>
  <c r="S211" i="24"/>
  <c r="N255" i="24"/>
  <c r="S255" i="24" s="1"/>
  <c r="AB830" i="24"/>
  <c r="AA830" i="24" s="1"/>
  <c r="AB509" i="24"/>
  <c r="AA509" i="24" s="1"/>
  <c r="N509" i="24"/>
  <c r="T509" i="24" s="1"/>
  <c r="X76" i="24"/>
  <c r="Y76" i="24" s="1"/>
  <c r="Z76" i="24" s="1"/>
  <c r="X101" i="24"/>
  <c r="Y101" i="24" s="1"/>
  <c r="Z101" i="24" s="1"/>
  <c r="N101" i="24"/>
  <c r="X876" i="24"/>
  <c r="Y876" i="24" s="1"/>
  <c r="Z876" i="24" s="1"/>
  <c r="N876" i="24"/>
  <c r="T876" i="24" s="1"/>
  <c r="S192" i="24"/>
  <c r="N795" i="24"/>
  <c r="T795" i="24" s="1"/>
  <c r="AB795" i="24"/>
  <c r="AA795" i="24" s="1"/>
  <c r="X795" i="24"/>
  <c r="Y795" i="24" s="1"/>
  <c r="Z795" i="24" s="1"/>
  <c r="S371" i="24"/>
  <c r="S199" i="24"/>
  <c r="S224" i="24"/>
  <c r="S171" i="24"/>
  <c r="AB524" i="24"/>
  <c r="AA524" i="24" s="1"/>
  <c r="N830" i="24"/>
  <c r="T830" i="24" s="1"/>
  <c r="Z472" i="24"/>
  <c r="AB460" i="24"/>
  <c r="AA460" i="24" s="1"/>
  <c r="AB371" i="24"/>
  <c r="AA371" i="24" s="1"/>
  <c r="X777" i="24"/>
  <c r="X798" i="24" s="1"/>
  <c r="X46" i="24" s="1"/>
  <c r="X52" i="24" s="1"/>
  <c r="AB388" i="24"/>
  <c r="AA388" i="24" s="1"/>
  <c r="X136" i="24"/>
  <c r="AB84" i="24"/>
  <c r="AA84" i="24" s="1"/>
  <c r="X323" i="24"/>
  <c r="Y323" i="24" s="1"/>
  <c r="Z323" i="24" s="1"/>
  <c r="AB192" i="24"/>
  <c r="AA192" i="24" s="1"/>
  <c r="N243" i="24"/>
  <c r="X280" i="24"/>
  <c r="Y280" i="24" s="1"/>
  <c r="Z280" i="24" s="1"/>
  <c r="AB828" i="24"/>
  <c r="AA828" i="24" s="1"/>
  <c r="N828" i="24"/>
  <c r="T828" i="24" s="1"/>
  <c r="N808" i="24"/>
  <c r="S808" i="24" s="1"/>
  <c r="X894" i="24"/>
  <c r="Y894" i="24" s="1"/>
  <c r="S894" i="24"/>
  <c r="AB894" i="24"/>
  <c r="AA894" i="24" s="1"/>
  <c r="N832" i="24"/>
  <c r="T832" i="24" s="1"/>
  <c r="AB832" i="24"/>
  <c r="AA832" i="24" s="1"/>
  <c r="N865" i="24"/>
  <c r="S865" i="24" s="1"/>
  <c r="AB865" i="24"/>
  <c r="AA865" i="24" s="1"/>
  <c r="AB163" i="24"/>
  <c r="AA163" i="24" s="1"/>
  <c r="N163" i="24"/>
  <c r="S163" i="24" s="1"/>
  <c r="N289" i="24"/>
  <c r="AB289" i="24"/>
  <c r="AA289" i="24" s="1"/>
  <c r="X78" i="24"/>
  <c r="Y78" i="24" s="1"/>
  <c r="Z78" i="24" s="1"/>
  <c r="AB78" i="24"/>
  <c r="AA78" i="24" s="1"/>
  <c r="AB103" i="24"/>
  <c r="AA103" i="24" s="1"/>
  <c r="N103" i="24"/>
  <c r="S103" i="24" s="1"/>
  <c r="AB150" i="24"/>
  <c r="AA150" i="24" s="1"/>
  <c r="S150" i="24"/>
  <c r="X158" i="24"/>
  <c r="Y158" i="24" s="1"/>
  <c r="AB158" i="24"/>
  <c r="AA158" i="24" s="1"/>
  <c r="N158" i="24"/>
  <c r="X268" i="24"/>
  <c r="Y268" i="24" s="1"/>
  <c r="Z268" i="24" s="1"/>
  <c r="N268" i="24"/>
  <c r="AB268" i="24"/>
  <c r="AA268" i="24" s="1"/>
  <c r="N280" i="24"/>
  <c r="T280" i="24" s="1"/>
  <c r="S523" i="24"/>
  <c r="N629" i="24"/>
  <c r="T629" i="24" s="1"/>
  <c r="AB629" i="24"/>
  <c r="AA629" i="24" s="1"/>
  <c r="X346" i="24"/>
  <c r="Y346" i="24" s="1"/>
  <c r="Z346" i="24" s="1"/>
  <c r="N346" i="24"/>
  <c r="X300" i="24"/>
  <c r="Y300" i="24" s="1"/>
  <c r="Z300" i="24" s="1"/>
  <c r="N300" i="24"/>
  <c r="S765" i="24"/>
  <c r="T765" i="24"/>
  <c r="X728" i="24"/>
  <c r="Y728" i="24" s="1"/>
  <c r="Z728" i="24" s="1"/>
  <c r="N728" i="24"/>
  <c r="T728" i="24" s="1"/>
  <c r="AB544" i="24"/>
  <c r="AA544" i="24" s="1"/>
  <c r="AB558" i="24"/>
  <c r="AA558" i="24" s="1"/>
  <c r="N558" i="24"/>
  <c r="T558" i="24" s="1"/>
  <c r="X792" i="24"/>
  <c r="Y792" i="24" s="1"/>
  <c r="Z792" i="24" s="1"/>
  <c r="AB792" i="24"/>
  <c r="AA792" i="24" s="1"/>
  <c r="S607" i="24"/>
  <c r="S579" i="24"/>
  <c r="AB697" i="24"/>
  <c r="AA697" i="24" s="1"/>
  <c r="AB579" i="24"/>
  <c r="AA579" i="24" s="1"/>
  <c r="X579" i="24"/>
  <c r="Y579" i="24" s="1"/>
  <c r="Z579" i="24" s="1"/>
  <c r="AB569" i="24"/>
  <c r="AA569" i="24" s="1"/>
  <c r="N569" i="24"/>
  <c r="X558" i="24"/>
  <c r="Y558" i="24" s="1"/>
  <c r="Z558" i="24" s="1"/>
  <c r="X761" i="24"/>
  <c r="Y761" i="24" s="1"/>
  <c r="Z761" i="24" s="1"/>
  <c r="X771" i="24"/>
  <c r="Y771" i="24" s="1"/>
  <c r="Z771" i="24" s="1"/>
  <c r="AB771" i="24"/>
  <c r="AA771" i="24" s="1"/>
  <c r="N771" i="24"/>
  <c r="AB657" i="24"/>
  <c r="AA657" i="24" s="1"/>
  <c r="N657" i="24"/>
  <c r="T657" i="24" s="1"/>
  <c r="AB674" i="24"/>
  <c r="AA674" i="24" s="1"/>
  <c r="X674" i="24"/>
  <c r="Y674" i="24" s="1"/>
  <c r="Z674" i="24" s="1"/>
  <c r="N674" i="24"/>
  <c r="T674" i="24" s="1"/>
  <c r="S674" i="24"/>
  <c r="N687" i="24"/>
  <c r="T687" i="24" s="1"/>
  <c r="AB687" i="24"/>
  <c r="AA687" i="24" s="1"/>
  <c r="X639" i="24"/>
  <c r="Y639" i="24" s="1"/>
  <c r="Z639" i="24" s="1"/>
  <c r="X635" i="24"/>
  <c r="Y635" i="24" s="1"/>
  <c r="Z635" i="24" s="1"/>
  <c r="X754" i="24"/>
  <c r="Y754" i="24" s="1"/>
  <c r="S635" i="24"/>
  <c r="X767" i="24"/>
  <c r="Y767" i="24" s="1"/>
  <c r="Z767" i="24" s="1"/>
  <c r="AB623" i="24"/>
  <c r="AA623" i="24" s="1"/>
  <c r="AB739" i="24"/>
  <c r="AA739" i="24" s="1"/>
  <c r="AB671" i="24"/>
  <c r="AA671" i="24" s="1"/>
  <c r="S709" i="24"/>
  <c r="L773" i="24"/>
  <c r="N614" i="24"/>
  <c r="T614" i="24" s="1"/>
  <c r="AB767" i="24"/>
  <c r="AA767" i="24" s="1"/>
  <c r="X747" i="24"/>
  <c r="Y747" i="24" s="1"/>
  <c r="Z747" i="24" s="1"/>
  <c r="X314" i="24"/>
  <c r="X18" i="24" s="1"/>
  <c r="Y299" i="24"/>
  <c r="Y314" i="24" s="1"/>
  <c r="Y18" i="24" s="1"/>
  <c r="X847" i="24"/>
  <c r="Y847" i="24" s="1"/>
  <c r="Z847" i="24" s="1"/>
  <c r="N847" i="24"/>
  <c r="S847" i="24" s="1"/>
  <c r="N127" i="24"/>
  <c r="S127" i="24" s="1"/>
  <c r="AB127" i="24"/>
  <c r="AA127" i="24" s="1"/>
  <c r="N319" i="24"/>
  <c r="T319" i="24" s="1"/>
  <c r="X319" i="24"/>
  <c r="Y319" i="24" s="1"/>
  <c r="Z319" i="24" s="1"/>
  <c r="N74" i="24"/>
  <c r="S74" i="24" s="1"/>
  <c r="AB74" i="24"/>
  <c r="AA74" i="24" s="1"/>
  <c r="X74" i="24"/>
  <c r="Y74" i="24" s="1"/>
  <c r="Z74" i="24" s="1"/>
  <c r="X112" i="24"/>
  <c r="Y112" i="24" s="1"/>
  <c r="Z112" i="24" s="1"/>
  <c r="N112" i="24"/>
  <c r="S112" i="24" s="1"/>
  <c r="AB112" i="24"/>
  <c r="AA112" i="24" s="1"/>
  <c r="N190" i="24"/>
  <c r="T190" i="24" s="1"/>
  <c r="X190" i="24"/>
  <c r="Y190" i="24" s="1"/>
  <c r="Z190" i="24" s="1"/>
  <c r="AB217" i="24"/>
  <c r="AA217" i="24" s="1"/>
  <c r="X217" i="24"/>
  <c r="Y217" i="24" s="1"/>
  <c r="Z217" i="24" s="1"/>
  <c r="AB239" i="24"/>
  <c r="AA239" i="24" s="1"/>
  <c r="X239" i="24"/>
  <c r="X256" i="24" s="1"/>
  <c r="X15" i="24" s="1"/>
  <c r="S239" i="24"/>
  <c r="AB249" i="24"/>
  <c r="AA249" i="24" s="1"/>
  <c r="X249" i="24"/>
  <c r="Y249" i="24" s="1"/>
  <c r="Z249" i="24" s="1"/>
  <c r="N142" i="24"/>
  <c r="T142" i="24" s="1"/>
  <c r="X142" i="24"/>
  <c r="Y142" i="24" s="1"/>
  <c r="Z142" i="24" s="1"/>
  <c r="AB142" i="24"/>
  <c r="AA142" i="24" s="1"/>
  <c r="N157" i="24"/>
  <c r="T157" i="24" s="1"/>
  <c r="X157" i="24"/>
  <c r="Y157" i="24" s="1"/>
  <c r="Z157" i="24" s="1"/>
  <c r="AB157" i="24"/>
  <c r="AA157" i="24" s="1"/>
  <c r="AB802" i="24"/>
  <c r="AA802" i="24" s="1"/>
  <c r="X802" i="24"/>
  <c r="Y802" i="24" s="1"/>
  <c r="Z802" i="24" s="1"/>
  <c r="S501" i="24"/>
  <c r="X821" i="24"/>
  <c r="Y821" i="24" s="1"/>
  <c r="S353" i="24"/>
  <c r="Y777" i="24"/>
  <c r="S308" i="24"/>
  <c r="S340" i="24"/>
  <c r="AB840" i="24"/>
  <c r="AA840" i="24" s="1"/>
  <c r="S791" i="24"/>
  <c r="T791" i="24"/>
  <c r="X896" i="24"/>
  <c r="Y896" i="24" s="1"/>
  <c r="Z896" i="24" s="1"/>
  <c r="AB896" i="24"/>
  <c r="AA896" i="24" s="1"/>
  <c r="S121" i="24"/>
  <c r="N856" i="24"/>
  <c r="T856" i="24" s="1"/>
  <c r="X856" i="24"/>
  <c r="Y856" i="24" s="1"/>
  <c r="Z856" i="24" s="1"/>
  <c r="AB918" i="24"/>
  <c r="AA918" i="24" s="1"/>
  <c r="T215" i="24"/>
  <c r="T301" i="24"/>
  <c r="S301" i="24"/>
  <c r="AB75" i="24"/>
  <c r="AA75" i="24" s="1"/>
  <c r="S190" i="24"/>
  <c r="S473" i="24"/>
  <c r="AB847" i="24"/>
  <c r="AA847" i="24" s="1"/>
  <c r="N475" i="24"/>
  <c r="T475" i="24" s="1"/>
  <c r="AB200" i="24"/>
  <c r="AA200" i="24" s="1"/>
  <c r="N249" i="24"/>
  <c r="T249" i="24" s="1"/>
  <c r="N802" i="24"/>
  <c r="T802" i="24" s="1"/>
  <c r="AB86" i="24"/>
  <c r="AA86" i="24" s="1"/>
  <c r="X86" i="24"/>
  <c r="Y86" i="24" s="1"/>
  <c r="Z86" i="24" s="1"/>
  <c r="AB125" i="24"/>
  <c r="AA125" i="24" s="1"/>
  <c r="X125" i="24"/>
  <c r="Y125" i="24" s="1"/>
  <c r="Z125" i="24" s="1"/>
  <c r="AB196" i="24"/>
  <c r="AA196" i="24" s="1"/>
  <c r="X196" i="24"/>
  <c r="Y196" i="24" s="1"/>
  <c r="Z196" i="24" s="1"/>
  <c r="X87" i="24"/>
  <c r="Y87" i="24" s="1"/>
  <c r="Z87" i="24" s="1"/>
  <c r="N87" i="24"/>
  <c r="S87" i="24" s="1"/>
  <c r="S146" i="24"/>
  <c r="N146" i="24"/>
  <c r="T146" i="24" s="1"/>
  <c r="X490" i="24"/>
  <c r="Y490" i="24" s="1"/>
  <c r="Z490" i="24" s="1"/>
  <c r="AB490" i="24"/>
  <c r="AA490" i="24" s="1"/>
  <c r="N490" i="24"/>
  <c r="S490" i="24" s="1"/>
  <c r="N464" i="24"/>
  <c r="X464" i="24"/>
  <c r="Y464" i="24" s="1"/>
  <c r="Z464" i="24" s="1"/>
  <c r="N458" i="24"/>
  <c r="T458" i="24" s="1"/>
  <c r="AB458" i="24"/>
  <c r="AA458" i="24" s="1"/>
  <c r="N917" i="24"/>
  <c r="S917" i="24" s="1"/>
  <c r="AB917" i="24"/>
  <c r="AA917" i="24" s="1"/>
  <c r="X917" i="24"/>
  <c r="Y917" i="24" s="1"/>
  <c r="Z917" i="24" s="1"/>
  <c r="N659" i="24"/>
  <c r="T659" i="24" s="1"/>
  <c r="X659" i="24"/>
  <c r="Y659" i="24" s="1"/>
  <c r="Z659" i="24" s="1"/>
  <c r="AB659" i="24"/>
  <c r="AA659" i="24" s="1"/>
  <c r="AB680" i="24"/>
  <c r="X680" i="24"/>
  <c r="N680" i="24"/>
  <c r="T680" i="24" s="1"/>
  <c r="N694" i="24"/>
  <c r="T694" i="24" s="1"/>
  <c r="X694" i="24"/>
  <c r="Y694" i="24" s="1"/>
  <c r="Z694" i="24" s="1"/>
  <c r="AB694" i="24"/>
  <c r="AA694" i="24" s="1"/>
  <c r="AB698" i="24"/>
  <c r="AA698" i="24" s="1"/>
  <c r="X698" i="24"/>
  <c r="Y698" i="24" s="1"/>
  <c r="Z698" i="24" s="1"/>
  <c r="N698" i="24"/>
  <c r="X704" i="24"/>
  <c r="Y704" i="24" s="1"/>
  <c r="Z704" i="24" s="1"/>
  <c r="AB704" i="24"/>
  <c r="AA704" i="24" s="1"/>
  <c r="N704" i="24"/>
  <c r="T704" i="24" s="1"/>
  <c r="N714" i="24"/>
  <c r="T714" i="24" s="1"/>
  <c r="X714" i="24"/>
  <c r="Y714" i="24" s="1"/>
  <c r="Z714" i="24" s="1"/>
  <c r="AB714" i="24"/>
  <c r="AA714" i="24" s="1"/>
  <c r="X718" i="24"/>
  <c r="Y718" i="24" s="1"/>
  <c r="Z718" i="24" s="1"/>
  <c r="AB718" i="24"/>
  <c r="AA718" i="24" s="1"/>
  <c r="N718" i="24"/>
  <c r="T718" i="24" s="1"/>
  <c r="N727" i="24"/>
  <c r="T727" i="24" s="1"/>
  <c r="X727" i="24"/>
  <c r="Y727" i="24" s="1"/>
  <c r="Z727" i="24" s="1"/>
  <c r="AB727" i="24"/>
  <c r="AA727" i="24" s="1"/>
  <c r="AB101" i="24"/>
  <c r="AA101" i="24" s="1"/>
  <c r="N321" i="24"/>
  <c r="AB287" i="24"/>
  <c r="AA287" i="24" s="1"/>
  <c r="X854" i="24"/>
  <c r="Y854" i="24" s="1"/>
  <c r="Z854" i="24" s="1"/>
  <c r="N282" i="24"/>
  <c r="S282" i="24" s="1"/>
  <c r="X282" i="24"/>
  <c r="Y282" i="24" s="1"/>
  <c r="Z282" i="24" s="1"/>
  <c r="S767" i="24"/>
  <c r="T767" i="24"/>
  <c r="N535" i="24"/>
  <c r="T535" i="24" s="1"/>
  <c r="X535" i="24"/>
  <c r="X539" i="24" s="1"/>
  <c r="L539" i="24"/>
  <c r="AB535" i="24"/>
  <c r="AA535" i="24" s="1"/>
  <c r="S535" i="24"/>
  <c r="X563" i="24"/>
  <c r="Y563" i="24" s="1"/>
  <c r="Z563" i="24" s="1"/>
  <c r="N563" i="24"/>
  <c r="T563" i="24" s="1"/>
  <c r="AB563" i="24"/>
  <c r="AA563" i="24" s="1"/>
  <c r="X568" i="24"/>
  <c r="Y568" i="24" s="1"/>
  <c r="Z568" i="24" s="1"/>
  <c r="AB593" i="24"/>
  <c r="AA593" i="24" s="1"/>
  <c r="X593" i="24"/>
  <c r="Y593" i="24" s="1"/>
  <c r="Z593" i="24" s="1"/>
  <c r="N593" i="24"/>
  <c r="T593" i="24" s="1"/>
  <c r="AB606" i="24"/>
  <c r="AA606" i="24" s="1"/>
  <c r="N606" i="24"/>
  <c r="T606" i="24" s="1"/>
  <c r="N612" i="24"/>
  <c r="AB612" i="24"/>
  <c r="AA612" i="24" s="1"/>
  <c r="X612" i="24"/>
  <c r="X624" i="24" s="1"/>
  <c r="AB616" i="24"/>
  <c r="AA616" i="24" s="1"/>
  <c r="X616" i="24"/>
  <c r="Y616" i="24" s="1"/>
  <c r="Z616" i="24" s="1"/>
  <c r="N616" i="24"/>
  <c r="T616" i="24" s="1"/>
  <c r="X184" i="24"/>
  <c r="Y184" i="24" s="1"/>
  <c r="Z184" i="24" s="1"/>
  <c r="AB129" i="24"/>
  <c r="AA129" i="24" s="1"/>
  <c r="AB876" i="24"/>
  <c r="AA876" i="24" s="1"/>
  <c r="N184" i="24"/>
  <c r="T184" i="24" s="1"/>
  <c r="AB310" i="24"/>
  <c r="AA310" i="24" s="1"/>
  <c r="X137" i="24"/>
  <c r="Y137" i="24" s="1"/>
  <c r="Z137" i="24" s="1"/>
  <c r="S487" i="24"/>
  <c r="S408" i="24"/>
  <c r="S401" i="24"/>
  <c r="S433" i="24"/>
  <c r="S232" i="24"/>
  <c r="AB378" i="24"/>
  <c r="AA378" i="24" s="1"/>
  <c r="N432" i="24"/>
  <c r="T432" i="24" s="1"/>
  <c r="AB461" i="24"/>
  <c r="AA461" i="24" s="1"/>
  <c r="AB177" i="24"/>
  <c r="AA177" i="24" s="1"/>
  <c r="N124" i="24"/>
  <c r="S124" i="24" s="1"/>
  <c r="X526" i="24"/>
  <c r="Y526" i="24" s="1"/>
  <c r="Z526" i="24" s="1"/>
  <c r="AB521" i="24"/>
  <c r="AA521" i="24" s="1"/>
  <c r="AB890" i="24"/>
  <c r="AA890" i="24" s="1"/>
  <c r="AB131" i="24"/>
  <c r="AA131" i="24" s="1"/>
  <c r="AB925" i="24"/>
  <c r="AA925" i="24" s="1"/>
  <c r="N925" i="24"/>
  <c r="S925" i="24" s="1"/>
  <c r="N98" i="24"/>
  <c r="X98" i="24"/>
  <c r="Y98" i="24" s="1"/>
  <c r="Z98" i="24" s="1"/>
  <c r="N338" i="24"/>
  <c r="AB338" i="24"/>
  <c r="AA338" i="24" s="1"/>
  <c r="T588" i="24"/>
  <c r="X545" i="24"/>
  <c r="Y545" i="24" s="1"/>
  <c r="AB633" i="24"/>
  <c r="AA633" i="24" s="1"/>
  <c r="X569" i="24"/>
  <c r="Y569" i="24" s="1"/>
  <c r="Z569" i="24" s="1"/>
  <c r="AB603" i="24"/>
  <c r="AA603" i="24" s="1"/>
  <c r="AB571" i="24"/>
  <c r="AA571" i="24" s="1"/>
  <c r="X765" i="24"/>
  <c r="Y765" i="24" s="1"/>
  <c r="N586" i="24"/>
  <c r="T586" i="24" s="1"/>
  <c r="N693" i="24"/>
  <c r="N626" i="24"/>
  <c r="Z575" i="24"/>
  <c r="X640" i="24"/>
  <c r="Y640" i="24" s="1"/>
  <c r="Z640" i="24" s="1"/>
  <c r="AB754" i="24"/>
  <c r="AA754" i="24" s="1"/>
  <c r="N667" i="24"/>
  <c r="N684" i="24"/>
  <c r="S684" i="24" s="1"/>
  <c r="L581" i="24"/>
  <c r="AB545" i="24"/>
  <c r="AA545" i="24" s="1"/>
  <c r="X578" i="24"/>
  <c r="Y578" i="24" s="1"/>
  <c r="X626" i="24"/>
  <c r="X770" i="24"/>
  <c r="Y770" i="24" s="1"/>
  <c r="Z770" i="24" s="1"/>
  <c r="X627" i="24"/>
  <c r="Y627" i="24" s="1"/>
  <c r="Z627" i="24" s="1"/>
  <c r="AB684" i="24"/>
  <c r="AA684" i="24" s="1"/>
  <c r="N640" i="24"/>
  <c r="T640" i="24" s="1"/>
  <c r="S747" i="24"/>
  <c r="S641" i="24"/>
  <c r="S545" i="24"/>
  <c r="AB578" i="24"/>
  <c r="X541" i="24"/>
  <c r="AB641" i="24"/>
  <c r="AA641" i="24" s="1"/>
  <c r="AB768" i="24"/>
  <c r="AA768" i="24" s="1"/>
  <c r="X693" i="24"/>
  <c r="Y693" i="24" s="1"/>
  <c r="Z693" i="24" s="1"/>
  <c r="S770" i="24"/>
  <c r="Z754" i="24"/>
  <c r="AB770" i="24"/>
  <c r="AA770" i="24" s="1"/>
  <c r="N739" i="24"/>
  <c r="S739" i="24" s="1"/>
  <c r="AB640" i="24"/>
  <c r="AA640" i="24" s="1"/>
  <c r="AB627" i="24"/>
  <c r="N671" i="24"/>
  <c r="T671" i="24" s="1"/>
  <c r="AB667" i="24"/>
  <c r="AA667" i="24" s="1"/>
  <c r="N931" i="24"/>
  <c r="S931" i="24" s="1"/>
  <c r="AB931" i="24"/>
  <c r="AA931" i="24" s="1"/>
  <c r="X931" i="24"/>
  <c r="Y931" i="24" s="1"/>
  <c r="Z931" i="24" s="1"/>
  <c r="Y929" i="24"/>
  <c r="Y932" i="24" s="1"/>
  <c r="Y58" i="24" s="1"/>
  <c r="X932" i="24"/>
  <c r="X58" i="24" s="1"/>
  <c r="N885" i="24"/>
  <c r="AB885" i="24"/>
  <c r="AA885" i="24" s="1"/>
  <c r="X885" i="24"/>
  <c r="Y885" i="24" s="1"/>
  <c r="Z885" i="24" s="1"/>
  <c r="AB835" i="24"/>
  <c r="AA835" i="24" s="1"/>
  <c r="X835" i="24"/>
  <c r="Y835" i="24" s="1"/>
  <c r="N835" i="24"/>
  <c r="T835" i="24" s="1"/>
  <c r="X175" i="24"/>
  <c r="Y175" i="24" s="1"/>
  <c r="Z175" i="24" s="1"/>
  <c r="N175" i="24"/>
  <c r="T175" i="24" s="1"/>
  <c r="X924" i="24"/>
  <c r="Y924" i="24" s="1"/>
  <c r="Z924" i="24" s="1"/>
  <c r="N924" i="24"/>
  <c r="S924" i="24" s="1"/>
  <c r="X893" i="24"/>
  <c r="Y893" i="24" s="1"/>
  <c r="Z893" i="24" s="1"/>
  <c r="N893" i="24"/>
  <c r="T893" i="24" s="1"/>
  <c r="AB887" i="24"/>
  <c r="AA887" i="24" s="1"/>
  <c r="X887" i="24"/>
  <c r="Y887" i="24" s="1"/>
  <c r="Z887" i="24" s="1"/>
  <c r="AB881" i="24"/>
  <c r="AA881" i="24" s="1"/>
  <c r="X881" i="24"/>
  <c r="Y881" i="24" s="1"/>
  <c r="Z881" i="24" s="1"/>
  <c r="AB869" i="24"/>
  <c r="AA869" i="24" s="1"/>
  <c r="N869" i="24"/>
  <c r="S869" i="24" s="1"/>
  <c r="X869" i="24"/>
  <c r="AB857" i="24"/>
  <c r="AA857" i="24" s="1"/>
  <c r="N857" i="24"/>
  <c r="T857" i="24" s="1"/>
  <c r="X857" i="24"/>
  <c r="Y857" i="24" s="1"/>
  <c r="Z857" i="24" s="1"/>
  <c r="X851" i="24"/>
  <c r="N851" i="24"/>
  <c r="T851" i="24" s="1"/>
  <c r="AB851" i="24"/>
  <c r="AA851" i="24" s="1"/>
  <c r="X833" i="24"/>
  <c r="Y833" i="24" s="1"/>
  <c r="Z833" i="24" s="1"/>
  <c r="N833" i="24"/>
  <c r="T833" i="24" s="1"/>
  <c r="X349" i="24"/>
  <c r="X20" i="24" s="1"/>
  <c r="S829" i="24"/>
  <c r="T336" i="24"/>
  <c r="S819" i="24"/>
  <c r="N877" i="24"/>
  <c r="AB914" i="24"/>
  <c r="AA914" i="24" s="1"/>
  <c r="S893" i="24"/>
  <c r="X874" i="24"/>
  <c r="Y874" i="24" s="1"/>
  <c r="Z874" i="24" s="1"/>
  <c r="N234" i="24"/>
  <c r="S234" i="24" s="1"/>
  <c r="AB234" i="24"/>
  <c r="AA234" i="24" s="1"/>
  <c r="X234" i="24"/>
  <c r="Y234" i="24" s="1"/>
  <c r="Z234" i="24" s="1"/>
  <c r="X247" i="24"/>
  <c r="Y247" i="24" s="1"/>
  <c r="Z247" i="24" s="1"/>
  <c r="AB247" i="24"/>
  <c r="AA247" i="24" s="1"/>
  <c r="N247" i="24"/>
  <c r="L932" i="24"/>
  <c r="L58" i="24" s="1"/>
  <c r="AB929" i="24"/>
  <c r="AA929" i="24" s="1"/>
  <c r="N929" i="24"/>
  <c r="N906" i="24"/>
  <c r="T906" i="24" s="1"/>
  <c r="X906" i="24"/>
  <c r="Y906" i="24" s="1"/>
  <c r="Z906" i="24" s="1"/>
  <c r="AB906" i="24"/>
  <c r="AA906" i="24" s="1"/>
  <c r="N831" i="24"/>
  <c r="T831" i="24" s="1"/>
  <c r="Z831" i="24"/>
  <c r="Y349" i="24"/>
  <c r="Y20" i="24" s="1"/>
  <c r="S272" i="24"/>
  <c r="N881" i="24"/>
  <c r="T881" i="24" s="1"/>
  <c r="AB831" i="24"/>
  <c r="AA831" i="24" s="1"/>
  <c r="AB893" i="24"/>
  <c r="AA893" i="24" s="1"/>
  <c r="N85" i="24"/>
  <c r="S85" i="24" s="1"/>
  <c r="AB144" i="24"/>
  <c r="AA144" i="24" s="1"/>
  <c r="X144" i="24"/>
  <c r="Y144" i="24" s="1"/>
  <c r="Z144" i="24" s="1"/>
  <c r="X198" i="24"/>
  <c r="Y198" i="24" s="1"/>
  <c r="N198" i="24"/>
  <c r="T198" i="24" s="1"/>
  <c r="AB198" i="24"/>
  <c r="AA198" i="24" s="1"/>
  <c r="N204" i="24"/>
  <c r="AB204" i="24"/>
  <c r="AA204" i="24" s="1"/>
  <c r="AB513" i="24"/>
  <c r="N513" i="24"/>
  <c r="X513" i="24"/>
  <c r="L31" i="24"/>
  <c r="L514" i="24"/>
  <c r="N880" i="24"/>
  <c r="X880" i="24"/>
  <c r="Y880" i="24" s="1"/>
  <c r="N888" i="24"/>
  <c r="S888" i="24" s="1"/>
  <c r="AB888" i="24"/>
  <c r="AA888" i="24" s="1"/>
  <c r="X888" i="24"/>
  <c r="Y888" i="24" s="1"/>
  <c r="Z888" i="24" s="1"/>
  <c r="X278" i="24"/>
  <c r="Y278" i="24" s="1"/>
  <c r="Z278" i="24" s="1"/>
  <c r="AB278" i="24"/>
  <c r="AA278" i="24" s="1"/>
  <c r="N278" i="24"/>
  <c r="T278" i="24" s="1"/>
  <c r="N804" i="24"/>
  <c r="T804" i="24" s="1"/>
  <c r="AB804" i="24"/>
  <c r="AA804" i="24" s="1"/>
  <c r="X804" i="24"/>
  <c r="Y804" i="24" s="1"/>
  <c r="Z804" i="24" s="1"/>
  <c r="S389" i="24"/>
  <c r="N262" i="24"/>
  <c r="T262" i="24" s="1"/>
  <c r="X262" i="24"/>
  <c r="Y262" i="24" s="1"/>
  <c r="Z262" i="24" s="1"/>
  <c r="AB262" i="24"/>
  <c r="AA262" i="24" s="1"/>
  <c r="X920" i="24"/>
  <c r="Y920" i="24" s="1"/>
  <c r="Z920" i="24" s="1"/>
  <c r="N908" i="24"/>
  <c r="S908" i="24" s="1"/>
  <c r="AB908" i="24"/>
  <c r="AA908" i="24" s="1"/>
  <c r="X908" i="24"/>
  <c r="Y908" i="24" s="1"/>
  <c r="Z908" i="24" s="1"/>
  <c r="X889" i="24"/>
  <c r="Y889" i="24" s="1"/>
  <c r="Z889" i="24" s="1"/>
  <c r="N889" i="24"/>
  <c r="T889" i="24" s="1"/>
  <c r="AB889" i="24"/>
  <c r="AA889" i="24" s="1"/>
  <c r="N871" i="24"/>
  <c r="T871" i="24" s="1"/>
  <c r="X871" i="24"/>
  <c r="Y871" i="24" s="1"/>
  <c r="Z871" i="24" s="1"/>
  <c r="AB871" i="24"/>
  <c r="AA871" i="24" s="1"/>
  <c r="AB859" i="24"/>
  <c r="AA859" i="24" s="1"/>
  <c r="N859" i="24"/>
  <c r="T859" i="24" s="1"/>
  <c r="X859" i="24"/>
  <c r="Y859" i="24" s="1"/>
  <c r="Z859" i="24" s="1"/>
  <c r="AB853" i="24"/>
  <c r="AA853" i="24" s="1"/>
  <c r="X827" i="24"/>
  <c r="Y827" i="24" s="1"/>
  <c r="Z827" i="24" s="1"/>
  <c r="N827" i="24"/>
  <c r="T827" i="24" s="1"/>
  <c r="AB827" i="24"/>
  <c r="AA827" i="24" s="1"/>
  <c r="X820" i="24"/>
  <c r="Y820" i="24" s="1"/>
  <c r="Z820" i="24" s="1"/>
  <c r="X818" i="24"/>
  <c r="Y818" i="24" s="1"/>
  <c r="Z818" i="24" s="1"/>
  <c r="N811" i="24"/>
  <c r="X811" i="24"/>
  <c r="Y811" i="24" s="1"/>
  <c r="Z811" i="24" s="1"/>
  <c r="AB794" i="24"/>
  <c r="AA794" i="24" s="1"/>
  <c r="X794" i="24"/>
  <c r="Y794" i="24" s="1"/>
  <c r="Z794" i="24" s="1"/>
  <c r="N794" i="24"/>
  <c r="X907" i="24"/>
  <c r="Y907" i="24" s="1"/>
  <c r="Z907" i="24" s="1"/>
  <c r="AB907" i="24"/>
  <c r="AA907" i="24" s="1"/>
  <c r="N801" i="24"/>
  <c r="T801" i="24" s="1"/>
  <c r="X164" i="24"/>
  <c r="Y164" i="24" s="1"/>
  <c r="Z164" i="24" s="1"/>
  <c r="AB164" i="24"/>
  <c r="AA164" i="24" s="1"/>
  <c r="X922" i="24"/>
  <c r="Y922" i="24" s="1"/>
  <c r="Z922" i="24" s="1"/>
  <c r="S922" i="24"/>
  <c r="AB897" i="24"/>
  <c r="AA897" i="24" s="1"/>
  <c r="N897" i="24"/>
  <c r="S897" i="24" s="1"/>
  <c r="N879" i="24"/>
  <c r="X879" i="24"/>
  <c r="Y879" i="24" s="1"/>
  <c r="Z879" i="24" s="1"/>
  <c r="X873" i="24"/>
  <c r="Y873" i="24" s="1"/>
  <c r="Z873" i="24" s="1"/>
  <c r="N873" i="24"/>
  <c r="T873" i="24" s="1"/>
  <c r="AB873" i="24"/>
  <c r="AA873" i="24" s="1"/>
  <c r="N855" i="24"/>
  <c r="X855" i="24"/>
  <c r="Y855" i="24" s="1"/>
  <c r="Z855" i="24" s="1"/>
  <c r="AB855" i="24"/>
  <c r="AA855" i="24" s="1"/>
  <c r="N846" i="24"/>
  <c r="AB846" i="24"/>
  <c r="AA846" i="24" s="1"/>
  <c r="S162" i="24"/>
  <c r="N920" i="24"/>
  <c r="S920" i="24" s="1"/>
  <c r="X877" i="24"/>
  <c r="Y877" i="24" s="1"/>
  <c r="Z877" i="24" s="1"/>
  <c r="X883" i="24"/>
  <c r="Y883" i="24" s="1"/>
  <c r="Z883" i="24" s="1"/>
  <c r="AB833" i="24"/>
  <c r="AA833" i="24" s="1"/>
  <c r="X914" i="24"/>
  <c r="X839" i="24"/>
  <c r="Y839" i="24" s="1"/>
  <c r="Z839" i="24" s="1"/>
  <c r="AB829" i="24"/>
  <c r="AA829" i="24" s="1"/>
  <c r="AB924" i="24"/>
  <c r="AA924" i="24" s="1"/>
  <c r="AB175" i="24"/>
  <c r="AA175" i="24" s="1"/>
  <c r="AB916" i="24"/>
  <c r="AA916" i="24" s="1"/>
  <c r="X783" i="24"/>
  <c r="Y783" i="24" s="1"/>
  <c r="Z783" i="24" s="1"/>
  <c r="N783" i="24"/>
  <c r="X272" i="24"/>
  <c r="Y272" i="24" s="1"/>
  <c r="L117" i="24"/>
  <c r="L6" i="24" s="1"/>
  <c r="AB872" i="24"/>
  <c r="AA872" i="24" s="1"/>
  <c r="N872" i="24"/>
  <c r="T872" i="24" s="1"/>
  <c r="N83" i="24"/>
  <c r="S83" i="24" s="1"/>
  <c r="AB111" i="24"/>
  <c r="AA111" i="24" s="1"/>
  <c r="Z111" i="24"/>
  <c r="N878" i="24"/>
  <c r="AB878" i="24"/>
  <c r="AA878" i="24" s="1"/>
  <c r="X878" i="24"/>
  <c r="Y878" i="24" s="1"/>
  <c r="Z878" i="24" s="1"/>
  <c r="AB886" i="24"/>
  <c r="AA886" i="24" s="1"/>
  <c r="N886" i="24"/>
  <c r="N293" i="24"/>
  <c r="T293" i="24" s="1"/>
  <c r="X293" i="24"/>
  <c r="Y293" i="24" s="1"/>
  <c r="Z293" i="24" s="1"/>
  <c r="AB793" i="24"/>
  <c r="AA793" i="24" s="1"/>
  <c r="X793" i="24"/>
  <c r="Y793" i="24" s="1"/>
  <c r="Z793" i="24" s="1"/>
  <c r="AB797" i="24"/>
  <c r="AA797" i="24" s="1"/>
  <c r="Z826" i="24"/>
  <c r="AB826" i="24"/>
  <c r="AA826" i="24" s="1"/>
  <c r="N826" i="24"/>
  <c r="N115" i="24"/>
  <c r="S115" i="24" s="1"/>
  <c r="X115" i="24"/>
  <c r="Y115" i="24" s="1"/>
  <c r="Z115" i="24" s="1"/>
  <c r="N788" i="24"/>
  <c r="S788" i="24" s="1"/>
  <c r="X784" i="24"/>
  <c r="Y784" i="24" s="1"/>
  <c r="AB784" i="24"/>
  <c r="AA784" i="24" s="1"/>
  <c r="N784" i="24"/>
  <c r="T784" i="24" s="1"/>
  <c r="N522" i="24"/>
  <c r="S522" i="24" s="1"/>
  <c r="X522" i="24"/>
  <c r="Y522" i="24" s="1"/>
  <c r="Z522" i="24" s="1"/>
  <c r="N508" i="24"/>
  <c r="X508" i="24"/>
  <c r="AB508" i="24"/>
  <c r="N492" i="24"/>
  <c r="S492" i="24" s="1"/>
  <c r="AB492" i="24"/>
  <c r="AA492" i="24" s="1"/>
  <c r="N805" i="24"/>
  <c r="X805" i="24"/>
  <c r="Y805" i="24" s="1"/>
  <c r="Z805" i="24" s="1"/>
  <c r="T865" i="24"/>
  <c r="S872" i="24"/>
  <c r="S358" i="24"/>
  <c r="S784" i="24"/>
  <c r="S200" i="24"/>
  <c r="S177" i="24"/>
  <c r="S217" i="24"/>
  <c r="S491" i="24"/>
  <c r="N461" i="24"/>
  <c r="T461" i="24" s="1"/>
  <c r="X828" i="24"/>
  <c r="Y828" i="24" s="1"/>
  <c r="Z828" i="24" s="1"/>
  <c r="AB852" i="24"/>
  <c r="AA852" i="24" s="1"/>
  <c r="Z368" i="24"/>
  <c r="X810" i="24"/>
  <c r="Y810" i="24" s="1"/>
  <c r="Z810" i="24" s="1"/>
  <c r="X780" i="24"/>
  <c r="Y780" i="24" s="1"/>
  <c r="Z780" i="24" s="1"/>
  <c r="N196" i="24"/>
  <c r="X71" i="24"/>
  <c r="X411" i="24"/>
  <c r="Y411" i="24" s="1"/>
  <c r="AB409" i="24"/>
  <c r="AA409" i="24" s="1"/>
  <c r="L510" i="24"/>
  <c r="L30" i="24" s="1"/>
  <c r="N111" i="24"/>
  <c r="S111" i="24" s="1"/>
  <c r="N797" i="24"/>
  <c r="S797" i="24" s="1"/>
  <c r="X886" i="24"/>
  <c r="Y886" i="24" s="1"/>
  <c r="Z886" i="24" s="1"/>
  <c r="AB523" i="24"/>
  <c r="AA523" i="24" s="1"/>
  <c r="X523" i="24"/>
  <c r="Y523" i="24" s="1"/>
  <c r="Z523" i="24" s="1"/>
  <c r="AB909" i="24"/>
  <c r="AA909" i="24" s="1"/>
  <c r="N909" i="24"/>
  <c r="X329" i="24"/>
  <c r="Y329" i="24" s="1"/>
  <c r="AB140" i="24"/>
  <c r="AA140" i="24" s="1"/>
  <c r="N140" i="24"/>
  <c r="AB319" i="24"/>
  <c r="AA319" i="24" s="1"/>
  <c r="X504" i="24"/>
  <c r="Y504" i="24" s="1"/>
  <c r="Z504" i="24" s="1"/>
  <c r="N504" i="24"/>
  <c r="X82" i="24"/>
  <c r="Y82" i="24" s="1"/>
  <c r="Z82" i="24" s="1"/>
  <c r="AB82" i="24"/>
  <c r="AA82" i="24" s="1"/>
  <c r="AB99" i="24"/>
  <c r="AA99" i="24" s="1"/>
  <c r="N99" i="24"/>
  <c r="AB821" i="24"/>
  <c r="AA821" i="24" s="1"/>
  <c r="Z821" i="24"/>
  <c r="S821" i="24"/>
  <c r="AB182" i="24"/>
  <c r="AA182" i="24" s="1"/>
  <c r="N182" i="24"/>
  <c r="T182" i="24" s="1"/>
  <c r="X228" i="24"/>
  <c r="Y228" i="24" s="1"/>
  <c r="Z228" i="24" s="1"/>
  <c r="AB228" i="24"/>
  <c r="AA228" i="24" s="1"/>
  <c r="X75" i="24"/>
  <c r="Y75" i="24" s="1"/>
  <c r="S75" i="24"/>
  <c r="N114" i="24"/>
  <c r="X114" i="24"/>
  <c r="Y114" i="24" s="1"/>
  <c r="Z114" i="24" s="1"/>
  <c r="AB522" i="24"/>
  <c r="AA522" i="24" s="1"/>
  <c r="AB805" i="24"/>
  <c r="AA805" i="24" s="1"/>
  <c r="S524" i="24"/>
  <c r="AB107" i="24"/>
  <c r="AA107" i="24" s="1"/>
  <c r="N107" i="24"/>
  <c r="AB491" i="24"/>
  <c r="AA491" i="24" s="1"/>
  <c r="X491" i="24"/>
  <c r="Y491" i="24" s="1"/>
  <c r="Z491" i="24" s="1"/>
  <c r="Z475" i="24"/>
  <c r="Z460" i="24"/>
  <c r="N439" i="24"/>
  <c r="S439" i="24" s="1"/>
  <c r="AB439" i="24"/>
  <c r="AA439" i="24" s="1"/>
  <c r="Z399" i="24"/>
  <c r="N390" i="24"/>
  <c r="AB390" i="24"/>
  <c r="AA390" i="24" s="1"/>
  <c r="Z380" i="24"/>
  <c r="N699" i="24"/>
  <c r="T699" i="24" s="1"/>
  <c r="AB699" i="24"/>
  <c r="AA699" i="24" s="1"/>
  <c r="X699" i="24"/>
  <c r="Y699" i="24" s="1"/>
  <c r="Z699" i="24" s="1"/>
  <c r="AB751" i="24"/>
  <c r="AA751" i="24" s="1"/>
  <c r="X751" i="24"/>
  <c r="Y751" i="24" s="1"/>
  <c r="Z751" i="24" s="1"/>
  <c r="N751" i="24"/>
  <c r="T751" i="24" s="1"/>
  <c r="T627" i="24"/>
  <c r="S627" i="24"/>
  <c r="N650" i="24"/>
  <c r="T650" i="24" s="1"/>
  <c r="AB700" i="24"/>
  <c r="AA700" i="24" s="1"/>
  <c r="X700" i="24"/>
  <c r="Y700" i="24" s="1"/>
  <c r="Z700" i="24" s="1"/>
  <c r="N700" i="24"/>
  <c r="T700" i="24" s="1"/>
  <c r="N705" i="24"/>
  <c r="AB705" i="24"/>
  <c r="AA705" i="24" s="1"/>
  <c r="X705" i="24"/>
  <c r="Y705" i="24" s="1"/>
  <c r="Z705" i="24" s="1"/>
  <c r="X717" i="24"/>
  <c r="Y717" i="24" s="1"/>
  <c r="Z717" i="24" s="1"/>
  <c r="AB717" i="24"/>
  <c r="AA717" i="24" s="1"/>
  <c r="X719" i="24"/>
  <c r="Y719" i="24" s="1"/>
  <c r="Z719" i="24" s="1"/>
  <c r="X748" i="24"/>
  <c r="Y739" i="24"/>
  <c r="N746" i="24"/>
  <c r="T746" i="24" s="1"/>
  <c r="X663" i="24"/>
  <c r="Y663" i="24" s="1"/>
  <c r="Z663" i="24" s="1"/>
  <c r="AB663" i="24"/>
  <c r="AA663" i="24" s="1"/>
  <c r="N663" i="24"/>
  <c r="T663" i="24" s="1"/>
  <c r="T729" i="24"/>
  <c r="S729" i="24"/>
  <c r="S754" i="24"/>
  <c r="T754" i="24"/>
  <c r="N682" i="24"/>
  <c r="T682" i="24" s="1"/>
  <c r="X527" i="24"/>
  <c r="Y527" i="24" s="1"/>
  <c r="Z527" i="24" s="1"/>
  <c r="N527" i="24"/>
  <c r="S527" i="24" s="1"/>
  <c r="Z128" i="24"/>
  <c r="S128" i="24"/>
  <c r="Z186" i="24"/>
  <c r="X77" i="24"/>
  <c r="Y77" i="24" s="1"/>
  <c r="Z77" i="24" s="1"/>
  <c r="N77" i="24"/>
  <c r="S77" i="24" s="1"/>
  <c r="AB116" i="24"/>
  <c r="AA116" i="24" s="1"/>
  <c r="X116" i="24"/>
  <c r="Y116" i="24" s="1"/>
  <c r="Z116" i="24" s="1"/>
  <c r="X787" i="24"/>
  <c r="Y787" i="24" s="1"/>
  <c r="N787" i="24"/>
  <c r="N785" i="24"/>
  <c r="X785" i="24"/>
  <c r="Y785" i="24" s="1"/>
  <c r="Z785" i="24" s="1"/>
  <c r="X562" i="24"/>
  <c r="Y562" i="24" s="1"/>
  <c r="Z562" i="24" s="1"/>
  <c r="T603" i="24"/>
  <c r="S603" i="24"/>
  <c r="S626" i="24"/>
  <c r="T626" i="24"/>
  <c r="T578" i="24"/>
  <c r="S673" i="24"/>
  <c r="T673" i="24"/>
  <c r="S629" i="24"/>
  <c r="L721" i="24"/>
  <c r="Y567" i="24"/>
  <c r="X576" i="24"/>
  <c r="N589" i="24"/>
  <c r="AB589" i="24"/>
  <c r="AA589" i="24" s="1"/>
  <c r="X589" i="24"/>
  <c r="Y589" i="24" s="1"/>
  <c r="Z589" i="24" s="1"/>
  <c r="S670" i="24"/>
  <c r="T670" i="24"/>
  <c r="S586" i="24"/>
  <c r="S652" i="24"/>
  <c r="N561" i="24"/>
  <c r="T561" i="24" s="1"/>
  <c r="N541" i="24"/>
  <c r="T541" i="24" s="1"/>
  <c r="X537" i="24"/>
  <c r="Y537" i="24" s="1"/>
  <c r="Z537" i="24" s="1"/>
  <c r="X768" i="24"/>
  <c r="Y768" i="24" s="1"/>
  <c r="Z768" i="24" s="1"/>
  <c r="X653" i="24"/>
  <c r="Y653" i="24" s="1"/>
  <c r="N697" i="24"/>
  <c r="N649" i="24"/>
  <c r="X649" i="24"/>
  <c r="X691" i="24"/>
  <c r="Y691" i="24" s="1"/>
  <c r="Z691" i="24" s="1"/>
  <c r="AB691" i="24"/>
  <c r="AA691" i="24" s="1"/>
  <c r="L701" i="24"/>
  <c r="T613" i="24"/>
  <c r="Z545" i="24"/>
  <c r="T684" i="24"/>
  <c r="L707" i="24"/>
  <c r="X703" i="24"/>
  <c r="S620" i="24"/>
  <c r="X656" i="24"/>
  <c r="N592" i="24"/>
  <c r="T592" i="24" s="1"/>
  <c r="X592" i="24"/>
  <c r="X629" i="24"/>
  <c r="Y629" i="24" s="1"/>
  <c r="Z629" i="24" s="1"/>
  <c r="L631" i="24"/>
  <c r="AB618" i="24"/>
  <c r="AA618" i="24" s="1"/>
  <c r="N618" i="24"/>
  <c r="X634" i="24"/>
  <c r="Y634" i="24" s="1"/>
  <c r="Z634" i="24" s="1"/>
  <c r="N634" i="24"/>
  <c r="T634" i="24" s="1"/>
  <c r="N668" i="24"/>
  <c r="T668" i="24" s="1"/>
  <c r="X668" i="24"/>
  <c r="Y668" i="24" s="1"/>
  <c r="S711" i="24"/>
  <c r="AB711" i="24"/>
  <c r="AA711" i="24" s="1"/>
  <c r="Z740" i="24"/>
  <c r="L748" i="24"/>
  <c r="N752" i="24"/>
  <c r="T752" i="24" s="1"/>
  <c r="X752" i="24"/>
  <c r="Y752" i="24" s="1"/>
  <c r="Z752" i="24" s="1"/>
  <c r="Z551" i="24"/>
  <c r="N557" i="24"/>
  <c r="AB557" i="24"/>
  <c r="AA557" i="24" s="1"/>
  <c r="X580" i="24"/>
  <c r="Y580" i="24" s="1"/>
  <c r="Z580" i="24" s="1"/>
  <c r="N580" i="24"/>
  <c r="T580" i="24" s="1"/>
  <c r="N604" i="24"/>
  <c r="T604" i="24" s="1"/>
  <c r="AB604" i="24"/>
  <c r="AA604" i="24" s="1"/>
  <c r="S768" i="24"/>
  <c r="S537" i="24"/>
  <c r="S578" i="24"/>
  <c r="N551" i="24"/>
  <c r="T551" i="24" s="1"/>
  <c r="S634" i="24"/>
  <c r="N656" i="24"/>
  <c r="T656" i="24" s="1"/>
  <c r="N703" i="24"/>
  <c r="X641" i="24"/>
  <c r="Y641" i="24" s="1"/>
  <c r="Z641" i="24" s="1"/>
  <c r="AB652" i="24"/>
  <c r="AA652" i="24" s="1"/>
  <c r="N571" i="24"/>
  <c r="S728" i="24"/>
  <c r="N542" i="24"/>
  <c r="X542" i="24"/>
  <c r="Y542" i="24" s="1"/>
  <c r="Z542" i="24" s="1"/>
  <c r="AB542" i="24"/>
  <c r="AA542" i="24" s="1"/>
  <c r="X733" i="24"/>
  <c r="Y733" i="24" s="1"/>
  <c r="Z733" i="24" s="1"/>
  <c r="N543" i="24"/>
  <c r="T543" i="24" s="1"/>
  <c r="X711" i="24"/>
  <c r="Y711" i="24" s="1"/>
  <c r="AB575" i="24"/>
  <c r="AA575" i="24" s="1"/>
  <c r="N575" i="24"/>
  <c r="T575" i="24" s="1"/>
  <c r="AB613" i="24"/>
  <c r="AA613" i="24" s="1"/>
  <c r="X613" i="24"/>
  <c r="Y613" i="24" s="1"/>
  <c r="Z613" i="24" s="1"/>
  <c r="AB696" i="24"/>
  <c r="AA696" i="24" s="1"/>
  <c r="S696" i="24"/>
  <c r="N726" i="24"/>
  <c r="T726" i="24" s="1"/>
  <c r="X726" i="24"/>
  <c r="X734" i="24" s="1"/>
  <c r="X735" i="24" s="1"/>
  <c r="X41" i="24" s="1"/>
  <c r="N757" i="24"/>
  <c r="T757" i="24" s="1"/>
  <c r="X757" i="24"/>
  <c r="Y757" i="24" s="1"/>
  <c r="Z757" i="24" s="1"/>
  <c r="AB658" i="24"/>
  <c r="AA658" i="24" s="1"/>
  <c r="N658" i="24"/>
  <c r="AB661" i="24"/>
  <c r="AA661" i="24" s="1"/>
  <c r="N661" i="24"/>
  <c r="X686" i="24"/>
  <c r="Y686" i="24" s="1"/>
  <c r="Z686" i="24" s="1"/>
  <c r="S686" i="24"/>
  <c r="X669" i="24"/>
  <c r="Y669" i="24" s="1"/>
  <c r="Z669" i="24" s="1"/>
  <c r="N669" i="24"/>
  <c r="N716" i="24"/>
  <c r="AB716" i="24"/>
  <c r="AA716" i="24" s="1"/>
  <c r="AB662" i="24"/>
  <c r="AA662" i="24" s="1"/>
  <c r="N662" i="24"/>
  <c r="Y352" i="24"/>
  <c r="Y373" i="24" s="1"/>
  <c r="Y21" i="24" s="1"/>
  <c r="X373" i="24"/>
  <c r="X21" i="24" s="1"/>
  <c r="AA777" i="24"/>
  <c r="T454" i="24"/>
  <c r="S454" i="24"/>
  <c r="S929" i="24"/>
  <c r="S835" i="24"/>
  <c r="T420" i="24"/>
  <c r="S420" i="24"/>
  <c r="AA499" i="24"/>
  <c r="T225" i="24"/>
  <c r="S225" i="24"/>
  <c r="N483" i="24"/>
  <c r="T483" i="24" s="1"/>
  <c r="AB483" i="24"/>
  <c r="AA483" i="24" s="1"/>
  <c r="X483" i="24"/>
  <c r="Y483" i="24" s="1"/>
  <c r="Z483" i="24" s="1"/>
  <c r="AB457" i="24"/>
  <c r="AA457" i="24" s="1"/>
  <c r="S457" i="24"/>
  <c r="X457" i="24"/>
  <c r="Y457" i="24" s="1"/>
  <c r="Z457" i="24" s="1"/>
  <c r="X442" i="24"/>
  <c r="Y442" i="24" s="1"/>
  <c r="Z442" i="24" s="1"/>
  <c r="N442" i="24"/>
  <c r="S442" i="24" s="1"/>
  <c r="AB425" i="24"/>
  <c r="AA425" i="24" s="1"/>
  <c r="N425" i="24"/>
  <c r="X425" i="24"/>
  <c r="Y425" i="24" s="1"/>
  <c r="Z425" i="24" s="1"/>
  <c r="Z419" i="24"/>
  <c r="X410" i="24"/>
  <c r="Y410" i="24" s="1"/>
  <c r="Z410" i="24" s="1"/>
  <c r="AB410" i="24"/>
  <c r="AA410" i="24" s="1"/>
  <c r="Z402" i="24"/>
  <c r="L412" i="24"/>
  <c r="L23" i="24" s="1"/>
  <c r="AB396" i="24"/>
  <c r="X396" i="24"/>
  <c r="N396" i="24"/>
  <c r="N385" i="24"/>
  <c r="T385" i="24" s="1"/>
  <c r="X385" i="24"/>
  <c r="Y385" i="24" s="1"/>
  <c r="Z385" i="24" s="1"/>
  <c r="Z383" i="24"/>
  <c r="X379" i="24"/>
  <c r="Y379" i="24" s="1"/>
  <c r="Z379" i="24" s="1"/>
  <c r="AB379" i="24"/>
  <c r="AA379" i="24" s="1"/>
  <c r="N379" i="24"/>
  <c r="T379" i="24" s="1"/>
  <c r="N362" i="24"/>
  <c r="T362" i="24" s="1"/>
  <c r="X362" i="24"/>
  <c r="Y362" i="24" s="1"/>
  <c r="Z362" i="24" s="1"/>
  <c r="AB362" i="24"/>
  <c r="AA362" i="24" s="1"/>
  <c r="L373" i="24"/>
  <c r="L21" i="24" s="1"/>
  <c r="T335" i="24"/>
  <c r="S335" i="24"/>
  <c r="Z303" i="24"/>
  <c r="Z299" i="24"/>
  <c r="Z314" i="24" s="1"/>
  <c r="Z18" i="24" s="1"/>
  <c r="L283" i="24"/>
  <c r="L16" i="24" s="1"/>
  <c r="AB259" i="24"/>
  <c r="N259" i="24"/>
  <c r="S259" i="24" s="1"/>
  <c r="X259" i="24"/>
  <c r="N233" i="24"/>
  <c r="T233" i="24" s="1"/>
  <c r="AB233" i="24"/>
  <c r="AA233" i="24" s="1"/>
  <c r="X233" i="24"/>
  <c r="Y233" i="24" s="1"/>
  <c r="Z233" i="24" s="1"/>
  <c r="S870" i="24"/>
  <c r="T870" i="24"/>
  <c r="T161" i="24"/>
  <c r="S161" i="24"/>
  <c r="T124" i="24"/>
  <c r="T840" i="24"/>
  <c r="S840" i="24"/>
  <c r="T334" i="24"/>
  <c r="T201" i="24"/>
  <c r="S201" i="24"/>
  <c r="AA240" i="24"/>
  <c r="T484" i="24"/>
  <c r="S484" i="24"/>
  <c r="N466" i="24"/>
  <c r="T466" i="24" s="1"/>
  <c r="X466" i="24"/>
  <c r="Y466" i="24" s="1"/>
  <c r="Z466" i="24" s="1"/>
  <c r="AB466" i="24"/>
  <c r="AA466" i="24" s="1"/>
  <c r="X447" i="24"/>
  <c r="Y447" i="24" s="1"/>
  <c r="Z447" i="24" s="1"/>
  <c r="AB447" i="24"/>
  <c r="AA447" i="24" s="1"/>
  <c r="N447" i="24"/>
  <c r="T447" i="24" s="1"/>
  <c r="Z435" i="24"/>
  <c r="T388" i="24"/>
  <c r="S388" i="24"/>
  <c r="AB348" i="24"/>
  <c r="AA348" i="24" s="1"/>
  <c r="X348" i="24"/>
  <c r="Y348" i="24" s="1"/>
  <c r="Z348" i="24" s="1"/>
  <c r="N348" i="24"/>
  <c r="N347" i="24"/>
  <c r="T347" i="24" s="1"/>
  <c r="AB347" i="24"/>
  <c r="AA347" i="24" s="1"/>
  <c r="AB277" i="24"/>
  <c r="AA277" i="24" s="1"/>
  <c r="X277" i="24"/>
  <c r="Y277" i="24" s="1"/>
  <c r="Z277" i="24" s="1"/>
  <c r="N277" i="24"/>
  <c r="T277" i="24" s="1"/>
  <c r="N344" i="24"/>
  <c r="T344" i="24" s="1"/>
  <c r="AB344" i="24"/>
  <c r="AA344" i="24" s="1"/>
  <c r="X344" i="24"/>
  <c r="Y344" i="24" s="1"/>
  <c r="Z344" i="24" s="1"/>
  <c r="X825" i="24"/>
  <c r="N825" i="24"/>
  <c r="AB825" i="24"/>
  <c r="X173" i="24"/>
  <c r="Y173" i="24" s="1"/>
  <c r="N173" i="24"/>
  <c r="X270" i="24"/>
  <c r="Y270" i="24" s="1"/>
  <c r="Z270" i="24" s="1"/>
  <c r="N270" i="24"/>
  <c r="X864" i="24"/>
  <c r="N493" i="24"/>
  <c r="S493" i="24" s="1"/>
  <c r="X493" i="24"/>
  <c r="Y493" i="24" s="1"/>
  <c r="Z493" i="24" s="1"/>
  <c r="AB493" i="24"/>
  <c r="AA493" i="24" s="1"/>
  <c r="X476" i="24"/>
  <c r="Y476" i="24" s="1"/>
  <c r="Z476" i="24" s="1"/>
  <c r="X465" i="24"/>
  <c r="Y465" i="24" s="1"/>
  <c r="Z465" i="24" s="1"/>
  <c r="N465" i="24"/>
  <c r="T465" i="24" s="1"/>
  <c r="N436" i="24"/>
  <c r="T436" i="24" s="1"/>
  <c r="X436" i="24"/>
  <c r="Y436" i="24" s="1"/>
  <c r="Z436" i="24" s="1"/>
  <c r="AB436" i="24"/>
  <c r="AA436" i="24" s="1"/>
  <c r="N417" i="24"/>
  <c r="AB417" i="24"/>
  <c r="AA417" i="24" s="1"/>
  <c r="X406" i="24"/>
  <c r="Y406" i="24" s="1"/>
  <c r="Z406" i="24" s="1"/>
  <c r="AB406" i="24"/>
  <c r="AA406" i="24" s="1"/>
  <c r="X400" i="24"/>
  <c r="Y400" i="24" s="1"/>
  <c r="Z400" i="24" s="1"/>
  <c r="AB400" i="24"/>
  <c r="AA400" i="24" s="1"/>
  <c r="X474" i="24"/>
  <c r="Y474" i="24" s="1"/>
  <c r="Z474" i="24" s="1"/>
  <c r="AB421" i="24"/>
  <c r="AA421" i="24" s="1"/>
  <c r="L478" i="24"/>
  <c r="L27" i="24" s="1"/>
  <c r="AB470" i="24"/>
  <c r="AB495" i="24"/>
  <c r="AA495" i="24" s="1"/>
  <c r="AB368" i="24"/>
  <c r="AA368" i="24" s="1"/>
  <c r="X417" i="24"/>
  <c r="Y417" i="24" s="1"/>
  <c r="Z417" i="24" s="1"/>
  <c r="AB446" i="24"/>
  <c r="AA446" i="24" s="1"/>
  <c r="X455" i="24"/>
  <c r="Y455" i="24" s="1"/>
  <c r="AB213" i="24"/>
  <c r="AA213" i="24" s="1"/>
  <c r="X213" i="24"/>
  <c r="Y213" i="24" s="1"/>
  <c r="Z213" i="24" s="1"/>
  <c r="X416" i="24"/>
  <c r="Y416" i="24" s="1"/>
  <c r="Z416" i="24" s="1"/>
  <c r="AB416" i="24"/>
  <c r="AA416" i="24" s="1"/>
  <c r="X341" i="24"/>
  <c r="Y341" i="24" s="1"/>
  <c r="Z341" i="24" s="1"/>
  <c r="AB341" i="24"/>
  <c r="AA341" i="24" s="1"/>
  <c r="N341" i="24"/>
  <c r="L531" i="24"/>
  <c r="X803" i="24"/>
  <c r="Y803" i="24" s="1"/>
  <c r="Z803" i="24" s="1"/>
  <c r="N803" i="24"/>
  <c r="AB803" i="24"/>
  <c r="AA803" i="24" s="1"/>
  <c r="N166" i="24"/>
  <c r="T166" i="24" s="1"/>
  <c r="AB166" i="24"/>
  <c r="AA166" i="24" s="1"/>
  <c r="X166" i="24"/>
  <c r="Y166" i="24" s="1"/>
  <c r="Z166" i="24" s="1"/>
  <c r="X253" i="24"/>
  <c r="Y253" i="24" s="1"/>
  <c r="Z253" i="24" s="1"/>
  <c r="N253" i="24"/>
  <c r="S253" i="24" s="1"/>
  <c r="AB253" i="24"/>
  <c r="AA253" i="24" s="1"/>
  <c r="AB264" i="24"/>
  <c r="AA264" i="24" s="1"/>
  <c r="S264" i="24"/>
  <c r="AB895" i="24"/>
  <c r="AA895" i="24" s="1"/>
  <c r="X895" i="24"/>
  <c r="Y895" i="24" s="1"/>
  <c r="Z895" i="24" s="1"/>
  <c r="N875" i="24"/>
  <c r="T875" i="24" s="1"/>
  <c r="N503" i="24"/>
  <c r="T503" i="24" s="1"/>
  <c r="AB503" i="24"/>
  <c r="AA503" i="24" s="1"/>
  <c r="X503" i="24"/>
  <c r="Y503" i="24" s="1"/>
  <c r="Z503" i="24" s="1"/>
  <c r="L505" i="24"/>
  <c r="L29" i="24" s="1"/>
  <c r="N499" i="24"/>
  <c r="AB486" i="24"/>
  <c r="AA486" i="24" s="1"/>
  <c r="X486" i="24"/>
  <c r="Y486" i="24" s="1"/>
  <c r="Z486" i="24" s="1"/>
  <c r="N486" i="24"/>
  <c r="N482" i="24"/>
  <c r="T482" i="24" s="1"/>
  <c r="X482" i="24"/>
  <c r="Y482" i="24" s="1"/>
  <c r="Z482" i="24" s="1"/>
  <c r="X471" i="24"/>
  <c r="Y471" i="24" s="1"/>
  <c r="Z471" i="24" s="1"/>
  <c r="N456" i="24"/>
  <c r="AB456" i="24"/>
  <c r="AA456" i="24" s="1"/>
  <c r="X452" i="24"/>
  <c r="AB452" i="24"/>
  <c r="L467" i="24"/>
  <c r="L26" i="24" s="1"/>
  <c r="X441" i="24"/>
  <c r="Y441" i="24" s="1"/>
  <c r="Z441" i="24" s="1"/>
  <c r="S441" i="24"/>
  <c r="S437" i="24"/>
  <c r="AB418" i="24"/>
  <c r="AA418" i="24" s="1"/>
  <c r="N418" i="24"/>
  <c r="T418" i="24" s="1"/>
  <c r="X407" i="24"/>
  <c r="Y407" i="24" s="1"/>
  <c r="Z407" i="24" s="1"/>
  <c r="AB407" i="24"/>
  <c r="AA407" i="24" s="1"/>
  <c r="N407" i="24"/>
  <c r="T407" i="24" s="1"/>
  <c r="S424" i="24"/>
  <c r="S426" i="24"/>
  <c r="S431" i="24"/>
  <c r="S777" i="24"/>
  <c r="S381" i="24"/>
  <c r="S290" i="24"/>
  <c r="S363" i="24"/>
  <c r="S409" i="24"/>
  <c r="S288" i="24"/>
  <c r="S833" i="24"/>
  <c r="S895" i="24"/>
  <c r="X387" i="24"/>
  <c r="Y387" i="24" s="1"/>
  <c r="Z387" i="24" s="1"/>
  <c r="X473" i="24"/>
  <c r="Y473" i="24" s="1"/>
  <c r="Z473" i="24" s="1"/>
  <c r="X462" i="24"/>
  <c r="Y462" i="24" s="1"/>
  <c r="Z462" i="24" s="1"/>
  <c r="X432" i="24"/>
  <c r="Y432" i="24" s="1"/>
  <c r="Z432" i="24" s="1"/>
  <c r="N330" i="24"/>
  <c r="S330" i="24" s="1"/>
  <c r="AB330" i="24"/>
  <c r="AA330" i="24" s="1"/>
  <c r="L178" i="24"/>
  <c r="L9" i="24" s="1"/>
  <c r="L168" i="24"/>
  <c r="L8" i="24" s="1"/>
  <c r="AB472" i="24"/>
  <c r="AA472" i="24" s="1"/>
  <c r="N472" i="24"/>
  <c r="T472" i="24" s="1"/>
  <c r="N471" i="24"/>
  <c r="T471" i="24" s="1"/>
  <c r="N460" i="24"/>
  <c r="X381" i="24"/>
  <c r="Y381" i="24" s="1"/>
  <c r="Z381" i="24" s="1"/>
  <c r="X426" i="24"/>
  <c r="Y426" i="24" s="1"/>
  <c r="Z426" i="24" s="1"/>
  <c r="N391" i="24"/>
  <c r="T391" i="24" s="1"/>
  <c r="N495" i="24"/>
  <c r="N368" i="24"/>
  <c r="T368" i="24" s="1"/>
  <c r="N494" i="24"/>
  <c r="S494" i="24" s="1"/>
  <c r="X347" i="24"/>
  <c r="Y347" i="24" s="1"/>
  <c r="Z347" i="24" s="1"/>
  <c r="AB475" i="24"/>
  <c r="AA475" i="24" s="1"/>
  <c r="AB464" i="24"/>
  <c r="AA464" i="24" s="1"/>
  <c r="N452" i="24"/>
  <c r="S452" i="24" s="1"/>
  <c r="N406" i="24"/>
  <c r="Z445" i="24"/>
  <c r="X439" i="24"/>
  <c r="Y439" i="24" s="1"/>
  <c r="Z439" i="24" s="1"/>
  <c r="N416" i="24"/>
  <c r="T416" i="24" s="1"/>
  <c r="X397" i="24"/>
  <c r="Y397" i="24" s="1"/>
  <c r="Z397" i="24" s="1"/>
  <c r="AB290" i="24"/>
  <c r="AA290" i="24" s="1"/>
  <c r="N446" i="24"/>
  <c r="S446" i="24" s="1"/>
  <c r="N445" i="24"/>
  <c r="S445" i="24" s="1"/>
  <c r="Z411" i="24"/>
  <c r="AB288" i="24"/>
  <c r="AA288" i="24" s="1"/>
  <c r="N286" i="24"/>
  <c r="T886" i="24"/>
  <c r="S886" i="24"/>
  <c r="S194" i="24"/>
  <c r="N778" i="24"/>
  <c r="Z778" i="24"/>
  <c r="L798" i="24"/>
  <c r="L46" i="24" s="1"/>
  <c r="AB819" i="24"/>
  <c r="AA819" i="24" s="1"/>
  <c r="X819" i="24"/>
  <c r="Y819" i="24" s="1"/>
  <c r="Z819" i="24" s="1"/>
  <c r="X210" i="24"/>
  <c r="L220" i="24"/>
  <c r="L13" i="24" s="1"/>
  <c r="N210" i="24"/>
  <c r="X289" i="24"/>
  <c r="Y289" i="24" s="1"/>
  <c r="Z289" i="24" s="1"/>
  <c r="X304" i="24"/>
  <c r="Y304" i="24" s="1"/>
  <c r="Z304" i="24" s="1"/>
  <c r="X312" i="24"/>
  <c r="Y312" i="24" s="1"/>
  <c r="Z312" i="24" s="1"/>
  <c r="Z309" i="24"/>
  <c r="T884" i="24"/>
  <c r="S884" i="24"/>
  <c r="X903" i="24"/>
  <c r="Y903" i="24" s="1"/>
  <c r="Z903" i="24" s="1"/>
  <c r="AB903" i="24"/>
  <c r="N903" i="24"/>
  <c r="S903" i="24" s="1"/>
  <c r="AB919" i="24"/>
  <c r="AA919" i="24" s="1"/>
  <c r="X919" i="24"/>
  <c r="Y919" i="24" s="1"/>
  <c r="Z919" i="24" s="1"/>
  <c r="N500" i="24"/>
  <c r="AB453" i="24"/>
  <c r="AA453" i="24" s="1"/>
  <c r="S453" i="24"/>
  <c r="X453" i="24"/>
  <c r="Y453" i="24" s="1"/>
  <c r="Z453" i="24" s="1"/>
  <c r="X440" i="24"/>
  <c r="Y440" i="24" s="1"/>
  <c r="Z440" i="24" s="1"/>
  <c r="N440" i="24"/>
  <c r="S440" i="24" s="1"/>
  <c r="AB440" i="24"/>
  <c r="AA440" i="24" s="1"/>
  <c r="L449" i="24"/>
  <c r="L25" i="24" s="1"/>
  <c r="X430" i="24"/>
  <c r="N430" i="24"/>
  <c r="S430" i="24" s="1"/>
  <c r="N419" i="24"/>
  <c r="T419" i="24" s="1"/>
  <c r="AB419" i="24"/>
  <c r="AA419" i="24" s="1"/>
  <c r="N402" i="24"/>
  <c r="T402" i="24" s="1"/>
  <c r="AB402" i="24"/>
  <c r="AA402" i="24" s="1"/>
  <c r="AB364" i="24"/>
  <c r="AA364" i="24" s="1"/>
  <c r="X364" i="24"/>
  <c r="Y364" i="24" s="1"/>
  <c r="Z364" i="24" s="1"/>
  <c r="N364" i="24"/>
  <c r="T364" i="24" s="1"/>
  <c r="N360" i="24"/>
  <c r="T360" i="24" s="1"/>
  <c r="X360" i="24"/>
  <c r="Y360" i="24" s="1"/>
  <c r="Z360" i="24" s="1"/>
  <c r="AB356" i="24"/>
  <c r="AA356" i="24" s="1"/>
  <c r="X356" i="24"/>
  <c r="Y356" i="24" s="1"/>
  <c r="Z356" i="24" s="1"/>
  <c r="N352" i="24"/>
  <c r="AB352" i="24"/>
  <c r="X345" i="24"/>
  <c r="Y345" i="24" s="1"/>
  <c r="Z345" i="24" s="1"/>
  <c r="N345" i="24"/>
  <c r="X337" i="24"/>
  <c r="Y337" i="24" s="1"/>
  <c r="Z337" i="24" s="1"/>
  <c r="AB337" i="24"/>
  <c r="AA337" i="24" s="1"/>
  <c r="N337" i="24"/>
  <c r="AB326" i="24"/>
  <c r="AA326" i="24" s="1"/>
  <c r="N326" i="24"/>
  <c r="X326" i="24"/>
  <c r="Y326" i="24" s="1"/>
  <c r="Z326" i="24" s="1"/>
  <c r="Z322" i="24"/>
  <c r="N322" i="24"/>
  <c r="T322" i="24" s="1"/>
  <c r="L331" i="24"/>
  <c r="L19" i="24" s="1"/>
  <c r="N318" i="24"/>
  <c r="AB318" i="24"/>
  <c r="X311" i="24"/>
  <c r="Y311" i="24" s="1"/>
  <c r="Z311" i="24" s="1"/>
  <c r="N311" i="24"/>
  <c r="X307" i="24"/>
  <c r="Y307" i="24" s="1"/>
  <c r="Z307" i="24" s="1"/>
  <c r="N303" i="24"/>
  <c r="T303" i="24" s="1"/>
  <c r="AB303" i="24"/>
  <c r="AA303" i="24" s="1"/>
  <c r="AB299" i="24"/>
  <c r="L314" i="24"/>
  <c r="L18" i="24" s="1"/>
  <c r="X292" i="24"/>
  <c r="Y292" i="24" s="1"/>
  <c r="Z292" i="24" s="1"/>
  <c r="AB292" i="24"/>
  <c r="AA292" i="24" s="1"/>
  <c r="AB281" i="24"/>
  <c r="AA281" i="24" s="1"/>
  <c r="X281" i="24"/>
  <c r="Y281" i="24" s="1"/>
  <c r="Z281" i="24" s="1"/>
  <c r="N281" i="24"/>
  <c r="T281" i="24" s="1"/>
  <c r="X275" i="24"/>
  <c r="Y275" i="24" s="1"/>
  <c r="Z275" i="24" s="1"/>
  <c r="AB275" i="24"/>
  <c r="AA275" i="24" s="1"/>
  <c r="AB271" i="24"/>
  <c r="AA271" i="24" s="1"/>
  <c r="X271" i="24"/>
  <c r="Y271" i="24" s="1"/>
  <c r="Z271" i="24" s="1"/>
  <c r="N271" i="24"/>
  <c r="T271" i="24" s="1"/>
  <c r="AB267" i="24"/>
  <c r="AA267" i="24" s="1"/>
  <c r="Z267" i="24"/>
  <c r="AB263" i="24"/>
  <c r="AA263" i="24" s="1"/>
  <c r="X263" i="24"/>
  <c r="Y263" i="24" s="1"/>
  <c r="Z263" i="24" s="1"/>
  <c r="N263" i="24"/>
  <c r="T263" i="24" s="1"/>
  <c r="N252" i="24"/>
  <c r="T252" i="24" s="1"/>
  <c r="AB252" i="24"/>
  <c r="AA252" i="24" s="1"/>
  <c r="Z248" i="24"/>
  <c r="AB248" i="24"/>
  <c r="AA248" i="24" s="1"/>
  <c r="N244" i="24"/>
  <c r="AB244" i="24"/>
  <c r="AA244" i="24" s="1"/>
  <c r="X244" i="24"/>
  <c r="Y244" i="24" s="1"/>
  <c r="Z244" i="24" s="1"/>
  <c r="AB229" i="24"/>
  <c r="AA229" i="24" s="1"/>
  <c r="N229" i="24"/>
  <c r="X225" i="24"/>
  <c r="Y225" i="24" s="1"/>
  <c r="Z225" i="24" s="1"/>
  <c r="AB225" i="24"/>
  <c r="AA225" i="24" s="1"/>
  <c r="X218" i="24"/>
  <c r="Y218" i="24" s="1"/>
  <c r="Z218" i="24" s="1"/>
  <c r="AB218" i="24"/>
  <c r="AA218" i="24" s="1"/>
  <c r="AB214" i="24"/>
  <c r="AA214" i="24" s="1"/>
  <c r="X214" i="24"/>
  <c r="Y214" i="24" s="1"/>
  <c r="Z214" i="24" s="1"/>
  <c r="N214" i="24"/>
  <c r="T214" i="24" s="1"/>
  <c r="Z205" i="24"/>
  <c r="AB205" i="24"/>
  <c r="AA205" i="24" s="1"/>
  <c r="N205" i="24"/>
  <c r="S205" i="24" s="1"/>
  <c r="X203" i="24"/>
  <c r="Y203" i="24" s="1"/>
  <c r="Z203" i="24" s="1"/>
  <c r="X201" i="24"/>
  <c r="Y201" i="24" s="1"/>
  <c r="Z201" i="24" s="1"/>
  <c r="X199" i="24"/>
  <c r="Y199" i="24" s="1"/>
  <c r="Z199" i="24" s="1"/>
  <c r="AB199" i="24"/>
  <c r="AA199" i="24" s="1"/>
  <c r="AB197" i="24"/>
  <c r="AA197" i="24" s="1"/>
  <c r="X197" i="24"/>
  <c r="Y197" i="24" s="1"/>
  <c r="Z197" i="24" s="1"/>
  <c r="N195" i="24"/>
  <c r="T195" i="24" s="1"/>
  <c r="X193" i="24"/>
  <c r="Y193" i="24" s="1"/>
  <c r="Z193" i="24" s="1"/>
  <c r="N193" i="24"/>
  <c r="N191" i="24"/>
  <c r="T191" i="24" s="1"/>
  <c r="AB191" i="24"/>
  <c r="AA191" i="24" s="1"/>
  <c r="X191" i="24"/>
  <c r="Y191" i="24" s="1"/>
  <c r="Z191" i="24" s="1"/>
  <c r="AB485" i="24"/>
  <c r="AA485" i="24" s="1"/>
  <c r="N485" i="24"/>
  <c r="T485" i="24" s="1"/>
  <c r="N463" i="24"/>
  <c r="T463" i="24" s="1"/>
  <c r="Z455" i="24"/>
  <c r="N455" i="24"/>
  <c r="T455" i="24" s="1"/>
  <c r="S444" i="24"/>
  <c r="X444" i="24"/>
  <c r="Y444" i="24" s="1"/>
  <c r="Z444" i="24" s="1"/>
  <c r="X438" i="24"/>
  <c r="Y438" i="24" s="1"/>
  <c r="Z438" i="24" s="1"/>
  <c r="S438" i="24"/>
  <c r="N434" i="24"/>
  <c r="T434" i="24" s="1"/>
  <c r="AB434" i="24"/>
  <c r="AA434" i="24" s="1"/>
  <c r="AB423" i="24"/>
  <c r="AA423" i="24" s="1"/>
  <c r="N423" i="24"/>
  <c r="T423" i="24" s="1"/>
  <c r="X423" i="24"/>
  <c r="Y423" i="24" s="1"/>
  <c r="Z423" i="24" s="1"/>
  <c r="L427" i="24"/>
  <c r="L24" i="24" s="1"/>
  <c r="AB415" i="24"/>
  <c r="N415" i="24"/>
  <c r="S415" i="24" s="1"/>
  <c r="X404" i="24"/>
  <c r="Y404" i="24" s="1"/>
  <c r="Z404" i="24" s="1"/>
  <c r="AB404" i="24"/>
  <c r="AA404" i="24" s="1"/>
  <c r="X389" i="24"/>
  <c r="Y389" i="24" s="1"/>
  <c r="Z389" i="24" s="1"/>
  <c r="AB377" i="24"/>
  <c r="AA377" i="24" s="1"/>
  <c r="X377" i="24"/>
  <c r="Y377" i="24" s="1"/>
  <c r="Z377" i="24" s="1"/>
  <c r="N377" i="24"/>
  <c r="T377" i="24" s="1"/>
  <c r="N370" i="24"/>
  <c r="T370" i="24" s="1"/>
  <c r="X370" i="24"/>
  <c r="Y370" i="24" s="1"/>
  <c r="Z370" i="24" s="1"/>
  <c r="AB370" i="24"/>
  <c r="AA370" i="24" s="1"/>
  <c r="N366" i="24"/>
  <c r="X366" i="24"/>
  <c r="Y366" i="24" s="1"/>
  <c r="Z366" i="24" s="1"/>
  <c r="AB366" i="24"/>
  <c r="AA366" i="24" s="1"/>
  <c r="AB358" i="24"/>
  <c r="AA358" i="24" s="1"/>
  <c r="X358" i="24"/>
  <c r="Y358" i="24" s="1"/>
  <c r="Z358" i="24" s="1"/>
  <c r="X354" i="24"/>
  <c r="Y354" i="24" s="1"/>
  <c r="Z354" i="24" s="1"/>
  <c r="AB354" i="24"/>
  <c r="AA354" i="24" s="1"/>
  <c r="N343" i="24"/>
  <c r="AB343" i="24"/>
  <c r="AA343" i="24" s="1"/>
  <c r="AB339" i="24"/>
  <c r="AA339" i="24" s="1"/>
  <c r="N339" i="24"/>
  <c r="Z339" i="24"/>
  <c r="X335" i="24"/>
  <c r="Y335" i="24" s="1"/>
  <c r="Z335" i="24" s="1"/>
  <c r="AB335" i="24"/>
  <c r="AB328" i="24"/>
  <c r="AA328" i="24" s="1"/>
  <c r="X328" i="24"/>
  <c r="Y328" i="24" s="1"/>
  <c r="Z328" i="24" s="1"/>
  <c r="AB324" i="24"/>
  <c r="AA324" i="24" s="1"/>
  <c r="N324" i="24"/>
  <c r="X324" i="24"/>
  <c r="Y324" i="24" s="1"/>
  <c r="Z324" i="24" s="1"/>
  <c r="AB320" i="24"/>
  <c r="AA320" i="24" s="1"/>
  <c r="X320" i="24"/>
  <c r="Y320" i="24" s="1"/>
  <c r="Z320" i="24" s="1"/>
  <c r="N320" i="24"/>
  <c r="X313" i="24"/>
  <c r="Y313" i="24" s="1"/>
  <c r="Z313" i="24" s="1"/>
  <c r="N313" i="24"/>
  <c r="T313" i="24" s="1"/>
  <c r="AB313" i="24"/>
  <c r="AA313" i="24" s="1"/>
  <c r="X305" i="24"/>
  <c r="Y305" i="24" s="1"/>
  <c r="Z305" i="24" s="1"/>
  <c r="AB305" i="24"/>
  <c r="AA305" i="24" s="1"/>
  <c r="X301" i="24"/>
  <c r="Y301" i="24" s="1"/>
  <c r="Z301" i="24" s="1"/>
  <c r="AB301" i="24"/>
  <c r="AA301" i="24" s="1"/>
  <c r="N294" i="24"/>
  <c r="AB294" i="24"/>
  <c r="AA294" i="24" s="1"/>
  <c r="N279" i="24"/>
  <c r="X279" i="24"/>
  <c r="Y279" i="24" s="1"/>
  <c r="Z279" i="24" s="1"/>
  <c r="AB279" i="24"/>
  <c r="AA279" i="24" s="1"/>
  <c r="AB273" i="24"/>
  <c r="AA273" i="24" s="1"/>
  <c r="X273" i="24"/>
  <c r="Y273" i="24" s="1"/>
  <c r="Z273" i="24" s="1"/>
  <c r="N273" i="24"/>
  <c r="T273" i="24" s="1"/>
  <c r="X269" i="24"/>
  <c r="Y269" i="24" s="1"/>
  <c r="Z269" i="24" s="1"/>
  <c r="AB269" i="24"/>
  <c r="AA269" i="24" s="1"/>
  <c r="X265" i="24"/>
  <c r="Y265" i="24" s="1"/>
  <c r="Z265" i="24" s="1"/>
  <c r="AB265" i="24"/>
  <c r="AA265" i="24" s="1"/>
  <c r="N265" i="24"/>
  <c r="T265" i="24" s="1"/>
  <c r="N261" i="24"/>
  <c r="X261" i="24"/>
  <c r="Y261" i="24" s="1"/>
  <c r="Z261" i="24" s="1"/>
  <c r="AB254" i="24"/>
  <c r="AA254" i="24" s="1"/>
  <c r="X254" i="24"/>
  <c r="Y254" i="24" s="1"/>
  <c r="Z254" i="24" s="1"/>
  <c r="Z250" i="24"/>
  <c r="X246" i="24"/>
  <c r="Y246" i="24" s="1"/>
  <c r="Z246" i="24" s="1"/>
  <c r="N246" i="24"/>
  <c r="AB246" i="24"/>
  <c r="AA246" i="24" s="1"/>
  <c r="AB242" i="24"/>
  <c r="AA242" i="24" s="1"/>
  <c r="Z242" i="24"/>
  <c r="N242" i="24"/>
  <c r="AB235" i="24"/>
  <c r="AA235" i="24" s="1"/>
  <c r="X235" i="24"/>
  <c r="Y235" i="24" s="1"/>
  <c r="Z235" i="24" s="1"/>
  <c r="N235" i="24"/>
  <c r="T235" i="24" s="1"/>
  <c r="N231" i="24"/>
  <c r="AB231" i="24"/>
  <c r="AA231" i="24" s="1"/>
  <c r="X231" i="24"/>
  <c r="Y231" i="24" s="1"/>
  <c r="Z231" i="24" s="1"/>
  <c r="X227" i="24"/>
  <c r="Y227" i="24" s="1"/>
  <c r="Z227" i="24" s="1"/>
  <c r="AB227" i="24"/>
  <c r="AA227" i="24" s="1"/>
  <c r="N227" i="24"/>
  <c r="T227" i="24" s="1"/>
  <c r="L236" i="24"/>
  <c r="L14" i="24" s="1"/>
  <c r="X223" i="24"/>
  <c r="AB223" i="24"/>
  <c r="X212" i="24"/>
  <c r="Y212" i="24" s="1"/>
  <c r="Z212" i="24" s="1"/>
  <c r="N212" i="24"/>
  <c r="Z352" i="24"/>
  <c r="Z373" i="24" s="1"/>
  <c r="Z21" i="24" s="1"/>
  <c r="S499" i="24"/>
  <c r="S125" i="24"/>
  <c r="S472" i="24"/>
  <c r="S854" i="24"/>
  <c r="S421" i="24"/>
  <c r="S474" i="24"/>
  <c r="S216" i="24"/>
  <c r="S458" i="24"/>
  <c r="S397" i="24"/>
  <c r="S465" i="24"/>
  <c r="S411" i="24"/>
  <c r="S461" i="24"/>
  <c r="S275" i="24"/>
  <c r="S227" i="24"/>
  <c r="S825" i="24"/>
  <c r="X415" i="24"/>
  <c r="N907" i="24"/>
  <c r="S907" i="24" s="1"/>
  <c r="Z835" i="24"/>
  <c r="AB463" i="24"/>
  <c r="AA463" i="24" s="1"/>
  <c r="X433" i="24"/>
  <c r="Y433" i="24" s="1"/>
  <c r="Z433" i="24" s="1"/>
  <c r="AB422" i="24"/>
  <c r="AA422" i="24" s="1"/>
  <c r="N387" i="24"/>
  <c r="T387" i="24" s="1"/>
  <c r="N378" i="24"/>
  <c r="N356" i="24"/>
  <c r="T356" i="24" s="1"/>
  <c r="AB473" i="24"/>
  <c r="AA473" i="24" s="1"/>
  <c r="X421" i="24"/>
  <c r="Y421" i="24" s="1"/>
  <c r="Z421" i="24" s="1"/>
  <c r="N372" i="24"/>
  <c r="T372" i="24" s="1"/>
  <c r="X372" i="24"/>
  <c r="Y372" i="24" s="1"/>
  <c r="Z372" i="24" s="1"/>
  <c r="N354" i="24"/>
  <c r="T354" i="24" s="1"/>
  <c r="AB500" i="24"/>
  <c r="AA500" i="24" s="1"/>
  <c r="X501" i="24"/>
  <c r="Y501" i="24" s="1"/>
  <c r="Z501" i="24" s="1"/>
  <c r="X499" i="24"/>
  <c r="Z229" i="24"/>
  <c r="X458" i="24"/>
  <c r="Y458" i="24" s="1"/>
  <c r="Z458" i="24" s="1"/>
  <c r="S348" i="24"/>
  <c r="AB389" i="24"/>
  <c r="AA389" i="24" s="1"/>
  <c r="N213" i="24"/>
  <c r="T213" i="24" s="1"/>
  <c r="Z456" i="24"/>
  <c r="X437" i="24"/>
  <c r="Y437" i="24" s="1"/>
  <c r="Z437" i="24" s="1"/>
  <c r="AB441" i="24"/>
  <c r="AA441" i="24" s="1"/>
  <c r="N292" i="24"/>
  <c r="T292" i="24" s="1"/>
  <c r="N476" i="24"/>
  <c r="T476" i="24" s="1"/>
  <c r="N203" i="24"/>
  <c r="AB397" i="24"/>
  <c r="AA397" i="24" s="1"/>
  <c r="N309" i="24"/>
  <c r="T309" i="24" s="1"/>
  <c r="Z290" i="24"/>
  <c r="N218" i="24"/>
  <c r="X446" i="24"/>
  <c r="Y446" i="24" s="1"/>
  <c r="Z446" i="24" s="1"/>
  <c r="AB438" i="24"/>
  <c r="AA438" i="24" s="1"/>
  <c r="AB201" i="24"/>
  <c r="AA201" i="24" s="1"/>
  <c r="AB437" i="24"/>
  <c r="AA437" i="24" s="1"/>
  <c r="AB411" i="24"/>
  <c r="AA411" i="24" s="1"/>
  <c r="N307" i="24"/>
  <c r="T307" i="24" s="1"/>
  <c r="Z288" i="24"/>
  <c r="AB444" i="24"/>
  <c r="AA444" i="24" s="1"/>
  <c r="N304" i="24"/>
  <c r="AB210" i="24"/>
  <c r="N305" i="24"/>
  <c r="T305" i="24" s="1"/>
  <c r="N400" i="24"/>
  <c r="T400" i="24" s="1"/>
  <c r="N269" i="24"/>
  <c r="N250" i="24"/>
  <c r="N267" i="24"/>
  <c r="N248" i="24"/>
  <c r="N223" i="24"/>
  <c r="S223" i="24" s="1"/>
  <c r="N254" i="24"/>
  <c r="T254" i="24" s="1"/>
  <c r="N197" i="24"/>
  <c r="AB482" i="24"/>
  <c r="AA482" i="24" s="1"/>
  <c r="N328" i="24"/>
  <c r="T328" i="24" s="1"/>
  <c r="X264" i="24"/>
  <c r="Y264" i="24" s="1"/>
  <c r="Z264" i="24" s="1"/>
  <c r="N299" i="24"/>
  <c r="Z173" i="24"/>
  <c r="AB864" i="24"/>
  <c r="N919" i="24"/>
  <c r="S919" i="24" s="1"/>
  <c r="N836" i="24"/>
  <c r="T836" i="24" s="1"/>
  <c r="AB836" i="24"/>
  <c r="AA836" i="24" s="1"/>
  <c r="N31" i="24"/>
  <c r="S513" i="24"/>
  <c r="N514" i="24"/>
  <c r="T513" i="24"/>
  <c r="X266" i="24"/>
  <c r="Y266" i="24" s="1"/>
  <c r="Z266" i="24" s="1"/>
  <c r="X295" i="24"/>
  <c r="Y295" i="24" s="1"/>
  <c r="Z295" i="24" s="1"/>
  <c r="N295" i="24"/>
  <c r="X308" i="24"/>
  <c r="Y308" i="24" s="1"/>
  <c r="Z308" i="24" s="1"/>
  <c r="AB308" i="24"/>
  <c r="AA308" i="24" s="1"/>
  <c r="X139" i="24"/>
  <c r="Y139" i="24" s="1"/>
  <c r="Z139" i="24" s="1"/>
  <c r="N139" i="24"/>
  <c r="X241" i="24"/>
  <c r="Y241" i="24" s="1"/>
  <c r="Z241" i="24" s="1"/>
  <c r="AB241" i="24"/>
  <c r="AA241" i="24" s="1"/>
  <c r="N241" i="24"/>
  <c r="X120" i="24"/>
  <c r="AB120" i="24"/>
  <c r="N120" i="24"/>
  <c r="L133" i="24"/>
  <c r="L7" i="24" s="1"/>
  <c r="AB260" i="24"/>
  <c r="AA260" i="24" s="1"/>
  <c r="S260" i="24"/>
  <c r="X260" i="24"/>
  <c r="Y260" i="24" s="1"/>
  <c r="Z260" i="24" s="1"/>
  <c r="AB904" i="24"/>
  <c r="AA904" i="24" s="1"/>
  <c r="S489" i="24"/>
  <c r="AB489" i="24"/>
  <c r="AA489" i="24" s="1"/>
  <c r="X489" i="24"/>
  <c r="Y489" i="24" s="1"/>
  <c r="Z489" i="24" s="1"/>
  <c r="AB481" i="24"/>
  <c r="N481" i="24"/>
  <c r="S481" i="24" s="1"/>
  <c r="X481" i="24"/>
  <c r="L496" i="24"/>
  <c r="L28" i="24" s="1"/>
  <c r="N470" i="24"/>
  <c r="X470" i="24"/>
  <c r="X459" i="24"/>
  <c r="Y459" i="24" s="1"/>
  <c r="Z459" i="24" s="1"/>
  <c r="AB459" i="24"/>
  <c r="AA459" i="24" s="1"/>
  <c r="X448" i="24"/>
  <c r="Y448" i="24" s="1"/>
  <c r="Z448" i="24" s="1"/>
  <c r="N448" i="24"/>
  <c r="S448" i="24" s="1"/>
  <c r="AB448" i="24"/>
  <c r="AA448" i="24" s="1"/>
  <c r="X408" i="24"/>
  <c r="Y408" i="24" s="1"/>
  <c r="Z408" i="24" s="1"/>
  <c r="AB408" i="24"/>
  <c r="AA408" i="24" s="1"/>
  <c r="N398" i="24"/>
  <c r="T398" i="24" s="1"/>
  <c r="AB398" i="24"/>
  <c r="AA398" i="24" s="1"/>
  <c r="N383" i="24"/>
  <c r="T383" i="24" s="1"/>
  <c r="AB383" i="24"/>
  <c r="AA383" i="24" s="1"/>
  <c r="S500" i="24"/>
  <c r="X463" i="24"/>
  <c r="Y463" i="24" s="1"/>
  <c r="Z463" i="24" s="1"/>
  <c r="AB502" i="24"/>
  <c r="AA502" i="24" s="1"/>
  <c r="L349" i="24"/>
  <c r="L20" i="24" s="1"/>
  <c r="AB430" i="24"/>
  <c r="AB465" i="24"/>
  <c r="AA465" i="24" s="1"/>
  <c r="AB476" i="24"/>
  <c r="AA476" i="24" s="1"/>
  <c r="AB173" i="24"/>
  <c r="AA173" i="24" s="1"/>
  <c r="X286" i="24"/>
  <c r="L296" i="24"/>
  <c r="L17" i="24" s="1"/>
  <c r="AB286" i="24"/>
  <c r="L256" i="24"/>
  <c r="L15" i="24" s="1"/>
  <c r="N240" i="24"/>
  <c r="X240" i="24"/>
  <c r="Y240" i="24" s="1"/>
  <c r="Z240" i="24" s="1"/>
  <c r="AB845" i="24"/>
  <c r="AA845" i="24" s="1"/>
  <c r="X845" i="24"/>
  <c r="Y845" i="24" s="1"/>
  <c r="Z845" i="24" s="1"/>
  <c r="N845" i="24"/>
  <c r="T845" i="24" s="1"/>
  <c r="X494" i="24"/>
  <c r="Y494" i="24" s="1"/>
  <c r="Z494" i="24" s="1"/>
  <c r="AB484" i="24"/>
  <c r="AA484" i="24" s="1"/>
  <c r="X484" i="24"/>
  <c r="Y484" i="24" s="1"/>
  <c r="Z484" i="24" s="1"/>
  <c r="Z477" i="24"/>
  <c r="AB477" i="24"/>
  <c r="AA477" i="24" s="1"/>
  <c r="N477" i="24"/>
  <c r="S477" i="24" s="1"/>
  <c r="N462" i="24"/>
  <c r="AB454" i="24"/>
  <c r="AA454" i="24" s="1"/>
  <c r="X454" i="24"/>
  <c r="Y454" i="24" s="1"/>
  <c r="Z454" i="24" s="1"/>
  <c r="Z443" i="24"/>
  <c r="AB443" i="24"/>
  <c r="AA443" i="24" s="1"/>
  <c r="N443" i="24"/>
  <c r="S443" i="24" s="1"/>
  <c r="N435" i="24"/>
  <c r="AB435" i="24"/>
  <c r="AA435" i="24" s="1"/>
  <c r="X424" i="24"/>
  <c r="Y424" i="24" s="1"/>
  <c r="Z424" i="24" s="1"/>
  <c r="AB424" i="24"/>
  <c r="AA424" i="24" s="1"/>
  <c r="X420" i="24"/>
  <c r="Y420" i="24" s="1"/>
  <c r="Z420" i="24" s="1"/>
  <c r="AB420" i="24"/>
  <c r="AA420" i="24" s="1"/>
  <c r="X409" i="24"/>
  <c r="Y409" i="24" s="1"/>
  <c r="Z409" i="24" s="1"/>
  <c r="X405" i="24"/>
  <c r="Y405" i="24" s="1"/>
  <c r="Z405" i="24" s="1"/>
  <c r="N405" i="24"/>
  <c r="AB405" i="24"/>
  <c r="AA405" i="24" s="1"/>
  <c r="N403" i="24"/>
  <c r="AB403" i="24"/>
  <c r="AA403" i="24" s="1"/>
  <c r="X403" i="24"/>
  <c r="Y403" i="24" s="1"/>
  <c r="Z403" i="24" s="1"/>
  <c r="AB401" i="24"/>
  <c r="AA401" i="24" s="1"/>
  <c r="X401" i="24"/>
  <c r="Y401" i="24" s="1"/>
  <c r="Z401" i="24" s="1"/>
  <c r="AB399" i="24"/>
  <c r="AA399" i="24" s="1"/>
  <c r="N399" i="24"/>
  <c r="T399" i="24" s="1"/>
  <c r="N392" i="24"/>
  <c r="AB392" i="24"/>
  <c r="AA392" i="24" s="1"/>
  <c r="X392" i="24"/>
  <c r="Y392" i="24" s="1"/>
  <c r="Z392" i="24" s="1"/>
  <c r="N386" i="24"/>
  <c r="X386" i="24"/>
  <c r="Y386" i="24" s="1"/>
  <c r="Z386" i="24" s="1"/>
  <c r="X384" i="24"/>
  <c r="Y384" i="24" s="1"/>
  <c r="Z384" i="24" s="1"/>
  <c r="S384" i="24"/>
  <c r="AB384" i="24"/>
  <c r="AA384" i="24" s="1"/>
  <c r="N382" i="24"/>
  <c r="T382" i="24" s="1"/>
  <c r="AB382" i="24"/>
  <c r="AA382" i="24" s="1"/>
  <c r="X382" i="24"/>
  <c r="Y382" i="24" s="1"/>
  <c r="Z382" i="24" s="1"/>
  <c r="AB380" i="24"/>
  <c r="AA380" i="24" s="1"/>
  <c r="N380" i="24"/>
  <c r="L393" i="24"/>
  <c r="L22" i="24" s="1"/>
  <c r="N376" i="24"/>
  <c r="S376" i="24" s="1"/>
  <c r="X376" i="24"/>
  <c r="N369" i="24"/>
  <c r="X369" i="24"/>
  <c r="Y369" i="24" s="1"/>
  <c r="Z369" i="24" s="1"/>
  <c r="AB367" i="24"/>
  <c r="AA367" i="24" s="1"/>
  <c r="N367" i="24"/>
  <c r="AB365" i="24"/>
  <c r="AA365" i="24" s="1"/>
  <c r="X365" i="24"/>
  <c r="Y365" i="24" s="1"/>
  <c r="Z365" i="24" s="1"/>
  <c r="N365" i="24"/>
  <c r="AB363" i="24"/>
  <c r="AA363" i="24" s="1"/>
  <c r="X363" i="24"/>
  <c r="Y363" i="24" s="1"/>
  <c r="Z363" i="24" s="1"/>
  <c r="AB187" i="24"/>
  <c r="AA187" i="24" s="1"/>
  <c r="Z779" i="24"/>
  <c r="AB779" i="24"/>
  <c r="AA779" i="24" s="1"/>
  <c r="AB856" i="24"/>
  <c r="AA856" i="24" s="1"/>
  <c r="S856" i="24"/>
  <c r="X519" i="24"/>
  <c r="Y519" i="24" s="1"/>
  <c r="Z519" i="24" s="1"/>
  <c r="N519" i="24"/>
  <c r="S519" i="24" s="1"/>
  <c r="AB519" i="24"/>
  <c r="AA519" i="24" s="1"/>
  <c r="Y107" i="24"/>
  <c r="X117" i="24"/>
  <c r="X6" i="24" s="1"/>
  <c r="AB113" i="24"/>
  <c r="AA113" i="24" s="1"/>
  <c r="S113" i="24"/>
  <c r="X113" i="24"/>
  <c r="Y113" i="24" s="1"/>
  <c r="Z113" i="24" s="1"/>
  <c r="X181" i="24"/>
  <c r="L207" i="24"/>
  <c r="L12" i="24" s="1"/>
  <c r="N181" i="24"/>
  <c r="AB174" i="24"/>
  <c r="AA174" i="24" s="1"/>
  <c r="N174" i="24"/>
  <c r="T174" i="24" s="1"/>
  <c r="X174" i="24"/>
  <c r="Y174" i="24" s="1"/>
  <c r="Z174" i="24" s="1"/>
  <c r="N172" i="24"/>
  <c r="X172" i="24"/>
  <c r="Y172" i="24" s="1"/>
  <c r="Z172" i="24" s="1"/>
  <c r="AB172" i="24"/>
  <c r="S167" i="24"/>
  <c r="Z138" i="24"/>
  <c r="S793" i="24"/>
  <c r="AB181" i="24"/>
  <c r="N779" i="24"/>
  <c r="T779" i="24" s="1"/>
  <c r="S795" i="24"/>
  <c r="N809" i="24"/>
  <c r="X809" i="24"/>
  <c r="Y809" i="24" s="1"/>
  <c r="Z809" i="24" s="1"/>
  <c r="X925" i="24"/>
  <c r="Y925" i="24" s="1"/>
  <c r="Z925" i="24" s="1"/>
  <c r="X150" i="24"/>
  <c r="Y150" i="24" s="1"/>
  <c r="Z150" i="24" s="1"/>
  <c r="X200" i="24"/>
  <c r="Y200" i="24" s="1"/>
  <c r="Z200" i="24" s="1"/>
  <c r="X219" i="24"/>
  <c r="Y219" i="24" s="1"/>
  <c r="Z219" i="24" s="1"/>
  <c r="AB219" i="24"/>
  <c r="AA219" i="24" s="1"/>
  <c r="Z79" i="24"/>
  <c r="AB100" i="24"/>
  <c r="AA100" i="24" s="1"/>
  <c r="X100" i="24"/>
  <c r="Y100" i="24" s="1"/>
  <c r="Z100" i="24" s="1"/>
  <c r="N100" i="24"/>
  <c r="S100" i="24" s="1"/>
  <c r="AB109" i="24"/>
  <c r="AA109" i="24" s="1"/>
  <c r="X786" i="24"/>
  <c r="Y786" i="24" s="1"/>
  <c r="Z786" i="24" s="1"/>
  <c r="AB786" i="24"/>
  <c r="AA786" i="24" s="1"/>
  <c r="N786" i="24"/>
  <c r="AB884" i="24"/>
  <c r="AA884" i="24" s="1"/>
  <c r="X884" i="24"/>
  <c r="Y884" i="24" s="1"/>
  <c r="Z884" i="24" s="1"/>
  <c r="X892" i="24"/>
  <c r="Y892" i="24" s="1"/>
  <c r="Z892" i="24" s="1"/>
  <c r="AB892" i="24"/>
  <c r="AA892" i="24" s="1"/>
  <c r="N892" i="24"/>
  <c r="Z361" i="24"/>
  <c r="AB361" i="24"/>
  <c r="AA361" i="24" s="1"/>
  <c r="N361" i="24"/>
  <c r="X359" i="24"/>
  <c r="Y359" i="24" s="1"/>
  <c r="Z359" i="24" s="1"/>
  <c r="N359" i="24"/>
  <c r="Z894" i="24"/>
  <c r="N329" i="24"/>
  <c r="T329" i="24" s="1"/>
  <c r="Z329" i="24"/>
  <c r="AB790" i="24"/>
  <c r="AA790" i="24" s="1"/>
  <c r="N790" i="24"/>
  <c r="X790" i="24"/>
  <c r="Y790" i="24" s="1"/>
  <c r="Z790" i="24" s="1"/>
  <c r="AB880" i="24"/>
  <c r="AA880" i="24" s="1"/>
  <c r="Z880" i="24"/>
  <c r="T885" i="24"/>
  <c r="S885" i="24"/>
  <c r="N916" i="24"/>
  <c r="S916" i="24" s="1"/>
  <c r="Z916" i="24"/>
  <c r="X487" i="24"/>
  <c r="Y487" i="24" s="1"/>
  <c r="Z487" i="24" s="1"/>
  <c r="AB487" i="24"/>
  <c r="AA487" i="24" s="1"/>
  <c r="L926" i="24"/>
  <c r="L57" i="24" s="1"/>
  <c r="X910" i="24"/>
  <c r="Y910" i="24" s="1"/>
  <c r="Z910" i="24" s="1"/>
  <c r="N910" i="24"/>
  <c r="Z167" i="24"/>
  <c r="AB165" i="24"/>
  <c r="AA165" i="24" s="1"/>
  <c r="X165" i="24"/>
  <c r="Y165" i="24" s="1"/>
  <c r="Z165" i="24" s="1"/>
  <c r="X155" i="24"/>
  <c r="Y155" i="24" s="1"/>
  <c r="Z155" i="24" s="1"/>
  <c r="AB151" i="24"/>
  <c r="S165" i="24"/>
  <c r="AB167" i="24"/>
  <c r="AA167" i="24" s="1"/>
  <c r="X834" i="24"/>
  <c r="Y834" i="24" s="1"/>
  <c r="Z834" i="24" s="1"/>
  <c r="N834" i="24"/>
  <c r="X340" i="24"/>
  <c r="Y340" i="24" s="1"/>
  <c r="Z340" i="24" s="1"/>
  <c r="AB340" i="24"/>
  <c r="AA340" i="24" s="1"/>
  <c r="AB518" i="24"/>
  <c r="AA518" i="24" s="1"/>
  <c r="X518" i="24"/>
  <c r="Y518" i="24" s="1"/>
  <c r="Z518" i="24" s="1"/>
  <c r="N518" i="24"/>
  <c r="AB83" i="24"/>
  <c r="AA83" i="24" s="1"/>
  <c r="X83" i="24"/>
  <c r="Y83" i="24" s="1"/>
  <c r="Z83" i="24" s="1"/>
  <c r="X276" i="24"/>
  <c r="Y276" i="24" s="1"/>
  <c r="Z276" i="24" s="1"/>
  <c r="AB276" i="24"/>
  <c r="AA276" i="24" s="1"/>
  <c r="X846" i="24"/>
  <c r="Y846" i="24" s="1"/>
  <c r="Z846" i="24" s="1"/>
  <c r="S846" i="24"/>
  <c r="AB930" i="24"/>
  <c r="AA930" i="24" s="1"/>
  <c r="Z930" i="24"/>
  <c r="N930" i="24"/>
  <c r="S930" i="24" s="1"/>
  <c r="X923" i="24"/>
  <c r="Y923" i="24" s="1"/>
  <c r="S923" i="24"/>
  <c r="AB923" i="24"/>
  <c r="AA923" i="24" s="1"/>
  <c r="Z923" i="24"/>
  <c r="S921" i="24"/>
  <c r="N342" i="24"/>
  <c r="X342" i="24"/>
  <c r="Y342" i="24" s="1"/>
  <c r="Z342" i="24" s="1"/>
  <c r="Z198" i="24"/>
  <c r="Z75" i="24"/>
  <c r="Z787" i="24"/>
  <c r="Z784" i="24"/>
  <c r="Z202" i="24"/>
  <c r="Z521" i="24"/>
  <c r="N792" i="24"/>
  <c r="X801" i="24"/>
  <c r="AB801" i="24"/>
  <c r="Z272" i="24"/>
  <c r="N488" i="24"/>
  <c r="AB488" i="24"/>
  <c r="AA488" i="24" s="1"/>
  <c r="AB619" i="24"/>
  <c r="AA619" i="24" s="1"/>
  <c r="X619" i="24"/>
  <c r="Y619" i="24" s="1"/>
  <c r="Z619" i="24" s="1"/>
  <c r="N619" i="24"/>
  <c r="T619" i="24" s="1"/>
  <c r="Z274" i="24"/>
  <c r="N274" i="24"/>
  <c r="Z158" i="24"/>
  <c r="Z897" i="24"/>
  <c r="Y581" i="24"/>
  <c r="Z578" i="24"/>
  <c r="Z581" i="24" s="1"/>
  <c r="Z709" i="24"/>
  <c r="Z721" i="24" s="1"/>
  <c r="AB772" i="24"/>
  <c r="AA772" i="24" s="1"/>
  <c r="N772" i="24"/>
  <c r="T772" i="24" s="1"/>
  <c r="AB547" i="24"/>
  <c r="AA547" i="24" s="1"/>
  <c r="X547" i="24"/>
  <c r="Y547" i="24" s="1"/>
  <c r="Z547" i="24" s="1"/>
  <c r="AB552" i="24"/>
  <c r="AA552" i="24" s="1"/>
  <c r="X552" i="24"/>
  <c r="Y552" i="24" s="1"/>
  <c r="Z552" i="24" s="1"/>
  <c r="N552" i="24"/>
  <c r="T552" i="24" s="1"/>
  <c r="AB760" i="24"/>
  <c r="AA760" i="24" s="1"/>
  <c r="N760" i="24"/>
  <c r="T760" i="24" s="1"/>
  <c r="X760" i="24"/>
  <c r="Y760" i="24" s="1"/>
  <c r="Z760" i="24" s="1"/>
  <c r="X762" i="24"/>
  <c r="Y762" i="24" s="1"/>
  <c r="Z762" i="24" s="1"/>
  <c r="AB762" i="24"/>
  <c r="AA762" i="24" s="1"/>
  <c r="X596" i="24"/>
  <c r="Y596" i="24" s="1"/>
  <c r="Z596" i="24" s="1"/>
  <c r="AB596" i="24"/>
  <c r="AA596" i="24" s="1"/>
  <c r="N596" i="24"/>
  <c r="T596" i="24" s="1"/>
  <c r="N841" i="24"/>
  <c r="T841" i="24" s="1"/>
  <c r="AB841" i="24"/>
  <c r="AA841" i="24" s="1"/>
  <c r="Y535" i="24"/>
  <c r="S682" i="24"/>
  <c r="S561" i="24"/>
  <c r="N623" i="24"/>
  <c r="T623" i="24" s="1"/>
  <c r="Z623" i="24"/>
  <c r="N685" i="24"/>
  <c r="S685" i="24" s="1"/>
  <c r="N690" i="24"/>
  <c r="X549" i="24"/>
  <c r="Y549" i="24" s="1"/>
  <c r="Z549" i="24" s="1"/>
  <c r="N653" i="24"/>
  <c r="AB750" i="24"/>
  <c r="X732" i="24"/>
  <c r="Y732" i="24" s="1"/>
  <c r="Z732" i="24" s="1"/>
  <c r="N609" i="24"/>
  <c r="T609" i="24" s="1"/>
  <c r="Z536" i="24"/>
  <c r="AB536" i="24"/>
  <c r="L734" i="24"/>
  <c r="L735" i="24" s="1"/>
  <c r="L41" i="24" s="1"/>
  <c r="X605" i="24"/>
  <c r="Y605" i="24" s="1"/>
  <c r="Z605" i="24" s="1"/>
  <c r="S705" i="24"/>
  <c r="T705" i="24"/>
  <c r="AB729" i="24"/>
  <c r="X729" i="24"/>
  <c r="Y729" i="24" s="1"/>
  <c r="Z729" i="24" s="1"/>
  <c r="N731" i="24"/>
  <c r="AB731" i="24"/>
  <c r="AA731" i="24" s="1"/>
  <c r="X731" i="24"/>
  <c r="Y731" i="24" s="1"/>
  <c r="Z731" i="24" s="1"/>
  <c r="AB753" i="24"/>
  <c r="AA753" i="24" s="1"/>
  <c r="N753" i="24"/>
  <c r="N756" i="24"/>
  <c r="X756" i="24"/>
  <c r="Y756" i="24" s="1"/>
  <c r="Z756" i="24" s="1"/>
  <c r="X758" i="24"/>
  <c r="Y758" i="24" s="1"/>
  <c r="Z758" i="24" s="1"/>
  <c r="AB758" i="24"/>
  <c r="AA758" i="24" s="1"/>
  <c r="N758" i="24"/>
  <c r="X581" i="24"/>
  <c r="T639" i="24"/>
  <c r="T556" i="24"/>
  <c r="T560" i="24"/>
  <c r="Y726" i="24"/>
  <c r="S762" i="24"/>
  <c r="S691" i="24"/>
  <c r="X615" i="24"/>
  <c r="Y615" i="24" s="1"/>
  <c r="Z615" i="24" s="1"/>
  <c r="X690" i="24"/>
  <c r="N549" i="24"/>
  <c r="T549" i="24" s="1"/>
  <c r="Z653" i="24"/>
  <c r="X750" i="24"/>
  <c r="X772" i="24"/>
  <c r="Y772" i="24" s="1"/>
  <c r="Z772" i="24" s="1"/>
  <c r="AB732" i="24"/>
  <c r="AA732" i="24" s="1"/>
  <c r="N536" i="24"/>
  <c r="AB587" i="24"/>
  <c r="N587" i="24"/>
  <c r="Z587" i="24"/>
  <c r="L590" i="24"/>
  <c r="X586" i="24"/>
  <c r="N547" i="24"/>
  <c r="T547" i="24" s="1"/>
  <c r="AB706" i="24"/>
  <c r="N706" i="24"/>
  <c r="S706" i="24" s="1"/>
  <c r="Z706" i="24"/>
  <c r="S750" i="24"/>
  <c r="S615" i="24"/>
  <c r="T633" i="24"/>
  <c r="L654" i="24"/>
  <c r="X685" i="24"/>
  <c r="Y685" i="24" s="1"/>
  <c r="Z685" i="24" s="1"/>
  <c r="AB690" i="24"/>
  <c r="AB549" i="24"/>
  <c r="AA549" i="24" s="1"/>
  <c r="L763" i="24"/>
  <c r="L774" i="24" s="1"/>
  <c r="L42" i="24" s="1"/>
  <c r="N732" i="24"/>
  <c r="X609" i="24"/>
  <c r="Y609" i="24" s="1"/>
  <c r="Z609" i="24" s="1"/>
  <c r="X637" i="24"/>
  <c r="Y637" i="24" s="1"/>
  <c r="Z637" i="24" s="1"/>
  <c r="N637" i="24"/>
  <c r="N605" i="24"/>
  <c r="S680" i="24"/>
  <c r="AB559" i="24"/>
  <c r="X559" i="24"/>
  <c r="Y559" i="24" s="1"/>
  <c r="Z559" i="24" s="1"/>
  <c r="S559" i="24"/>
  <c r="N562" i="24"/>
  <c r="S562" i="24" s="1"/>
  <c r="AB562" i="24"/>
  <c r="AA562" i="24" s="1"/>
  <c r="AB594" i="24"/>
  <c r="N594" i="24"/>
  <c r="S594" i="24" s="1"/>
  <c r="X602" i="24"/>
  <c r="N621" i="24"/>
  <c r="T621" i="24" s="1"/>
  <c r="AB621" i="24"/>
  <c r="AA621" i="24" s="1"/>
  <c r="AB636" i="24"/>
  <c r="N636" i="24"/>
  <c r="X636" i="24"/>
  <c r="Y636" i="24" s="1"/>
  <c r="Z636" i="24" s="1"/>
  <c r="AB650" i="24"/>
  <c r="X650" i="24"/>
  <c r="Y650" i="24" s="1"/>
  <c r="Z650" i="24" s="1"/>
  <c r="X665" i="24"/>
  <c r="Y665" i="24" s="1"/>
  <c r="Z665" i="24" s="1"/>
  <c r="AB665" i="24"/>
  <c r="AA665" i="24" s="1"/>
  <c r="N665" i="24"/>
  <c r="AB668" i="24"/>
  <c r="AA668" i="24" s="1"/>
  <c r="Z668" i="24"/>
  <c r="X696" i="24"/>
  <c r="Y696" i="24" s="1"/>
  <c r="Z696" i="24" s="1"/>
  <c r="AB574" i="24"/>
  <c r="AA574" i="24" s="1"/>
  <c r="AB617" i="24"/>
  <c r="N617" i="24"/>
  <c r="N761" i="24"/>
  <c r="T761" i="24" s="1"/>
  <c r="T739" i="24"/>
  <c r="AB622" i="24"/>
  <c r="AA622" i="24" s="1"/>
  <c r="X617" i="24"/>
  <c r="Y617" i="24" s="1"/>
  <c r="Z617" i="24" s="1"/>
  <c r="AB538" i="24"/>
  <c r="AA538" i="24" s="1"/>
  <c r="N538" i="24"/>
  <c r="X538" i="24"/>
  <c r="Y538" i="24" s="1"/>
  <c r="Z538" i="24" s="1"/>
  <c r="AB543" i="24"/>
  <c r="X543" i="24"/>
  <c r="Y543" i="24" s="1"/>
  <c r="Z543" i="24" s="1"/>
  <c r="N546" i="24"/>
  <c r="S546" i="24" s="1"/>
  <c r="N548" i="24"/>
  <c r="X548" i="24"/>
  <c r="Y548" i="24" s="1"/>
  <c r="Z548" i="24" s="1"/>
  <c r="AB548" i="24"/>
  <c r="AA548" i="24" s="1"/>
  <c r="AB550" i="24"/>
  <c r="AA550" i="24" s="1"/>
  <c r="N550" i="24"/>
  <c r="T550" i="24" s="1"/>
  <c r="X550" i="24"/>
  <c r="Y550" i="24" s="1"/>
  <c r="Z550" i="24" s="1"/>
  <c r="X572" i="24"/>
  <c r="Y572" i="24" s="1"/>
  <c r="Z572" i="24" s="1"/>
  <c r="N572" i="24"/>
  <c r="X657" i="24"/>
  <c r="Y657" i="24" s="1"/>
  <c r="Z657" i="24" s="1"/>
  <c r="X687" i="24"/>
  <c r="Y687" i="24" s="1"/>
  <c r="Z687" i="24" s="1"/>
  <c r="S687" i="24"/>
  <c r="AB692" i="24"/>
  <c r="AA692" i="24" s="1"/>
  <c r="X710" i="24"/>
  <c r="Y710" i="24" s="1"/>
  <c r="Z710" i="24" s="1"/>
  <c r="N710" i="24"/>
  <c r="S710" i="24" s="1"/>
  <c r="X712" i="24"/>
  <c r="Y712" i="24" s="1"/>
  <c r="Z712" i="24" s="1"/>
  <c r="N717" i="24"/>
  <c r="T717" i="24" s="1"/>
  <c r="AB719" i="24"/>
  <c r="N719" i="24"/>
  <c r="T719" i="24" s="1"/>
  <c r="AB740" i="24"/>
  <c r="N740" i="24"/>
  <c r="X742" i="24"/>
  <c r="Y742" i="24" s="1"/>
  <c r="Z742" i="24" s="1"/>
  <c r="N742" i="24"/>
  <c r="AB744" i="24"/>
  <c r="AA744" i="24" s="1"/>
  <c r="N744" i="24"/>
  <c r="AB746" i="24"/>
  <c r="AA746" i="24" s="1"/>
  <c r="S746" i="24"/>
  <c r="AB766" i="24"/>
  <c r="N766" i="24"/>
  <c r="X766" i="24"/>
  <c r="Y766" i="24" s="1"/>
  <c r="Z766" i="24" s="1"/>
  <c r="AB567" i="24"/>
  <c r="N567" i="24"/>
  <c r="N642" i="24"/>
  <c r="AB642" i="24"/>
  <c r="AA642" i="24" s="1"/>
  <c r="S604" i="24"/>
  <c r="X606" i="24"/>
  <c r="Y606" i="24" s="1"/>
  <c r="Z606" i="24" s="1"/>
  <c r="S606" i="24"/>
  <c r="Z711" i="24"/>
  <c r="S718" i="24"/>
  <c r="AB741" i="24"/>
  <c r="AA741" i="24" s="1"/>
  <c r="N741" i="24"/>
  <c r="Z684" i="24"/>
  <c r="N844" i="24"/>
  <c r="AB843" i="24"/>
  <c r="AA843" i="24" s="1"/>
  <c r="N843" i="24"/>
  <c r="T843" i="24" s="1"/>
  <c r="M10" i="22"/>
  <c r="R33" i="22"/>
  <c r="V362" i="22"/>
  <c r="U362" i="22"/>
  <c r="U199" i="22"/>
  <c r="V199" i="22"/>
  <c r="M33" i="22"/>
  <c r="V903" i="22"/>
  <c r="U903" i="22"/>
  <c r="L104" i="22"/>
  <c r="L5" i="22" s="1"/>
  <c r="O95" i="22"/>
  <c r="O104" i="22" s="1"/>
  <c r="O5" i="22" s="1"/>
  <c r="P841" i="22"/>
  <c r="V841" i="22" s="1"/>
  <c r="O841" i="22"/>
  <c r="U202" i="22"/>
  <c r="U856" i="22"/>
  <c r="U340" i="22"/>
  <c r="U270" i="22"/>
  <c r="U153" i="22"/>
  <c r="U367" i="22"/>
  <c r="U456" i="22"/>
  <c r="U188" i="22"/>
  <c r="U495" i="22"/>
  <c r="U385" i="22"/>
  <c r="U130" i="22"/>
  <c r="U457" i="22"/>
  <c r="U173" i="22"/>
  <c r="U279" i="22"/>
  <c r="U857" i="22"/>
  <c r="M945" i="22"/>
  <c r="R948" i="22"/>
  <c r="R946" i="22"/>
  <c r="P360" i="22"/>
  <c r="V360" i="22" s="1"/>
  <c r="P906" i="22"/>
  <c r="V906" i="22" s="1"/>
  <c r="P224" i="22"/>
  <c r="V224" i="22" s="1"/>
  <c r="O403" i="22"/>
  <c r="P83" i="22"/>
  <c r="U83" i="22" s="1"/>
  <c r="P76" i="22"/>
  <c r="U76" i="22" s="1"/>
  <c r="P210" i="22"/>
  <c r="V210" i="22" s="1"/>
  <c r="P293" i="22"/>
  <c r="V293" i="22" s="1"/>
  <c r="O924" i="22"/>
  <c r="P81" i="22"/>
  <c r="U81" i="22" s="1"/>
  <c r="P74" i="22"/>
  <c r="U74" i="22" s="1"/>
  <c r="S33" i="22"/>
  <c r="L866" i="22"/>
  <c r="L51" i="22" s="1"/>
  <c r="L236" i="22"/>
  <c r="L14" i="22" s="1"/>
  <c r="O602" i="22"/>
  <c r="O623" i="22"/>
  <c r="V690" i="22"/>
  <c r="U690" i="22"/>
  <c r="U186" i="22"/>
  <c r="U122" i="22"/>
  <c r="U485" i="22"/>
  <c r="U793" i="22"/>
  <c r="U163" i="22"/>
  <c r="P196" i="22"/>
  <c r="V196" i="22" s="1"/>
  <c r="U452" i="22"/>
  <c r="U287" i="22"/>
  <c r="U502" i="22"/>
  <c r="U434" i="22"/>
  <c r="R945" i="22"/>
  <c r="P398" i="22"/>
  <c r="M946" i="22"/>
  <c r="O202" i="22"/>
  <c r="P329" i="22"/>
  <c r="V329" i="22" s="1"/>
  <c r="O362" i="22"/>
  <c r="O452" i="22"/>
  <c r="P101" i="22"/>
  <c r="V101" i="22" s="1"/>
  <c r="P786" i="22"/>
  <c r="V786" i="22" s="1"/>
  <c r="P920" i="22"/>
  <c r="U920" i="22" s="1"/>
  <c r="O430" i="22"/>
  <c r="P145" i="22"/>
  <c r="V145" i="22" s="1"/>
  <c r="P325" i="22"/>
  <c r="P95" i="22"/>
  <c r="P88" i="22"/>
  <c r="U88" i="22" s="1"/>
  <c r="P796" i="22"/>
  <c r="P116" i="22"/>
  <c r="U116" i="22" s="1"/>
  <c r="P303" i="22"/>
  <c r="M52" i="22"/>
  <c r="L117" i="22"/>
  <c r="L6" i="22" s="1"/>
  <c r="O173" i="22"/>
  <c r="L178" i="22"/>
  <c r="L9" i="22" s="1"/>
  <c r="P726" i="22"/>
  <c r="V726" i="22" s="1"/>
  <c r="O726" i="22"/>
  <c r="V189" i="22"/>
  <c r="U419" i="22"/>
  <c r="U384" i="22"/>
  <c r="P866" i="22"/>
  <c r="P51" i="22" s="1"/>
  <c r="U458" i="22"/>
  <c r="U801" i="22"/>
  <c r="U409" i="22"/>
  <c r="U149" i="22"/>
  <c r="U124" i="22"/>
  <c r="U263" i="22"/>
  <c r="U274" i="22"/>
  <c r="U155" i="22"/>
  <c r="U265" i="22"/>
  <c r="U292" i="22"/>
  <c r="U96" i="22"/>
  <c r="U171" i="22"/>
  <c r="U228" i="22"/>
  <c r="U102" i="22"/>
  <c r="U121" i="22"/>
  <c r="U528" i="22"/>
  <c r="U795" i="22"/>
  <c r="V819" i="22"/>
  <c r="M949" i="22"/>
  <c r="P484" i="22"/>
  <c r="V484" i="22" s="1"/>
  <c r="P525" i="22"/>
  <c r="U525" i="22" s="1"/>
  <c r="P322" i="22"/>
  <c r="U866" i="22"/>
  <c r="U51" i="22" s="1"/>
  <c r="U430" i="22"/>
  <c r="P337" i="22"/>
  <c r="V337" i="22" s="1"/>
  <c r="P454" i="22"/>
  <c r="V454" i="22" s="1"/>
  <c r="P273" i="22"/>
  <c r="V273" i="22" s="1"/>
  <c r="P401" i="22"/>
  <c r="V401" i="22" s="1"/>
  <c r="P365" i="22"/>
  <c r="V365" i="22" s="1"/>
  <c r="P78" i="22"/>
  <c r="U78" i="22" s="1"/>
  <c r="P86" i="22"/>
  <c r="U86" i="22" s="1"/>
  <c r="P888" i="22"/>
  <c r="U888" i="22" s="1"/>
  <c r="D15" i="27"/>
  <c r="L932" i="22"/>
  <c r="L58" i="22" s="1"/>
  <c r="P921" i="22"/>
  <c r="U921" i="22" s="1"/>
  <c r="O921" i="22"/>
  <c r="P120" i="22"/>
  <c r="D7" i="27"/>
  <c r="O687" i="22"/>
  <c r="P687" i="22"/>
  <c r="V687" i="22" s="1"/>
  <c r="L721" i="22"/>
  <c r="O709" i="22"/>
  <c r="P709" i="22"/>
  <c r="U709" i="22" s="1"/>
  <c r="V727" i="22"/>
  <c r="U727" i="22"/>
  <c r="L412" i="22"/>
  <c r="L23" i="22" s="1"/>
  <c r="N945" i="22"/>
  <c r="O547" i="22"/>
  <c r="O593" i="22"/>
  <c r="O640" i="22"/>
  <c r="V717" i="22"/>
  <c r="U717" i="22"/>
  <c r="R676" i="22"/>
  <c r="R39" i="22" s="1"/>
  <c r="N676" i="22"/>
  <c r="N39" i="22" s="1"/>
  <c r="T676" i="22"/>
  <c r="T39" i="22" s="1"/>
  <c r="O535" i="22"/>
  <c r="O549" i="22"/>
  <c r="P549" i="22"/>
  <c r="P557" i="22"/>
  <c r="O557" i="22"/>
  <c r="P563" i="22"/>
  <c r="V563" i="22" s="1"/>
  <c r="P567" i="22"/>
  <c r="O567" i="22"/>
  <c r="V615" i="22"/>
  <c r="U615" i="22"/>
  <c r="V659" i="22"/>
  <c r="U659" i="22"/>
  <c r="N722" i="22"/>
  <c r="N40" i="22" s="1"/>
  <c r="R722" i="22"/>
  <c r="R40" i="22" s="1"/>
  <c r="P843" i="22"/>
  <c r="V843" i="22" s="1"/>
  <c r="O876" i="22"/>
  <c r="L91" i="22"/>
  <c r="L4" i="22" s="1"/>
  <c r="N946" i="22"/>
  <c r="P535" i="22"/>
  <c r="V535" i="22" s="1"/>
  <c r="P543" i="22"/>
  <c r="O541" i="22"/>
  <c r="O555" i="22"/>
  <c r="O575" i="22"/>
  <c r="P569" i="22"/>
  <c r="V569" i="22" s="1"/>
  <c r="O653" i="22"/>
  <c r="P653" i="22"/>
  <c r="V653" i="22" s="1"/>
  <c r="O665" i="22"/>
  <c r="P665" i="22"/>
  <c r="V665" i="22" s="1"/>
  <c r="Q644" i="22"/>
  <c r="Q38" i="22" s="1"/>
  <c r="M644" i="22"/>
  <c r="M38" i="22" s="1"/>
  <c r="Q676" i="22"/>
  <c r="Q39" i="22" s="1"/>
  <c r="M676" i="22"/>
  <c r="M39" i="22" s="1"/>
  <c r="Q722" i="22"/>
  <c r="Q40" i="22" s="1"/>
  <c r="S774" i="22"/>
  <c r="S42" i="22" s="1"/>
  <c r="U276" i="22"/>
  <c r="V172" i="22"/>
  <c r="U172" i="22"/>
  <c r="V509" i="22"/>
  <c r="U509" i="22"/>
  <c r="O504" i="22"/>
  <c r="P504" i="22"/>
  <c r="U504" i="22" s="1"/>
  <c r="O492" i="22"/>
  <c r="P492" i="22"/>
  <c r="O473" i="22"/>
  <c r="P473" i="22"/>
  <c r="U473" i="22" s="1"/>
  <c r="O455" i="22"/>
  <c r="P455" i="22"/>
  <c r="O441" i="22"/>
  <c r="P441" i="22"/>
  <c r="U441" i="22" s="1"/>
  <c r="O439" i="22"/>
  <c r="P439" i="22"/>
  <c r="U439" i="22" s="1"/>
  <c r="O437" i="22"/>
  <c r="P437" i="22"/>
  <c r="U437" i="22" s="1"/>
  <c r="O433" i="22"/>
  <c r="P433" i="22"/>
  <c r="V433" i="22" s="1"/>
  <c r="O431" i="22"/>
  <c r="P431" i="22"/>
  <c r="U431" i="22" s="1"/>
  <c r="L449" i="22"/>
  <c r="L25" i="22" s="1"/>
  <c r="D16" i="27"/>
  <c r="O366" i="22"/>
  <c r="P366" i="22"/>
  <c r="P356" i="22"/>
  <c r="V356" i="22" s="1"/>
  <c r="O356" i="22"/>
  <c r="O353" i="22"/>
  <c r="P353" i="22"/>
  <c r="O348" i="22"/>
  <c r="P348" i="22"/>
  <c r="O299" i="22"/>
  <c r="L314" i="22"/>
  <c r="L18" i="22" s="1"/>
  <c r="P299" i="22"/>
  <c r="U299" i="22" s="1"/>
  <c r="O741" i="22"/>
  <c r="P741" i="22"/>
  <c r="U741" i="22" s="1"/>
  <c r="P751" i="22"/>
  <c r="V751" i="22" s="1"/>
  <c r="O751" i="22"/>
  <c r="P759" i="22"/>
  <c r="V759" i="22" s="1"/>
  <c r="O759" i="22"/>
  <c r="O769" i="22"/>
  <c r="P769" i="22"/>
  <c r="V769" i="22" s="1"/>
  <c r="V223" i="22"/>
  <c r="V359" i="22"/>
  <c r="V816" i="22"/>
  <c r="V822" i="22" s="1"/>
  <c r="V48" i="22" s="1"/>
  <c r="U98" i="22"/>
  <c r="V336" i="22"/>
  <c r="V227" i="22"/>
  <c r="U227" i="22"/>
  <c r="P358" i="22"/>
  <c r="V358" i="22" s="1"/>
  <c r="V289" i="22"/>
  <c r="O465" i="22"/>
  <c r="V407" i="22"/>
  <c r="U407" i="22"/>
  <c r="P435" i="22"/>
  <c r="V435" i="22" s="1"/>
  <c r="V839" i="22"/>
  <c r="U839" i="22"/>
  <c r="U858" i="22"/>
  <c r="V254" i="22"/>
  <c r="U254" i="22"/>
  <c r="V266" i="22"/>
  <c r="U266" i="22"/>
  <c r="O318" i="22"/>
  <c r="P318" i="22"/>
  <c r="O788" i="22"/>
  <c r="P788" i="22"/>
  <c r="U788" i="22" s="1"/>
  <c r="U803" i="22"/>
  <c r="V159" i="22"/>
  <c r="V251" i="22"/>
  <c r="V166" i="22"/>
  <c r="U339" i="22"/>
  <c r="D12" i="27"/>
  <c r="V107" i="22"/>
  <c r="U107" i="22"/>
  <c r="V278" i="22"/>
  <c r="U278" i="22"/>
  <c r="V231" i="22"/>
  <c r="U231" i="22"/>
  <c r="V250" i="22"/>
  <c r="U250" i="22"/>
  <c r="V252" i="22"/>
  <c r="U252" i="22"/>
  <c r="V126" i="22"/>
  <c r="U126" i="22"/>
  <c r="V432" i="22"/>
  <c r="U432" i="22"/>
  <c r="V836" i="22"/>
  <c r="U836" i="22"/>
  <c r="U838" i="22"/>
  <c r="V838" i="22"/>
  <c r="V218" i="22"/>
  <c r="U218" i="22"/>
  <c r="M66" i="22"/>
  <c r="M950" i="22"/>
  <c r="R52" i="22"/>
  <c r="Q30" i="22"/>
  <c r="Q33" i="22" s="1"/>
  <c r="Q946" i="22"/>
  <c r="Q4" i="22"/>
  <c r="Q10" i="22" s="1"/>
  <c r="Q945" i="22"/>
  <c r="Q51" i="22"/>
  <c r="Q52" i="22" s="1"/>
  <c r="Q948" i="22"/>
  <c r="T57" i="22"/>
  <c r="T59" i="22" s="1"/>
  <c r="T949" i="22"/>
  <c r="T52" i="22"/>
  <c r="T33" i="22"/>
  <c r="S57" i="22"/>
  <c r="S59" i="22" s="1"/>
  <c r="S949" i="22"/>
  <c r="S49" i="22"/>
  <c r="S52" i="22" s="1"/>
  <c r="S948" i="22"/>
  <c r="S10" i="22"/>
  <c r="O892" i="22"/>
  <c r="L427" i="22"/>
  <c r="L24" i="22" s="1"/>
  <c r="P424" i="22"/>
  <c r="V424" i="22" s="1"/>
  <c r="O802" i="22"/>
  <c r="L812" i="22"/>
  <c r="L47" i="22" s="1"/>
  <c r="P802" i="22"/>
  <c r="U802" i="22" s="1"/>
  <c r="D14" i="27"/>
  <c r="U319" i="22"/>
  <c r="V864" i="22"/>
  <c r="V866" i="22" s="1"/>
  <c r="V51" i="22" s="1"/>
  <c r="U226" i="22"/>
  <c r="U352" i="22"/>
  <c r="U816" i="22"/>
  <c r="U213" i="22"/>
  <c r="V794" i="22"/>
  <c r="U794" i="22"/>
  <c r="O886" i="22"/>
  <c r="P886" i="22"/>
  <c r="O855" i="22"/>
  <c r="P855" i="22"/>
  <c r="V855" i="22" s="1"/>
  <c r="O840" i="22"/>
  <c r="P840" i="22"/>
  <c r="O808" i="22"/>
  <c r="P808" i="22"/>
  <c r="U808" i="22" s="1"/>
  <c r="O186" i="22"/>
  <c r="O157" i="22"/>
  <c r="P157" i="22"/>
  <c r="O914" i="22"/>
  <c r="P914" i="22"/>
  <c r="U914" i="22" s="1"/>
  <c r="L510" i="22"/>
  <c r="L30" i="22" s="1"/>
  <c r="O508" i="22"/>
  <c r="O510" i="22" s="1"/>
  <c r="O30" i="22" s="1"/>
  <c r="L349" i="22"/>
  <c r="L20" i="22" s="1"/>
  <c r="L331" i="22"/>
  <c r="L19" i="22" s="1"/>
  <c r="L256" i="22"/>
  <c r="L15" i="22" s="1"/>
  <c r="L133" i="22"/>
  <c r="L7" i="22" s="1"/>
  <c r="O787" i="22"/>
  <c r="P787" i="22"/>
  <c r="O530" i="22"/>
  <c r="U530" i="22"/>
  <c r="O466" i="22"/>
  <c r="P466" i="22"/>
  <c r="O464" i="22"/>
  <c r="P464" i="22"/>
  <c r="O446" i="22"/>
  <c r="U446" i="22"/>
  <c r="U503" i="22"/>
  <c r="U212" i="22"/>
  <c r="U307" i="22"/>
  <c r="O884" i="22"/>
  <c r="P884" i="22"/>
  <c r="L861" i="22"/>
  <c r="L50" i="22" s="1"/>
  <c r="O503" i="22"/>
  <c r="L505" i="22"/>
  <c r="L29" i="22" s="1"/>
  <c r="L467" i="22"/>
  <c r="L26" i="22" s="1"/>
  <c r="O311" i="22"/>
  <c r="P311" i="22"/>
  <c r="O263" i="22"/>
  <c r="O210" i="22"/>
  <c r="O220" i="22" s="1"/>
  <c r="O13" i="22" s="1"/>
  <c r="L220" i="22"/>
  <c r="L13" i="22" s="1"/>
  <c r="O123" i="22"/>
  <c r="D9" i="27"/>
  <c r="R56" i="22"/>
  <c r="R59" i="22" s="1"/>
  <c r="R949" i="22"/>
  <c r="O815" i="22"/>
  <c r="L822" i="22"/>
  <c r="L48" i="22" s="1"/>
  <c r="O791" i="22"/>
  <c r="P791" i="22"/>
  <c r="P777" i="22"/>
  <c r="L798" i="22"/>
  <c r="L46" i="22" s="1"/>
  <c r="L496" i="22"/>
  <c r="L28" i="22" s="1"/>
  <c r="L296" i="22"/>
  <c r="L17" i="22" s="1"/>
  <c r="O427" i="22"/>
  <c r="O24" i="22" s="1"/>
  <c r="N48" i="22"/>
  <c r="N52" i="22" s="1"/>
  <c r="N948" i="22"/>
  <c r="L848" i="22"/>
  <c r="L49" i="22" s="1"/>
  <c r="P136" i="22"/>
  <c r="L168" i="22"/>
  <c r="L8" i="22" s="1"/>
  <c r="L898" i="22"/>
  <c r="L55" i="22" s="1"/>
  <c r="U537" i="22"/>
  <c r="V537" i="22"/>
  <c r="U573" i="22"/>
  <c r="V593" i="22"/>
  <c r="U593" i="22"/>
  <c r="P671" i="22"/>
  <c r="V671" i="22" s="1"/>
  <c r="O671" i="22"/>
  <c r="P680" i="22"/>
  <c r="V680" i="22" s="1"/>
  <c r="U767" i="22"/>
  <c r="V547" i="22"/>
  <c r="U547" i="22"/>
  <c r="P605" i="22"/>
  <c r="V605" i="22" s="1"/>
  <c r="O605" i="22"/>
  <c r="P621" i="22"/>
  <c r="O621" i="22"/>
  <c r="O627" i="22"/>
  <c r="P627" i="22"/>
  <c r="O635" i="22"/>
  <c r="P635" i="22"/>
  <c r="V635" i="22" s="1"/>
  <c r="P641" i="22"/>
  <c r="V641" i="22" s="1"/>
  <c r="O641" i="22"/>
  <c r="N10" i="22"/>
  <c r="L539" i="22"/>
  <c r="P536" i="22"/>
  <c r="V536" i="22" s="1"/>
  <c r="P546" i="22"/>
  <c r="V546" i="22" s="1"/>
  <c r="P564" i="22"/>
  <c r="O564" i="22"/>
  <c r="O638" i="22"/>
  <c r="U657" i="22"/>
  <c r="V657" i="22"/>
  <c r="O603" i="22"/>
  <c r="P603" i="22"/>
  <c r="O589" i="22"/>
  <c r="U662" i="22"/>
  <c r="O607" i="22"/>
  <c r="P607" i="22"/>
  <c r="V607" i="22" s="1"/>
  <c r="L624" i="22"/>
  <c r="P612" i="22"/>
  <c r="V612" i="22" s="1"/>
  <c r="O612" i="22"/>
  <c r="L643" i="22"/>
  <c r="O639" i="22"/>
  <c r="U639" i="22"/>
  <c r="O710" i="22"/>
  <c r="P710" i="22"/>
  <c r="O713" i="22"/>
  <c r="P713" i="22"/>
  <c r="O716" i="22"/>
  <c r="P716" i="22"/>
  <c r="O719" i="22"/>
  <c r="P719" i="22"/>
  <c r="P755" i="22"/>
  <c r="O739" i="22"/>
  <c r="P739" i="22"/>
  <c r="U747" i="22"/>
  <c r="O747" i="22"/>
  <c r="P757" i="22"/>
  <c r="O757" i="22"/>
  <c r="U555" i="22"/>
  <c r="V620" i="22"/>
  <c r="U620" i="22"/>
  <c r="P608" i="22"/>
  <c r="O608" i="22"/>
  <c r="P617" i="22"/>
  <c r="O617" i="22"/>
  <c r="O628" i="22"/>
  <c r="U628" i="22"/>
  <c r="P673" i="22"/>
  <c r="O673" i="22"/>
  <c r="P693" i="22"/>
  <c r="V693" i="22" s="1"/>
  <c r="P696" i="22"/>
  <c r="V696" i="22" s="1"/>
  <c r="O706" i="22"/>
  <c r="U706" i="22"/>
  <c r="P711" i="22"/>
  <c r="V711" i="22" s="1"/>
  <c r="O711" i="22"/>
  <c r="O720" i="22"/>
  <c r="P720" i="22"/>
  <c r="V720" i="22" s="1"/>
  <c r="O732" i="22"/>
  <c r="P732" i="22"/>
  <c r="V732" i="22" s="1"/>
  <c r="O745" i="22"/>
  <c r="P745" i="22"/>
  <c r="V745" i="22" s="1"/>
  <c r="P765" i="22"/>
  <c r="V765" i="22" s="1"/>
  <c r="O634" i="22"/>
  <c r="P634" i="22"/>
  <c r="O649" i="22"/>
  <c r="P649" i="22"/>
  <c r="V649" i="22" s="1"/>
  <c r="P674" i="22"/>
  <c r="O674" i="22"/>
  <c r="O686" i="22"/>
  <c r="P686" i="22"/>
  <c r="O700" i="22"/>
  <c r="U700" i="22"/>
  <c r="P743" i="22"/>
  <c r="V743" i="22" s="1"/>
  <c r="O753" i="22"/>
  <c r="U753" i="22"/>
  <c r="P761" i="22"/>
  <c r="V761" i="22" s="1"/>
  <c r="O761" i="22"/>
  <c r="P771" i="22"/>
  <c r="V771" i="22" s="1"/>
  <c r="O771" i="22"/>
  <c r="L610" i="22"/>
  <c r="N644" i="22"/>
  <c r="N38" i="22" s="1"/>
  <c r="P697" i="22"/>
  <c r="O697" i="22"/>
  <c r="O712" i="22"/>
  <c r="U712" i="22"/>
  <c r="U841" i="22"/>
  <c r="R582" i="22"/>
  <c r="R36" i="22" s="1"/>
  <c r="T598" i="22"/>
  <c r="T37" i="22" s="1"/>
  <c r="N774" i="22"/>
  <c r="N42" i="22" s="1"/>
  <c r="T774" i="22"/>
  <c r="T42" i="22" s="1"/>
  <c r="R774" i="22"/>
  <c r="R42" i="22" s="1"/>
  <c r="Q774" i="22"/>
  <c r="Q42" i="22" s="1"/>
  <c r="M774" i="22"/>
  <c r="M42" i="22" s="1"/>
  <c r="V557" i="22"/>
  <c r="U557" i="22"/>
  <c r="V664" i="22"/>
  <c r="U664" i="22"/>
  <c r="O731" i="22"/>
  <c r="P731" i="22"/>
  <c r="V731" i="22" s="1"/>
  <c r="O733" i="22"/>
  <c r="P733" i="22"/>
  <c r="V733" i="22" s="1"/>
  <c r="O740" i="22"/>
  <c r="L748" i="22"/>
  <c r="P740" i="22"/>
  <c r="P742" i="22"/>
  <c r="V742" i="22" s="1"/>
  <c r="O742" i="22"/>
  <c r="O744" i="22"/>
  <c r="O746" i="22"/>
  <c r="P746" i="22"/>
  <c r="V746" i="22" s="1"/>
  <c r="P750" i="22"/>
  <c r="U750" i="22" s="1"/>
  <c r="O750" i="22"/>
  <c r="L763" i="22"/>
  <c r="P752" i="22"/>
  <c r="V752" i="22" s="1"/>
  <c r="O752" i="22"/>
  <c r="O754" i="22"/>
  <c r="P754" i="22"/>
  <c r="V754" i="22" s="1"/>
  <c r="O756" i="22"/>
  <c r="P756" i="22"/>
  <c r="V756" i="22" s="1"/>
  <c r="O758" i="22"/>
  <c r="P758" i="22"/>
  <c r="V758" i="22" s="1"/>
  <c r="P760" i="22"/>
  <c r="V760" i="22" s="1"/>
  <c r="O760" i="22"/>
  <c r="P762" i="22"/>
  <c r="V762" i="22" s="1"/>
  <c r="O762" i="22"/>
  <c r="L773" i="22"/>
  <c r="P766" i="22"/>
  <c r="O766" i="22"/>
  <c r="P768" i="22"/>
  <c r="V768" i="22" s="1"/>
  <c r="O768" i="22"/>
  <c r="O770" i="22"/>
  <c r="P770" i="22"/>
  <c r="V770" i="22" s="1"/>
  <c r="O536" i="22"/>
  <c r="P538" i="22"/>
  <c r="V538" i="22" s="1"/>
  <c r="P542" i="22"/>
  <c r="U542" i="22" s="1"/>
  <c r="L553" i="22"/>
  <c r="O542" i="22"/>
  <c r="O544" i="22"/>
  <c r="P544" i="22"/>
  <c r="V544" i="22" s="1"/>
  <c r="P548" i="22"/>
  <c r="V548" i="22" s="1"/>
  <c r="O550" i="22"/>
  <c r="P550" i="22"/>
  <c r="V550" i="22" s="1"/>
  <c r="L565" i="22"/>
  <c r="P556" i="22"/>
  <c r="U556" i="22" s="1"/>
  <c r="O558" i="22"/>
  <c r="P558" i="22"/>
  <c r="V558" i="22" s="1"/>
  <c r="O560" i="22"/>
  <c r="P560" i="22"/>
  <c r="V560" i="22" s="1"/>
  <c r="O562" i="22"/>
  <c r="P562" i="22"/>
  <c r="V562" i="22" s="1"/>
  <c r="O568" i="22"/>
  <c r="L576" i="22"/>
  <c r="P568" i="22"/>
  <c r="U568" i="22" s="1"/>
  <c r="O572" i="22"/>
  <c r="P572" i="22"/>
  <c r="V572" i="22" s="1"/>
  <c r="O574" i="22"/>
  <c r="P574" i="22"/>
  <c r="V574" i="22" s="1"/>
  <c r="L581" i="22"/>
  <c r="P578" i="22"/>
  <c r="U578" i="22" s="1"/>
  <c r="O578" i="22"/>
  <c r="O580" i="22"/>
  <c r="P580" i="22"/>
  <c r="V580" i="22" s="1"/>
  <c r="S947" i="22"/>
  <c r="L590" i="22"/>
  <c r="O586" i="22"/>
  <c r="P586" i="22"/>
  <c r="P588" i="22"/>
  <c r="V588" i="22" s="1"/>
  <c r="O588" i="22"/>
  <c r="O592" i="22"/>
  <c r="U592" i="22"/>
  <c r="O594" i="22"/>
  <c r="P594" i="22"/>
  <c r="V594" i="22" s="1"/>
  <c r="P596" i="22"/>
  <c r="V596" i="22" s="1"/>
  <c r="O596" i="22"/>
  <c r="V650" i="22"/>
  <c r="U650" i="22"/>
  <c r="V667" i="22"/>
  <c r="U667" i="22"/>
  <c r="U552" i="22"/>
  <c r="V592" i="22"/>
  <c r="V597" i="22" s="1"/>
  <c r="U691" i="22"/>
  <c r="V691" i="22"/>
  <c r="O683" i="22"/>
  <c r="P683" i="22"/>
  <c r="V683" i="22" s="1"/>
  <c r="U570" i="22"/>
  <c r="V559" i="22"/>
  <c r="U559" i="22"/>
  <c r="O570" i="22"/>
  <c r="L597" i="22"/>
  <c r="V656" i="22"/>
  <c r="U656" i="22"/>
  <c r="P744" i="22"/>
  <c r="V744" i="22" s="1"/>
  <c r="U665" i="22"/>
  <c r="O613" i="22"/>
  <c r="P619" i="22"/>
  <c r="V619" i="22" s="1"/>
  <c r="L631" i="22"/>
  <c r="O626" i="22"/>
  <c r="L654" i="22"/>
  <c r="O650" i="22"/>
  <c r="U660" i="22"/>
  <c r="O660" i="22"/>
  <c r="L688" i="22"/>
  <c r="O681" i="22"/>
  <c r="V741" i="22"/>
  <c r="P729" i="22"/>
  <c r="U729" i="22" s="1"/>
  <c r="U616" i="22"/>
  <c r="U668" i="22"/>
  <c r="O616" i="22"/>
  <c r="V623" i="22"/>
  <c r="U623" i="22"/>
  <c r="U672" i="22"/>
  <c r="P663" i="22"/>
  <c r="P604" i="22"/>
  <c r="V604" i="22" s="1"/>
  <c r="P606" i="22"/>
  <c r="V606" i="22" s="1"/>
  <c r="O609" i="22"/>
  <c r="P609" i="22"/>
  <c r="U614" i="22"/>
  <c r="O614" i="22"/>
  <c r="P637" i="22"/>
  <c r="V637" i="22" s="1"/>
  <c r="U642" i="22"/>
  <c r="O642" i="22"/>
  <c r="O651" i="22"/>
  <c r="U651" i="22"/>
  <c r="L675" i="22"/>
  <c r="O658" i="22"/>
  <c r="P658" i="22"/>
  <c r="P661" i="22"/>
  <c r="V661" i="22" s="1"/>
  <c r="O666" i="22"/>
  <c r="U666" i="22"/>
  <c r="P669" i="22"/>
  <c r="V669" i="22" s="1"/>
  <c r="P682" i="22"/>
  <c r="V682" i="22" s="1"/>
  <c r="P694" i="22"/>
  <c r="V694" i="22" s="1"/>
  <c r="P698" i="22"/>
  <c r="V698" i="22" s="1"/>
  <c r="L707" i="22"/>
  <c r="P703" i="22"/>
  <c r="O703" i="22"/>
  <c r="O715" i="22"/>
  <c r="P715" i="22"/>
  <c r="V715" i="22" s="1"/>
  <c r="P772" i="22"/>
  <c r="V772" i="22" s="1"/>
  <c r="V709" i="22"/>
  <c r="P613" i="22"/>
  <c r="U613" i="22" s="1"/>
  <c r="O619" i="22"/>
  <c r="P626" i="22"/>
  <c r="U626" i="22" s="1"/>
  <c r="V638" i="22"/>
  <c r="U638" i="22"/>
  <c r="P636" i="22"/>
  <c r="O668" i="22"/>
  <c r="P681" i="22"/>
  <c r="V681" i="22" s="1"/>
  <c r="V684" i="22"/>
  <c r="U684" i="22"/>
  <c r="V695" i="22"/>
  <c r="U695" i="22"/>
  <c r="P685" i="22"/>
  <c r="V685" i="22" s="1"/>
  <c r="P699" i="22"/>
  <c r="V699" i="22" s="1"/>
  <c r="O729" i="22"/>
  <c r="U726" i="22"/>
  <c r="L734" i="22"/>
  <c r="L735" i="22" s="1"/>
  <c r="L41" i="22" s="1"/>
  <c r="U730" i="22"/>
  <c r="O730" i="22"/>
  <c r="U728" i="22"/>
  <c r="O919" i="22"/>
  <c r="P917" i="22"/>
  <c r="O917" i="22"/>
  <c r="V885" i="22"/>
  <c r="U885" i="22"/>
  <c r="O885" i="22"/>
  <c r="V513" i="22"/>
  <c r="P31" i="22"/>
  <c r="P508" i="22"/>
  <c r="U508" i="22" s="1"/>
  <c r="U423" i="22"/>
  <c r="V854" i="22"/>
  <c r="U854" i="22"/>
  <c r="M951" i="24" l="1"/>
  <c r="AB638" i="24"/>
  <c r="AA638" i="24" s="1"/>
  <c r="X638" i="24"/>
  <c r="Y638" i="24" s="1"/>
  <c r="Z638" i="24" s="1"/>
  <c r="N638" i="24"/>
  <c r="N720" i="24"/>
  <c r="T720" i="24" s="1"/>
  <c r="AB720" i="24"/>
  <c r="AA720" i="24" s="1"/>
  <c r="X720" i="24"/>
  <c r="Y720" i="24" s="1"/>
  <c r="Z720" i="24" s="1"/>
  <c r="X755" i="24"/>
  <c r="Y755" i="24" s="1"/>
  <c r="N755" i="24"/>
  <c r="T755" i="24" s="1"/>
  <c r="X838" i="24"/>
  <c r="Y838" i="24" s="1"/>
  <c r="N838" i="24"/>
  <c r="T838" i="24" s="1"/>
  <c r="N860" i="24"/>
  <c r="X860" i="24"/>
  <c r="Y860" i="24" s="1"/>
  <c r="Z860" i="24" s="1"/>
  <c r="AB860" i="24"/>
  <c r="AA860" i="24" s="1"/>
  <c r="X901" i="24"/>
  <c r="N901" i="24"/>
  <c r="AB901" i="24"/>
  <c r="AA901" i="24" s="1"/>
  <c r="X141" i="24"/>
  <c r="Y141" i="24" s="1"/>
  <c r="Z141" i="24"/>
  <c r="N141" i="24"/>
  <c r="AB141" i="24"/>
  <c r="AA141" i="24" s="1"/>
  <c r="AB788" i="24"/>
  <c r="AA788" i="24" s="1"/>
  <c r="X788" i="24"/>
  <c r="Y788" i="24" s="1"/>
  <c r="Z788" i="24" s="1"/>
  <c r="W43" i="24"/>
  <c r="Q950" i="24"/>
  <c r="AB660" i="24"/>
  <c r="AB675" i="24" s="1"/>
  <c r="L624" i="24"/>
  <c r="N660" i="24"/>
  <c r="S660" i="24" s="1"/>
  <c r="X151" i="24"/>
  <c r="Y151" i="24" s="1"/>
  <c r="Z151" i="24" s="1"/>
  <c r="X915" i="24"/>
  <c r="Y915" i="24" s="1"/>
  <c r="Z915" i="24" s="1"/>
  <c r="AB79" i="24"/>
  <c r="AA79" i="24" s="1"/>
  <c r="Z904" i="24"/>
  <c r="L911" i="24"/>
  <c r="L56" i="24" s="1"/>
  <c r="S271" i="24"/>
  <c r="S502" i="24"/>
  <c r="S422" i="24"/>
  <c r="X875" i="24"/>
  <c r="Y875" i="24" s="1"/>
  <c r="Z875" i="24" s="1"/>
  <c r="N520" i="24"/>
  <c r="S520" i="24" s="1"/>
  <c r="N864" i="24"/>
  <c r="S864" i="24" s="1"/>
  <c r="S866" i="24" s="1"/>
  <c r="L848" i="24"/>
  <c r="L49" i="24" s="1"/>
  <c r="N555" i="24"/>
  <c r="T555" i="24" s="1"/>
  <c r="L643" i="24"/>
  <c r="X570" i="24"/>
  <c r="Y570" i="24" s="1"/>
  <c r="Z570" i="24" s="1"/>
  <c r="S186" i="24"/>
  <c r="AB796" i="24"/>
  <c r="AA796" i="24" s="1"/>
  <c r="AA798" i="24" s="1"/>
  <c r="N915" i="24"/>
  <c r="S915" i="24" s="1"/>
  <c r="X807" i="24"/>
  <c r="Y807" i="24" s="1"/>
  <c r="Z807" i="24" s="1"/>
  <c r="N853" i="24"/>
  <c r="T853" i="24" s="1"/>
  <c r="S883" i="24"/>
  <c r="S860" i="24"/>
  <c r="L861" i="24"/>
  <c r="L50" i="24" s="1"/>
  <c r="S755" i="24"/>
  <c r="AB838" i="24"/>
  <c r="AA838" i="24" s="1"/>
  <c r="AB568" i="24"/>
  <c r="AA568" i="24" s="1"/>
  <c r="X555" i="24"/>
  <c r="N806" i="24"/>
  <c r="T806" i="24" s="1"/>
  <c r="X918" i="24"/>
  <c r="Y918" i="24" s="1"/>
  <c r="Z918" i="24" s="1"/>
  <c r="Y171" i="24"/>
  <c r="T683" i="24"/>
  <c r="T743" i="24"/>
  <c r="AB715" i="24"/>
  <c r="AA715" i="24" s="1"/>
  <c r="N544" i="24"/>
  <c r="T143" i="24"/>
  <c r="T151" i="24"/>
  <c r="S312" i="24"/>
  <c r="S266" i="24"/>
  <c r="N883" i="24"/>
  <c r="T883" i="24" s="1"/>
  <c r="AB842" i="24"/>
  <c r="AA842" i="24" s="1"/>
  <c r="N842" i="24"/>
  <c r="X842" i="24"/>
  <c r="Y842" i="24" s="1"/>
  <c r="Z842" i="24" s="1"/>
  <c r="N628" i="24"/>
  <c r="X628" i="24"/>
  <c r="Y628" i="24" s="1"/>
  <c r="Z628" i="24" s="1"/>
  <c r="AB628" i="24"/>
  <c r="AA628" i="24" s="1"/>
  <c r="X564" i="24"/>
  <c r="Y564" i="24" s="1"/>
  <c r="Z564" i="24" s="1"/>
  <c r="N564" i="24"/>
  <c r="AB564" i="24"/>
  <c r="AA564" i="24" s="1"/>
  <c r="N745" i="24"/>
  <c r="T745" i="24" s="1"/>
  <c r="X745" i="24"/>
  <c r="Y745" i="24" s="1"/>
  <c r="Z745" i="24" s="1"/>
  <c r="X672" i="24"/>
  <c r="Y672" i="24" s="1"/>
  <c r="Z672" i="24" s="1"/>
  <c r="AB672" i="24"/>
  <c r="AA672" i="24" s="1"/>
  <c r="AB789" i="24"/>
  <c r="AA789" i="24" s="1"/>
  <c r="X789" i="24"/>
  <c r="Y789" i="24" s="1"/>
  <c r="Z789" i="24" s="1"/>
  <c r="N789" i="24"/>
  <c r="X817" i="24"/>
  <c r="Y817" i="24" s="1"/>
  <c r="Z817" i="24" s="1"/>
  <c r="N817" i="24"/>
  <c r="AB817" i="24"/>
  <c r="AA817" i="24" s="1"/>
  <c r="N905" i="24"/>
  <c r="AB905" i="24"/>
  <c r="AA905" i="24" s="1"/>
  <c r="X905" i="24"/>
  <c r="Y905" i="24" s="1"/>
  <c r="Z905" i="24" s="1"/>
  <c r="X145" i="24"/>
  <c r="Y145" i="24" s="1"/>
  <c r="Z145" i="24" s="1"/>
  <c r="N145" i="24"/>
  <c r="AB145" i="24"/>
  <c r="AA145" i="24" s="1"/>
  <c r="S155" i="24"/>
  <c r="N155" i="24"/>
  <c r="T155" i="24" s="1"/>
  <c r="AB155" i="24"/>
  <c r="AA155" i="24" s="1"/>
  <c r="AB81" i="24"/>
  <c r="AA81" i="24" s="1"/>
  <c r="X81" i="24"/>
  <c r="Y81" i="24" s="1"/>
  <c r="Z81" i="24" s="1"/>
  <c r="N81" i="24"/>
  <c r="S81" i="24" s="1"/>
  <c r="N782" i="24"/>
  <c r="T782" i="24" s="1"/>
  <c r="X782" i="24"/>
  <c r="Y782" i="24" s="1"/>
  <c r="Z782" i="24" s="1"/>
  <c r="AB782" i="24"/>
  <c r="AA782" i="24" s="1"/>
  <c r="AB820" i="24"/>
  <c r="AA820" i="24" s="1"/>
  <c r="AA822" i="24" s="1"/>
  <c r="AA48" i="24" s="1"/>
  <c r="N820" i="24"/>
  <c r="O950" i="24"/>
  <c r="O951" i="24" s="1"/>
  <c r="W944" i="24"/>
  <c r="W950" i="24" s="1"/>
  <c r="W4" i="24"/>
  <c r="W10" i="24" s="1"/>
  <c r="M950" i="24"/>
  <c r="U947" i="24"/>
  <c r="L676" i="24"/>
  <c r="L39" i="24" s="1"/>
  <c r="X681" i="24"/>
  <c r="Y681" i="24" s="1"/>
  <c r="Z681" i="24" s="1"/>
  <c r="AB681" i="24"/>
  <c r="AA681" i="24" s="1"/>
  <c r="AB96" i="24"/>
  <c r="AA96" i="24" s="1"/>
  <c r="X96" i="24"/>
  <c r="Y96" i="24" s="1"/>
  <c r="Z96" i="24" s="1"/>
  <c r="N96" i="24"/>
  <c r="T96" i="24" s="1"/>
  <c r="W948" i="24"/>
  <c r="W63" i="24"/>
  <c r="S843" i="24"/>
  <c r="X692" i="24"/>
  <c r="Y692" i="24" s="1"/>
  <c r="Z692" i="24" s="1"/>
  <c r="AB602" i="24"/>
  <c r="AB755" i="24"/>
  <c r="AA755" i="24" s="1"/>
  <c r="L553" i="24"/>
  <c r="L582" i="24" s="1"/>
  <c r="L36" i="24" s="1"/>
  <c r="Z838" i="24"/>
  <c r="N109" i="24"/>
  <c r="S109" i="24" s="1"/>
  <c r="N79" i="24"/>
  <c r="N904" i="24"/>
  <c r="T904" i="24" s="1"/>
  <c r="Z520" i="24"/>
  <c r="S875" i="24"/>
  <c r="L822" i="24"/>
  <c r="L48" i="24" s="1"/>
  <c r="L898" i="24"/>
  <c r="L55" i="24" s="1"/>
  <c r="L59" i="24" s="1"/>
  <c r="S235" i="24"/>
  <c r="L812" i="24"/>
  <c r="L47" i="24" s="1"/>
  <c r="X520" i="24"/>
  <c r="Y520" i="24" s="1"/>
  <c r="Y239" i="24"/>
  <c r="Z239" i="24" s="1"/>
  <c r="Z256" i="24" s="1"/>
  <c r="Z15" i="24" s="1"/>
  <c r="T287" i="24"/>
  <c r="L565" i="24"/>
  <c r="AB620" i="24"/>
  <c r="AA620" i="24" s="1"/>
  <c r="N570" i="24"/>
  <c r="T570" i="24" s="1"/>
  <c r="X660" i="24"/>
  <c r="Y660" i="24" s="1"/>
  <c r="Z660" i="24" s="1"/>
  <c r="AB780" i="24"/>
  <c r="AA780" i="24" s="1"/>
  <c r="X796" i="24"/>
  <c r="Y796" i="24" s="1"/>
  <c r="Z796" i="24" s="1"/>
  <c r="X891" i="24"/>
  <c r="Y891" i="24" s="1"/>
  <c r="Z891" i="24" s="1"/>
  <c r="AB807" i="24"/>
  <c r="AA807" i="24" s="1"/>
  <c r="AB818" i="24"/>
  <c r="AA818" i="24" s="1"/>
  <c r="AB837" i="24"/>
  <c r="AA837" i="24" s="1"/>
  <c r="X882" i="24"/>
  <c r="Y882" i="24" s="1"/>
  <c r="Z882" i="24" s="1"/>
  <c r="AB806" i="24"/>
  <c r="AA806" i="24" s="1"/>
  <c r="S759" i="24"/>
  <c r="L610" i="24"/>
  <c r="X94" i="24"/>
  <c r="Y94" i="24" s="1"/>
  <c r="AB666" i="24"/>
  <c r="AA666" i="24" s="1"/>
  <c r="X666" i="24"/>
  <c r="Y666" i="24" s="1"/>
  <c r="Z666" i="24" s="1"/>
  <c r="N666" i="24"/>
  <c r="N622" i="24"/>
  <c r="T622" i="24" s="1"/>
  <c r="X622" i="24"/>
  <c r="Y622" i="24" s="1"/>
  <c r="Z622" i="24" s="1"/>
  <c r="X843" i="24"/>
  <c r="Y843" i="24" s="1"/>
  <c r="Z843" i="24" s="1"/>
  <c r="N712" i="24"/>
  <c r="AB712" i="24"/>
  <c r="AA712" i="24" s="1"/>
  <c r="AB844" i="24"/>
  <c r="AA844" i="24" s="1"/>
  <c r="X844" i="24"/>
  <c r="Y844" i="24" s="1"/>
  <c r="Z844" i="24" s="1"/>
  <c r="N695" i="24"/>
  <c r="AB695" i="24"/>
  <c r="AA695" i="24" s="1"/>
  <c r="X695" i="24"/>
  <c r="Y695" i="24" s="1"/>
  <c r="Z695" i="24" s="1"/>
  <c r="N874" i="24"/>
  <c r="N898" i="24" s="1"/>
  <c r="N55" i="24" s="1"/>
  <c r="AB874" i="24"/>
  <c r="AA874" i="24" s="1"/>
  <c r="X890" i="24"/>
  <c r="Y890" i="24" s="1"/>
  <c r="Z890" i="24" s="1"/>
  <c r="N890" i="24"/>
  <c r="S890" i="24" s="1"/>
  <c r="N147" i="24"/>
  <c r="T147" i="24" s="1"/>
  <c r="X147" i="24"/>
  <c r="Y147" i="24" s="1"/>
  <c r="Z147" i="24" s="1"/>
  <c r="AB147" i="24"/>
  <c r="AA147" i="24" s="1"/>
  <c r="N159" i="24"/>
  <c r="AB159" i="24"/>
  <c r="AA159" i="24" s="1"/>
  <c r="X159" i="24"/>
  <c r="Y159" i="24" s="1"/>
  <c r="Z159" i="24" s="1"/>
  <c r="X528" i="24"/>
  <c r="Y528" i="24" s="1"/>
  <c r="Z528" i="24" s="1"/>
  <c r="AB528" i="24"/>
  <c r="AA528" i="24" s="1"/>
  <c r="AA531" i="24" s="1"/>
  <c r="AA32" i="24" s="1"/>
  <c r="N528" i="24"/>
  <c r="N595" i="24"/>
  <c r="AB595" i="24"/>
  <c r="AA595" i="24" s="1"/>
  <c r="X595" i="24"/>
  <c r="Y595" i="24" s="1"/>
  <c r="Z595" i="24" s="1"/>
  <c r="N781" i="24"/>
  <c r="T781" i="24" s="1"/>
  <c r="X781" i="24"/>
  <c r="Y781" i="24" s="1"/>
  <c r="Z781" i="24" s="1"/>
  <c r="U945" i="24"/>
  <c r="N568" i="24"/>
  <c r="T568" i="24" s="1"/>
  <c r="S657" i="24"/>
  <c r="Z755" i="24"/>
  <c r="L104" i="24"/>
  <c r="T869" i="24"/>
  <c r="S733" i="24"/>
  <c r="AB891" i="24"/>
  <c r="AA891" i="24" s="1"/>
  <c r="S818" i="24"/>
  <c r="N837" i="24"/>
  <c r="X829" i="24"/>
  <c r="Y829" i="24" s="1"/>
  <c r="Z829" i="24" s="1"/>
  <c r="S891" i="24"/>
  <c r="X620" i="24"/>
  <c r="Y620" i="24" s="1"/>
  <c r="Z620" i="24" s="1"/>
  <c r="N882" i="24"/>
  <c r="S882" i="24" s="1"/>
  <c r="AB781" i="24"/>
  <c r="AA781" i="24" s="1"/>
  <c r="L91" i="24"/>
  <c r="L4" i="24" s="1"/>
  <c r="N681" i="24"/>
  <c r="N715" i="24"/>
  <c r="T715" i="24" s="1"/>
  <c r="N574" i="24"/>
  <c r="X574" i="24"/>
  <c r="Y574" i="24" s="1"/>
  <c r="Z574" i="24" s="1"/>
  <c r="AB769" i="24"/>
  <c r="AA769" i="24" s="1"/>
  <c r="X769" i="24"/>
  <c r="Y769" i="24" s="1"/>
  <c r="Z769" i="24" s="1"/>
  <c r="N769" i="24"/>
  <c r="N664" i="24"/>
  <c r="X664" i="24"/>
  <c r="Y664" i="24" s="1"/>
  <c r="Z664" i="24" s="1"/>
  <c r="AB630" i="24"/>
  <c r="AA630" i="24" s="1"/>
  <c r="X630" i="24"/>
  <c r="Y630" i="24" s="1"/>
  <c r="Z630" i="24" s="1"/>
  <c r="X858" i="24"/>
  <c r="Y858" i="24" s="1"/>
  <c r="Z858" i="24" s="1"/>
  <c r="AB858" i="24"/>
  <c r="AA858" i="24" s="1"/>
  <c r="N858" i="24"/>
  <c r="N132" i="24"/>
  <c r="S132" i="24" s="1"/>
  <c r="X132" i="24"/>
  <c r="Y132" i="24" s="1"/>
  <c r="Z132" i="24" s="1"/>
  <c r="AB132" i="24"/>
  <c r="AA132" i="24" s="1"/>
  <c r="AB149" i="24"/>
  <c r="AA149" i="24" s="1"/>
  <c r="X149" i="24"/>
  <c r="Y149" i="24" s="1"/>
  <c r="Z149" i="24" s="1"/>
  <c r="N149" i="24"/>
  <c r="X73" i="24"/>
  <c r="Y73" i="24" s="1"/>
  <c r="Z73" i="24" s="1"/>
  <c r="AB73" i="24"/>
  <c r="AA73" i="24" s="1"/>
  <c r="N73" i="24"/>
  <c r="S73" i="24" s="1"/>
  <c r="N89" i="24"/>
  <c r="S89" i="24" s="1"/>
  <c r="S91" i="24" s="1"/>
  <c r="S4" i="24" s="1"/>
  <c r="X89" i="24"/>
  <c r="Y89" i="24" s="1"/>
  <c r="Z89" i="24" s="1"/>
  <c r="AB89" i="24"/>
  <c r="AA89" i="24" s="1"/>
  <c r="N102" i="24"/>
  <c r="T102" i="24" s="1"/>
  <c r="X102" i="24"/>
  <c r="Y102" i="24" s="1"/>
  <c r="Z102" i="24" s="1"/>
  <c r="S102" i="24"/>
  <c r="AB102" i="24"/>
  <c r="AA102" i="24" s="1"/>
  <c r="AA104" i="24" s="1"/>
  <c r="AA5" i="24" s="1"/>
  <c r="X530" i="24"/>
  <c r="Y530" i="24" s="1"/>
  <c r="Z530" i="24" s="1"/>
  <c r="AB530" i="24"/>
  <c r="AA530" i="24" s="1"/>
  <c r="N530" i="24"/>
  <c r="S530" i="24" s="1"/>
  <c r="AB816" i="24"/>
  <c r="AA816" i="24" s="1"/>
  <c r="N816" i="24"/>
  <c r="W644" i="24"/>
  <c r="W38" i="24" s="1"/>
  <c r="W946" i="24" s="1"/>
  <c r="R950" i="24"/>
  <c r="R951" i="24" s="1"/>
  <c r="Q951" i="24"/>
  <c r="W945" i="24"/>
  <c r="W32" i="24"/>
  <c r="U948" i="24"/>
  <c r="U63" i="24"/>
  <c r="S228" i="24"/>
  <c r="V217" i="22"/>
  <c r="U217" i="22"/>
  <c r="V197" i="22"/>
  <c r="U197" i="22"/>
  <c r="U224" i="22"/>
  <c r="U300" i="22"/>
  <c r="U365" i="22"/>
  <c r="U545" i="22"/>
  <c r="P517" i="22"/>
  <c r="P281" i="22"/>
  <c r="V281" i="22" s="1"/>
  <c r="V844" i="22"/>
  <c r="U844" i="22"/>
  <c r="U929" i="22"/>
  <c r="U932" i="22" s="1"/>
  <c r="U58" i="22" s="1"/>
  <c r="U242" i="22"/>
  <c r="V304" i="22"/>
  <c r="U304" i="22"/>
  <c r="U845" i="22"/>
  <c r="V845" i="22"/>
  <c r="U249" i="22"/>
  <c r="L283" i="22"/>
  <c r="L16" i="22" s="1"/>
  <c r="O861" i="22"/>
  <c r="U337" i="22"/>
  <c r="P236" i="22"/>
  <c r="P14" i="22" s="1"/>
  <c r="U371" i="22"/>
  <c r="U769" i="22"/>
  <c r="U751" i="22"/>
  <c r="U579" i="22"/>
  <c r="L531" i="22"/>
  <c r="L32" i="22" s="1"/>
  <c r="D6" i="27"/>
  <c r="U789" i="22"/>
  <c r="P256" i="22"/>
  <c r="P15" i="22" s="1"/>
  <c r="U372" i="22"/>
  <c r="U517" i="22"/>
  <c r="U630" i="22"/>
  <c r="U901" i="22"/>
  <c r="P317" i="22"/>
  <c r="V317" i="22" s="1"/>
  <c r="U99" i="22"/>
  <c r="O204" i="22"/>
  <c r="U804" i="22"/>
  <c r="U812" i="22" s="1"/>
  <c r="U47" i="22" s="1"/>
  <c r="O108" i="22"/>
  <c r="O117" i="22" s="1"/>
  <c r="P108" i="22"/>
  <c r="U162" i="22"/>
  <c r="V390" i="22"/>
  <c r="U390" i="22"/>
  <c r="U137" i="22"/>
  <c r="U267" i="22"/>
  <c r="V267" i="22"/>
  <c r="U422" i="22"/>
  <c r="S43" i="22"/>
  <c r="V396" i="22"/>
  <c r="U396" i="22"/>
  <c r="V156" i="22"/>
  <c r="U156" i="22"/>
  <c r="O848" i="22"/>
  <c r="O49" i="22" s="1"/>
  <c r="U482" i="22"/>
  <c r="P822" i="22"/>
  <c r="P48" i="22" s="1"/>
  <c r="U327" i="22"/>
  <c r="U833" i="22"/>
  <c r="D13" i="27"/>
  <c r="U239" i="22"/>
  <c r="U256" i="22" s="1"/>
  <c r="U15" i="22" s="1"/>
  <c r="U235" i="22"/>
  <c r="U123" i="22"/>
  <c r="V142" i="22"/>
  <c r="U142" i="22"/>
  <c r="U320" i="22"/>
  <c r="V320" i="22"/>
  <c r="V463" i="22"/>
  <c r="U463" i="22"/>
  <c r="V831" i="22"/>
  <c r="U831" i="22"/>
  <c r="U361" i="22"/>
  <c r="P916" i="22"/>
  <c r="U916" i="22" s="1"/>
  <c r="O916" i="22"/>
  <c r="O183" i="22"/>
  <c r="P183" i="22"/>
  <c r="P207" i="22" s="1"/>
  <c r="P12" i="22" s="1"/>
  <c r="O354" i="22"/>
  <c r="P354" i="22"/>
  <c r="V354" i="22" s="1"/>
  <c r="U379" i="22"/>
  <c r="V379" i="22"/>
  <c r="L373" i="22"/>
  <c r="L21" i="22" s="1"/>
  <c r="U281" i="22"/>
  <c r="U355" i="22"/>
  <c r="U425" i="22"/>
  <c r="U347" i="22"/>
  <c r="U383" i="22"/>
  <c r="L207" i="22"/>
  <c r="L12" i="22" s="1"/>
  <c r="U191" i="22"/>
  <c r="U415" i="22"/>
  <c r="U397" i="22"/>
  <c r="O377" i="22"/>
  <c r="P377" i="22"/>
  <c r="U182" i="22"/>
  <c r="U491" i="22"/>
  <c r="L926" i="22"/>
  <c r="L57" i="22" s="1"/>
  <c r="V181" i="22"/>
  <c r="O349" i="22"/>
  <c r="O20" i="22" s="1"/>
  <c r="U357" i="22"/>
  <c r="O489" i="22"/>
  <c r="O496" i="22" s="1"/>
  <c r="O28" i="22" s="1"/>
  <c r="P489" i="22"/>
  <c r="U489" i="22" s="1"/>
  <c r="P192" i="22"/>
  <c r="V192" i="22" s="1"/>
  <c r="O192" i="22"/>
  <c r="O207" i="22" s="1"/>
  <c r="O12" i="22" s="1"/>
  <c r="U198" i="22"/>
  <c r="U380" i="22"/>
  <c r="V380" i="22"/>
  <c r="U334" i="22"/>
  <c r="R947" i="22"/>
  <c r="V177" i="22"/>
  <c r="V178" i="22" s="1"/>
  <c r="V9" i="22" s="1"/>
  <c r="U177" i="22"/>
  <c r="U178" i="22" s="1"/>
  <c r="U9" i="22" s="1"/>
  <c r="P376" i="22"/>
  <c r="U376" i="22" s="1"/>
  <c r="O376" i="22"/>
  <c r="O393" i="22" s="1"/>
  <c r="O22" i="22" s="1"/>
  <c r="V406" i="22"/>
  <c r="U406" i="22"/>
  <c r="U244" i="22"/>
  <c r="V244" i="22"/>
  <c r="V288" i="22"/>
  <c r="V296" i="22" s="1"/>
  <c r="V17" i="22" s="1"/>
  <c r="U288" i="22"/>
  <c r="V286" i="22"/>
  <c r="U286" i="22"/>
  <c r="V275" i="22"/>
  <c r="U275" i="22"/>
  <c r="U499" i="22"/>
  <c r="V499" i="22"/>
  <c r="D11" i="27"/>
  <c r="O898" i="22"/>
  <c r="O55" i="22" s="1"/>
  <c r="R43" i="22"/>
  <c r="R61" i="22" s="1"/>
  <c r="R65" i="22" s="1"/>
  <c r="R68" i="22" s="1"/>
  <c r="U571" i="22"/>
  <c r="L478" i="22"/>
  <c r="L27" i="22" s="1"/>
  <c r="L33" i="22" s="1"/>
  <c r="O331" i="22"/>
  <c r="O19" i="22" s="1"/>
  <c r="P296" i="22"/>
  <c r="P17" i="22" s="1"/>
  <c r="U462" i="22"/>
  <c r="U589" i="22"/>
  <c r="U842" i="22"/>
  <c r="U301" i="22"/>
  <c r="V421" i="22"/>
  <c r="V427" i="22" s="1"/>
  <c r="V24" i="22" s="1"/>
  <c r="U421" i="22"/>
  <c r="U280" i="22"/>
  <c r="U243" i="22"/>
  <c r="V459" i="22"/>
  <c r="U459" i="22"/>
  <c r="U312" i="22"/>
  <c r="U185" i="22"/>
  <c r="U416" i="22"/>
  <c r="V416" i="22"/>
  <c r="P898" i="22"/>
  <c r="P55" i="22" s="1"/>
  <c r="O688" i="22"/>
  <c r="U680" i="22"/>
  <c r="O822" i="22"/>
  <c r="O48" i="22" s="1"/>
  <c r="O133" i="22"/>
  <c r="O283" i="22"/>
  <c r="O16" i="22" s="1"/>
  <c r="U481" i="22"/>
  <c r="M947" i="22"/>
  <c r="M951" i="22" s="1"/>
  <c r="U476" i="22"/>
  <c r="U369" i="22"/>
  <c r="O256" i="22"/>
  <c r="O15" i="22" s="1"/>
  <c r="V309" i="22"/>
  <c r="U309" i="22"/>
  <c r="V232" i="22"/>
  <c r="U232" i="22"/>
  <c r="U853" i="22"/>
  <c r="U305" i="22"/>
  <c r="V305" i="22"/>
  <c r="V264" i="22"/>
  <c r="U264" i="22"/>
  <c r="P518" i="22"/>
  <c r="U518" i="22" s="1"/>
  <c r="O518" i="22"/>
  <c r="O531" i="22" s="1"/>
  <c r="O32" i="22" s="1"/>
  <c r="V483" i="22"/>
  <c r="U483" i="22"/>
  <c r="U780" i="22"/>
  <c r="V410" i="22"/>
  <c r="U410" i="22"/>
  <c r="U488" i="22"/>
  <c r="V488" i="22"/>
  <c r="U388" i="22"/>
  <c r="V388" i="22"/>
  <c r="V204" i="22"/>
  <c r="U204" i="22"/>
  <c r="V561" i="22"/>
  <c r="O412" i="22"/>
  <c r="O23" i="22" s="1"/>
  <c r="U360" i="22"/>
  <c r="Q947" i="22"/>
  <c r="Q951" i="22" s="1"/>
  <c r="V158" i="22"/>
  <c r="U158" i="22"/>
  <c r="U294" i="22"/>
  <c r="U486" i="22"/>
  <c r="U832" i="22"/>
  <c r="U317" i="22"/>
  <c r="V692" i="22"/>
  <c r="U692" i="22"/>
  <c r="V400" i="22"/>
  <c r="U400" i="22"/>
  <c r="U382" i="22"/>
  <c r="V343" i="22"/>
  <c r="U343" i="22"/>
  <c r="V262" i="22"/>
  <c r="V283" i="22" s="1"/>
  <c r="V16" i="22" s="1"/>
  <c r="U262" i="22"/>
  <c r="U779" i="22"/>
  <c r="V779" i="22"/>
  <c r="S319" i="24"/>
  <c r="S623" i="24"/>
  <c r="S780" i="24"/>
  <c r="S475" i="24"/>
  <c r="Z929" i="24"/>
  <c r="Z932" i="24" s="1"/>
  <c r="Z58" i="24" s="1"/>
  <c r="Y633" i="24"/>
  <c r="Z633" i="24" s="1"/>
  <c r="Z643" i="24" s="1"/>
  <c r="S157" i="24"/>
  <c r="S713" i="24"/>
  <c r="S651" i="24"/>
  <c r="S558" i="24"/>
  <c r="S310" i="24"/>
  <c r="S573" i="24"/>
  <c r="S715" i="24"/>
  <c r="X531" i="24"/>
  <c r="X32" i="24" s="1"/>
  <c r="Y517" i="24"/>
  <c r="S418" i="24"/>
  <c r="S175" i="24"/>
  <c r="T163" i="24"/>
  <c r="S153" i="24"/>
  <c r="S772" i="24"/>
  <c r="T681" i="24"/>
  <c r="S681" i="24"/>
  <c r="Y317" i="24"/>
  <c r="X331" i="24"/>
  <c r="X19" i="24" s="1"/>
  <c r="T138" i="24"/>
  <c r="S138" i="24"/>
  <c r="T630" i="24"/>
  <c r="N631" i="24"/>
  <c r="S672" i="24"/>
  <c r="X773" i="24"/>
  <c r="S714" i="24"/>
  <c r="S694" i="24"/>
  <c r="S802" i="24"/>
  <c r="T108" i="24"/>
  <c r="S202" i="24"/>
  <c r="T325" i="24"/>
  <c r="S325" i="24"/>
  <c r="S370" i="24"/>
  <c r="S752" i="24"/>
  <c r="Y612" i="24"/>
  <c r="S614" i="24"/>
  <c r="S608" i="24"/>
  <c r="T852" i="24"/>
  <c r="S852" i="24"/>
  <c r="T839" i="24"/>
  <c r="S839" i="24"/>
  <c r="S364" i="24"/>
  <c r="S277" i="24"/>
  <c r="S322" i="24"/>
  <c r="N861" i="24"/>
  <c r="N50" i="24" s="1"/>
  <c r="S347" i="24"/>
  <c r="S436" i="24"/>
  <c r="S156" i="24"/>
  <c r="S509" i="24"/>
  <c r="T730" i="24"/>
  <c r="S730" i="24"/>
  <c r="S317" i="24"/>
  <c r="T317" i="24"/>
  <c r="Y822" i="24"/>
  <c r="Y48" i="24" s="1"/>
  <c r="Z815" i="24"/>
  <c r="Z822" i="24" s="1"/>
  <c r="Z48" i="24" s="1"/>
  <c r="U91" i="22"/>
  <c r="U4" i="22" s="1"/>
  <c r="P133" i="22"/>
  <c r="P7" i="22" s="1"/>
  <c r="P283" i="22"/>
  <c r="P16" i="22" s="1"/>
  <c r="P496" i="22"/>
  <c r="P28" i="22" s="1"/>
  <c r="P91" i="22"/>
  <c r="P4" i="22" s="1"/>
  <c r="U293" i="22"/>
  <c r="U786" i="22"/>
  <c r="P474" i="22"/>
  <c r="U474" i="22" s="1"/>
  <c r="U633" i="22"/>
  <c r="U640" i="22"/>
  <c r="O472" i="22"/>
  <c r="O478" i="22" s="1"/>
  <c r="O27" i="22" s="1"/>
  <c r="P472" i="22"/>
  <c r="U541" i="22"/>
  <c r="V783" i="22"/>
  <c r="U783" i="22"/>
  <c r="V883" i="22"/>
  <c r="U883" i="22"/>
  <c r="V891" i="22"/>
  <c r="U891" i="22"/>
  <c r="V150" i="22"/>
  <c r="U150" i="22"/>
  <c r="V326" i="22"/>
  <c r="U326" i="22"/>
  <c r="V125" i="22"/>
  <c r="U125" i="22"/>
  <c r="U216" i="22"/>
  <c r="V216" i="22"/>
  <c r="U714" i="22"/>
  <c r="U602" i="22"/>
  <c r="U829" i="22"/>
  <c r="O701" i="22"/>
  <c r="U720" i="22"/>
  <c r="V834" i="22"/>
  <c r="U834" i="22"/>
  <c r="U363" i="22"/>
  <c r="O514" i="22"/>
  <c r="O31" i="22"/>
  <c r="V877" i="22"/>
  <c r="U877" i="22"/>
  <c r="V926" i="22"/>
  <c r="V57" i="22" s="1"/>
  <c r="V825" i="22"/>
  <c r="U825" i="22"/>
  <c r="U870" i="22"/>
  <c r="V870" i="22"/>
  <c r="P427" i="22"/>
  <c r="P24" i="22" s="1"/>
  <c r="U510" i="22"/>
  <c r="U30" i="22" s="1"/>
  <c r="O610" i="22"/>
  <c r="U705" i="22"/>
  <c r="U587" i="22"/>
  <c r="U653" i="22"/>
  <c r="U588" i="22"/>
  <c r="U731" i="22"/>
  <c r="M43" i="22"/>
  <c r="M61" i="22" s="1"/>
  <c r="M65" i="22" s="1"/>
  <c r="M68" i="22" s="1"/>
  <c r="M952" i="22" s="1"/>
  <c r="N947" i="22"/>
  <c r="U612" i="22"/>
  <c r="V551" i="22"/>
  <c r="O168" i="22"/>
  <c r="O8" i="22" s="1"/>
  <c r="U435" i="22"/>
  <c r="O721" i="22"/>
  <c r="U698" i="22"/>
  <c r="U606" i="22"/>
  <c r="L598" i="22"/>
  <c r="L37" i="22" s="1"/>
  <c r="O539" i="22"/>
  <c r="Q43" i="22"/>
  <c r="Q61" i="22" s="1"/>
  <c r="Q65" i="22" s="1"/>
  <c r="Q68" i="22" s="1"/>
  <c r="Q952" i="22" s="1"/>
  <c r="T43" i="22"/>
  <c r="T61" i="22" s="1"/>
  <c r="T65" i="22" s="1"/>
  <c r="T68" i="22" s="1"/>
  <c r="U718" i="22"/>
  <c r="U649" i="22"/>
  <c r="U595" i="22"/>
  <c r="L10" i="22"/>
  <c r="U358" i="22"/>
  <c r="U424" i="22"/>
  <c r="P117" i="22"/>
  <c r="P6" i="22" s="1"/>
  <c r="P349" i="22"/>
  <c r="P20" i="22" s="1"/>
  <c r="U273" i="22"/>
  <c r="U283" i="22" s="1"/>
  <c r="U16" i="22" s="1"/>
  <c r="U874" i="22"/>
  <c r="V872" i="22"/>
  <c r="U872" i="22"/>
  <c r="V878" i="22"/>
  <c r="U878" i="22"/>
  <c r="V828" i="22"/>
  <c r="U828" i="22"/>
  <c r="V909" i="22"/>
  <c r="U909" i="22"/>
  <c r="U97" i="22"/>
  <c r="V97" i="22"/>
  <c r="U475" i="22"/>
  <c r="U938" i="22"/>
  <c r="U505" i="22"/>
  <c r="U29" i="22" s="1"/>
  <c r="U822" i="22"/>
  <c r="U48" i="22" s="1"/>
  <c r="V104" i="22"/>
  <c r="V5" i="22" s="1"/>
  <c r="U484" i="22"/>
  <c r="U618" i="22"/>
  <c r="V618" i="22"/>
  <c r="V346" i="22"/>
  <c r="U346" i="22"/>
  <c r="V830" i="22"/>
  <c r="U830" i="22"/>
  <c r="U871" i="22"/>
  <c r="V871" i="22"/>
  <c r="V146" i="22"/>
  <c r="U146" i="22"/>
  <c r="V302" i="22"/>
  <c r="U302" i="22"/>
  <c r="V781" i="22"/>
  <c r="U781" i="22"/>
  <c r="U513" i="22"/>
  <c r="P514" i="22"/>
  <c r="U139" i="22"/>
  <c r="V139" i="22"/>
  <c r="V225" i="22"/>
  <c r="U225" i="22"/>
  <c r="U405" i="22"/>
  <c r="V405" i="22"/>
  <c r="V873" i="22"/>
  <c r="U873" i="22"/>
  <c r="V471" i="22"/>
  <c r="U471" i="22"/>
  <c r="T137" i="24"/>
  <c r="S137" i="24"/>
  <c r="T251" i="24"/>
  <c r="S251" i="24"/>
  <c r="S423" i="24"/>
  <c r="S503" i="24"/>
  <c r="T123" i="24"/>
  <c r="S876" i="24"/>
  <c r="S300" i="24"/>
  <c r="T300" i="24"/>
  <c r="S830" i="24"/>
  <c r="T160" i="24"/>
  <c r="S160" i="24"/>
  <c r="S154" i="24"/>
  <c r="T158" i="24"/>
  <c r="S158" i="24"/>
  <c r="AA932" i="24"/>
  <c r="AA58" i="24" s="1"/>
  <c r="N117" i="24"/>
  <c r="N6" i="24" s="1"/>
  <c r="S303" i="24"/>
  <c r="S344" i="24"/>
  <c r="S182" i="24"/>
  <c r="Y643" i="24"/>
  <c r="S700" i="24"/>
  <c r="S801" i="24"/>
  <c r="S432" i="24"/>
  <c r="S659" i="24"/>
  <c r="S268" i="24"/>
  <c r="T268" i="24"/>
  <c r="S289" i="24"/>
  <c r="T289" i="24"/>
  <c r="S101" i="24"/>
  <c r="T101" i="24"/>
  <c r="S136" i="24"/>
  <c r="T136" i="24"/>
  <c r="S906" i="24"/>
  <c r="S771" i="24"/>
  <c r="T771" i="24"/>
  <c r="L722" i="24"/>
  <c r="L40" i="24" s="1"/>
  <c r="S699" i="24"/>
  <c r="S483" i="24"/>
  <c r="S668" i="24"/>
  <c r="S293" i="24"/>
  <c r="S827" i="24"/>
  <c r="S230" i="24"/>
  <c r="S569" i="24"/>
  <c r="T569" i="24"/>
  <c r="S346" i="24"/>
  <c r="T346" i="24"/>
  <c r="S832" i="24"/>
  <c r="S828" i="24"/>
  <c r="T243" i="24"/>
  <c r="S243" i="24"/>
  <c r="Y136" i="24"/>
  <c r="X168" i="24"/>
  <c r="X8" i="24" s="1"/>
  <c r="S459" i="24"/>
  <c r="S280" i="24"/>
  <c r="S760" i="24"/>
  <c r="S79" i="24"/>
  <c r="S485" i="24"/>
  <c r="S377" i="24"/>
  <c r="X553" i="24"/>
  <c r="Y541" i="24"/>
  <c r="S338" i="24"/>
  <c r="T338" i="24"/>
  <c r="Y555" i="24"/>
  <c r="X565" i="24"/>
  <c r="S698" i="24"/>
  <c r="T698" i="24"/>
  <c r="Y680" i="24"/>
  <c r="X688" i="24"/>
  <c r="S575" i="24"/>
  <c r="S831" i="24"/>
  <c r="AB581" i="24"/>
  <c r="AA578" i="24"/>
  <c r="AA581" i="24" s="1"/>
  <c r="S671" i="24"/>
  <c r="T667" i="24"/>
  <c r="S667" i="24"/>
  <c r="S616" i="24"/>
  <c r="T321" i="24"/>
  <c r="S321" i="24"/>
  <c r="S727" i="24"/>
  <c r="AB688" i="24"/>
  <c r="AA680" i="24"/>
  <c r="AA688" i="24" s="1"/>
  <c r="T464" i="24"/>
  <c r="S464" i="24"/>
  <c r="S249" i="24"/>
  <c r="Z171" i="24"/>
  <c r="Z178" i="24" s="1"/>
  <c r="Z9" i="24" s="1"/>
  <c r="Y178" i="24"/>
  <c r="Y9" i="24" s="1"/>
  <c r="S142" i="24"/>
  <c r="S580" i="24"/>
  <c r="S581" i="24" s="1"/>
  <c r="S751" i="24"/>
  <c r="S198" i="24"/>
  <c r="AB631" i="24"/>
  <c r="AA627" i="24"/>
  <c r="AA631" i="24" s="1"/>
  <c r="Y626" i="24"/>
  <c r="X631" i="24"/>
  <c r="S98" i="24"/>
  <c r="T98" i="24"/>
  <c r="S612" i="24"/>
  <c r="T612" i="24"/>
  <c r="S563" i="24"/>
  <c r="S184" i="24"/>
  <c r="Z777" i="24"/>
  <c r="Z798" i="24" s="1"/>
  <c r="Z46" i="24" s="1"/>
  <c r="Z52" i="24" s="1"/>
  <c r="Y798" i="24"/>
  <c r="Y46" i="24" s="1"/>
  <c r="Y52" i="24" s="1"/>
  <c r="AA117" i="24"/>
  <c r="AA6" i="24" s="1"/>
  <c r="S455" i="24"/>
  <c r="S804" i="24"/>
  <c r="S693" i="24"/>
  <c r="T693" i="24"/>
  <c r="S640" i="24"/>
  <c r="S593" i="24"/>
  <c r="S704" i="24"/>
  <c r="S779" i="24"/>
  <c r="S471" i="24"/>
  <c r="S466" i="24"/>
  <c r="S362" i="24"/>
  <c r="S757" i="24"/>
  <c r="S555" i="24"/>
  <c r="S703" i="24"/>
  <c r="S707" i="24" s="1"/>
  <c r="T703" i="24"/>
  <c r="S656" i="24"/>
  <c r="S697" i="24"/>
  <c r="T697" i="24"/>
  <c r="T785" i="24"/>
  <c r="S785" i="24"/>
  <c r="S650" i="24"/>
  <c r="T114" i="24"/>
  <c r="S114" i="24"/>
  <c r="T196" i="24"/>
  <c r="S196" i="24"/>
  <c r="T508" i="24"/>
  <c r="T510" i="24" s="1"/>
  <c r="T30" i="24" s="1"/>
  <c r="S508" i="24"/>
  <c r="S510" i="24" s="1"/>
  <c r="S30" i="24" s="1"/>
  <c r="N510" i="24"/>
  <c r="N30" i="24" s="1"/>
  <c r="S796" i="24"/>
  <c r="T796" i="24"/>
  <c r="T783" i="24"/>
  <c r="S783" i="24"/>
  <c r="S879" i="24"/>
  <c r="T879" i="24"/>
  <c r="T880" i="24"/>
  <c r="S880" i="24"/>
  <c r="T247" i="24"/>
  <c r="S247" i="24"/>
  <c r="S841" i="24"/>
  <c r="S926" i="24"/>
  <c r="S57" i="24" s="1"/>
  <c r="S463" i="24"/>
  <c r="S233" i="24"/>
  <c r="S716" i="24"/>
  <c r="T716" i="24"/>
  <c r="S658" i="24"/>
  <c r="T658" i="24"/>
  <c r="S543" i="24"/>
  <c r="X675" i="24"/>
  <c r="Y656" i="24"/>
  <c r="Z567" i="24"/>
  <c r="Z576" i="24" s="1"/>
  <c r="Y576" i="24"/>
  <c r="T787" i="24"/>
  <c r="S787" i="24"/>
  <c r="Z739" i="24"/>
  <c r="Z748" i="24" s="1"/>
  <c r="Y748" i="24"/>
  <c r="Z612" i="24"/>
  <c r="Z624" i="24" s="1"/>
  <c r="Y624" i="24"/>
  <c r="S390" i="24"/>
  <c r="T390" i="24"/>
  <c r="S107" i="24"/>
  <c r="T107" i="24"/>
  <c r="T909" i="24"/>
  <c r="S909" i="24"/>
  <c r="S878" i="24"/>
  <c r="T878" i="24"/>
  <c r="T855" i="24"/>
  <c r="S855" i="24"/>
  <c r="T837" i="24"/>
  <c r="S837" i="24"/>
  <c r="AA513" i="24"/>
  <c r="AB31" i="24"/>
  <c r="AB514" i="24"/>
  <c r="T877" i="24"/>
  <c r="S877" i="24"/>
  <c r="Y851" i="24"/>
  <c r="X861" i="24"/>
  <c r="X50" i="24" s="1"/>
  <c r="S549" i="24"/>
  <c r="S719" i="24"/>
  <c r="S550" i="24"/>
  <c r="S836" i="24"/>
  <c r="S263" i="24"/>
  <c r="S399" i="24"/>
  <c r="S273" i="24"/>
  <c r="S360" i="24"/>
  <c r="S662" i="24"/>
  <c r="T662" i="24"/>
  <c r="S542" i="24"/>
  <c r="T542" i="24"/>
  <c r="T557" i="24"/>
  <c r="S557" i="24"/>
  <c r="T618" i="24"/>
  <c r="S618" i="24"/>
  <c r="Y592" i="24"/>
  <c r="X597" i="24"/>
  <c r="Y649" i="24"/>
  <c r="X654" i="24"/>
  <c r="T589" i="24"/>
  <c r="S589" i="24"/>
  <c r="S592" i="24"/>
  <c r="N581" i="24"/>
  <c r="Y773" i="24"/>
  <c r="Z765" i="24"/>
  <c r="Z773" i="24" s="1"/>
  <c r="S663" i="24"/>
  <c r="T99" i="24"/>
  <c r="T104" i="24" s="1"/>
  <c r="T5" i="24" s="1"/>
  <c r="S99" i="24"/>
  <c r="T504" i="24"/>
  <c r="S504" i="24"/>
  <c r="S140" i="24"/>
  <c r="T140" i="24"/>
  <c r="AA508" i="24"/>
  <c r="AA510" i="24" s="1"/>
  <c r="AA30" i="24" s="1"/>
  <c r="AB510" i="24"/>
  <c r="AB30" i="24" s="1"/>
  <c r="S873" i="24"/>
  <c r="T811" i="24"/>
  <c r="S811" i="24"/>
  <c r="S853" i="24"/>
  <c r="S889" i="24"/>
  <c r="S278" i="24"/>
  <c r="S881" i="24"/>
  <c r="S851" i="24"/>
  <c r="S857" i="24"/>
  <c r="X898" i="24"/>
  <c r="X55" i="24" s="1"/>
  <c r="X59" i="24" s="1"/>
  <c r="Y869" i="24"/>
  <c r="S761" i="24"/>
  <c r="AA393" i="24"/>
  <c r="AA22" i="24" s="1"/>
  <c r="S407" i="24"/>
  <c r="T669" i="24"/>
  <c r="S669" i="24"/>
  <c r="T661" i="24"/>
  <c r="S661" i="24"/>
  <c r="S726" i="24"/>
  <c r="T571" i="24"/>
  <c r="S571" i="24"/>
  <c r="S551" i="24"/>
  <c r="X707" i="24"/>
  <c r="Y703" i="24"/>
  <c r="T649" i="24"/>
  <c r="S649" i="24"/>
  <c r="S541" i="24"/>
  <c r="T581" i="24"/>
  <c r="X91" i="24"/>
  <c r="X4" i="24" s="1"/>
  <c r="X10" i="24" s="1"/>
  <c r="Y71" i="24"/>
  <c r="T805" i="24"/>
  <c r="S805" i="24"/>
  <c r="X510" i="24"/>
  <c r="X30" i="24" s="1"/>
  <c r="Y508" i="24"/>
  <c r="T826" i="24"/>
  <c r="S826" i="24"/>
  <c r="X926" i="24"/>
  <c r="X57" i="24" s="1"/>
  <c r="Y914" i="24"/>
  <c r="T794" i="24"/>
  <c r="S794" i="24"/>
  <c r="S859" i="24"/>
  <c r="X31" i="24"/>
  <c r="X514" i="24"/>
  <c r="Y513" i="24"/>
  <c r="S204" i="24"/>
  <c r="T204" i="24"/>
  <c r="S871" i="24"/>
  <c r="S262" i="24"/>
  <c r="AB701" i="24"/>
  <c r="AA690" i="24"/>
  <c r="AA701" i="24" s="1"/>
  <c r="AB576" i="24"/>
  <c r="AA567" i="24"/>
  <c r="AA576" i="24" s="1"/>
  <c r="S742" i="24"/>
  <c r="T742" i="24"/>
  <c r="S692" i="24"/>
  <c r="T692" i="24"/>
  <c r="S548" i="24"/>
  <c r="T548" i="24"/>
  <c r="AB624" i="24"/>
  <c r="AA617" i="24"/>
  <c r="AA624" i="24" s="1"/>
  <c r="N610" i="24"/>
  <c r="S602" i="24"/>
  <c r="T602" i="24"/>
  <c r="AB597" i="24"/>
  <c r="AA594" i="24"/>
  <c r="AA597" i="24" s="1"/>
  <c r="S688" i="24"/>
  <c r="AA706" i="24"/>
  <c r="AA707" i="24" s="1"/>
  <c r="AB707" i="24"/>
  <c r="X590" i="24"/>
  <c r="Y586" i="24"/>
  <c r="AB590" i="24"/>
  <c r="AA587" i="24"/>
  <c r="AA590" i="24" s="1"/>
  <c r="X701" i="24"/>
  <c r="Y690" i="24"/>
  <c r="S731" i="24"/>
  <c r="T731" i="24"/>
  <c r="N734" i="24"/>
  <c r="N735" i="24" s="1"/>
  <c r="N41" i="24" s="1"/>
  <c r="AA801" i="24"/>
  <c r="AA812" i="24" s="1"/>
  <c r="AA47" i="24" s="1"/>
  <c r="AB812" i="24"/>
  <c r="AB47" i="24" s="1"/>
  <c r="S518" i="24"/>
  <c r="N531" i="24"/>
  <c r="S329" i="24"/>
  <c r="S359" i="24"/>
  <c r="T359" i="24"/>
  <c r="AA181" i="24"/>
  <c r="AA207" i="24" s="1"/>
  <c r="AA12" i="24" s="1"/>
  <c r="AB207" i="24"/>
  <c r="AB12" i="24" s="1"/>
  <c r="AA172" i="24"/>
  <c r="AA178" i="24" s="1"/>
  <c r="AA9" i="24" s="1"/>
  <c r="AB178" i="24"/>
  <c r="AB9" i="24" s="1"/>
  <c r="T181" i="24"/>
  <c r="S181" i="24"/>
  <c r="N207" i="24"/>
  <c r="N12" i="24" s="1"/>
  <c r="Z107" i="24"/>
  <c r="Z117" i="24" s="1"/>
  <c r="Y117" i="24"/>
  <c r="T365" i="24"/>
  <c r="S365" i="24"/>
  <c r="T367" i="24"/>
  <c r="S367" i="24"/>
  <c r="T386" i="24"/>
  <c r="S386" i="24"/>
  <c r="S392" i="24"/>
  <c r="T392" i="24"/>
  <c r="AB449" i="24"/>
  <c r="AB25" i="24" s="1"/>
  <c r="AA430" i="24"/>
  <c r="AA449" i="24" s="1"/>
  <c r="AA25" i="24" s="1"/>
  <c r="Y470" i="24"/>
  <c r="X478" i="24"/>
  <c r="X27" i="24" s="1"/>
  <c r="AA120" i="24"/>
  <c r="AA133" i="24" s="1"/>
  <c r="AA7" i="24" s="1"/>
  <c r="AB133" i="24"/>
  <c r="AB7" i="24" s="1"/>
  <c r="T139" i="24"/>
  <c r="S139" i="24"/>
  <c r="S295" i="24"/>
  <c r="T295" i="24"/>
  <c r="T197" i="24"/>
  <c r="S197" i="24"/>
  <c r="T250" i="24"/>
  <c r="S250" i="24"/>
  <c r="T203" i="24"/>
  <c r="S203" i="24"/>
  <c r="Y415" i="24"/>
  <c r="X427" i="24"/>
  <c r="X24" i="24" s="1"/>
  <c r="AB932" i="24"/>
  <c r="AB58" i="24" s="1"/>
  <c r="AB104" i="24"/>
  <c r="AB5" i="24" s="1"/>
  <c r="T231" i="24"/>
  <c r="S231" i="24"/>
  <c r="AA335" i="24"/>
  <c r="AA349" i="24" s="1"/>
  <c r="AA20" i="24" s="1"/>
  <c r="AB349" i="24"/>
  <c r="AB20" i="24" s="1"/>
  <c r="T366" i="24"/>
  <c r="S366" i="24"/>
  <c r="AA415" i="24"/>
  <c r="AA427" i="24" s="1"/>
  <c r="AA24" i="24" s="1"/>
  <c r="AB427" i="24"/>
  <c r="AB24" i="24" s="1"/>
  <c r="S229" i="24"/>
  <c r="T229" i="24"/>
  <c r="T244" i="24"/>
  <c r="S244" i="24"/>
  <c r="AA299" i="24"/>
  <c r="AA314" i="24" s="1"/>
  <c r="AA18" i="24" s="1"/>
  <c r="AB314" i="24"/>
  <c r="AB18" i="24" s="1"/>
  <c r="AA318" i="24"/>
  <c r="AA331" i="24" s="1"/>
  <c r="AA19" i="24" s="1"/>
  <c r="AB331" i="24"/>
  <c r="AB19" i="24" s="1"/>
  <c r="T352" i="24"/>
  <c r="N373" i="24"/>
  <c r="N21" i="24" s="1"/>
  <c r="S352" i="24"/>
  <c r="S778" i="24"/>
  <c r="T778" i="24"/>
  <c r="T495" i="24"/>
  <c r="S495" i="24"/>
  <c r="T460" i="24"/>
  <c r="S460" i="24"/>
  <c r="S372" i="24"/>
  <c r="S416" i="24"/>
  <c r="T456" i="24"/>
  <c r="S456" i="24"/>
  <c r="T803" i="24"/>
  <c r="S803" i="24"/>
  <c r="N812" i="24"/>
  <c r="N47" i="24" s="1"/>
  <c r="T341" i="24"/>
  <c r="S341" i="24"/>
  <c r="S51" i="24"/>
  <c r="N848" i="24"/>
  <c r="N49" i="24" s="1"/>
  <c r="T825" i="24"/>
  <c r="AB256" i="24"/>
  <c r="AB15" i="24" s="1"/>
  <c r="AB393" i="24"/>
  <c r="AB22" i="24" s="1"/>
  <c r="S252" i="24"/>
  <c r="S265" i="24"/>
  <c r="T396" i="24"/>
  <c r="S396" i="24"/>
  <c r="N412" i="24"/>
  <c r="N23" i="24" s="1"/>
  <c r="S434" i="24"/>
  <c r="AA861" i="24"/>
  <c r="AA50" i="24" s="1"/>
  <c r="S642" i="24"/>
  <c r="T642" i="24"/>
  <c r="AB721" i="24"/>
  <c r="AA719" i="24"/>
  <c r="AA721" i="24" s="1"/>
  <c r="S756" i="24"/>
  <c r="T756" i="24"/>
  <c r="AA750" i="24"/>
  <c r="AA763" i="24" s="1"/>
  <c r="AB763" i="24"/>
  <c r="T844" i="24"/>
  <c r="S844" i="24"/>
  <c r="AB553" i="24"/>
  <c r="AA543" i="24"/>
  <c r="AA553" i="24" s="1"/>
  <c r="T665" i="24"/>
  <c r="S665" i="24"/>
  <c r="S621" i="24"/>
  <c r="Y602" i="24"/>
  <c r="X610" i="24"/>
  <c r="L598" i="24"/>
  <c r="L37" i="24" s="1"/>
  <c r="X763" i="24"/>
  <c r="Y750" i="24"/>
  <c r="S552" i="24"/>
  <c r="Y734" i="24"/>
  <c r="Y735" i="24" s="1"/>
  <c r="Y41" i="24" s="1"/>
  <c r="Z726" i="24"/>
  <c r="Z734" i="24" s="1"/>
  <c r="Z735" i="24" s="1"/>
  <c r="Z41" i="24" s="1"/>
  <c r="S609" i="24"/>
  <c r="T690" i="24"/>
  <c r="N701" i="24"/>
  <c r="S690" i="24"/>
  <c r="T660" i="24"/>
  <c r="S596" i="24"/>
  <c r="S619" i="24"/>
  <c r="X812" i="24"/>
  <c r="X47" i="24" s="1"/>
  <c r="Y801" i="24"/>
  <c r="S834" i="24"/>
  <c r="T834" i="24"/>
  <c r="AA151" i="24"/>
  <c r="T910" i="24"/>
  <c r="S910" i="24"/>
  <c r="AA915" i="24"/>
  <c r="AA926" i="24" s="1"/>
  <c r="AA57" i="24" s="1"/>
  <c r="AB926" i="24"/>
  <c r="AB57" i="24" s="1"/>
  <c r="T790" i="24"/>
  <c r="S790" i="24"/>
  <c r="S786" i="24"/>
  <c r="T786" i="24"/>
  <c r="T809" i="24"/>
  <c r="S809" i="24"/>
  <c r="T369" i="24"/>
  <c r="S369" i="24"/>
  <c r="S380" i="24"/>
  <c r="T380" i="24"/>
  <c r="T403" i="24"/>
  <c r="S403" i="24"/>
  <c r="T435" i="24"/>
  <c r="S435" i="24"/>
  <c r="S462" i="24"/>
  <c r="T462" i="24"/>
  <c r="AA286" i="24"/>
  <c r="AA296" i="24" s="1"/>
  <c r="AA17" i="24" s="1"/>
  <c r="AB296" i="24"/>
  <c r="AB17" i="24" s="1"/>
  <c r="N478" i="24"/>
  <c r="N27" i="24" s="1"/>
  <c r="T470" i="24"/>
  <c r="T478" i="24" s="1"/>
  <c r="T27" i="24" s="1"/>
  <c r="T481" i="24"/>
  <c r="N496" i="24"/>
  <c r="N28" i="24" s="1"/>
  <c r="Y120" i="24"/>
  <c r="X133" i="24"/>
  <c r="X7" i="24" s="1"/>
  <c r="T514" i="24"/>
  <c r="T31" i="24"/>
  <c r="T223" i="24"/>
  <c r="N236" i="24"/>
  <c r="N14" i="24" s="1"/>
  <c r="T269" i="24"/>
  <c r="S269" i="24"/>
  <c r="AA210" i="24"/>
  <c r="AA220" i="24" s="1"/>
  <c r="AA13" i="24" s="1"/>
  <c r="AB220" i="24"/>
  <c r="AB13" i="24" s="1"/>
  <c r="T378" i="24"/>
  <c r="S378" i="24"/>
  <c r="S356" i="24"/>
  <c r="S309" i="24"/>
  <c r="T242" i="24"/>
  <c r="S242" i="24"/>
  <c r="T246" i="24"/>
  <c r="S246" i="24"/>
  <c r="T261" i="24"/>
  <c r="S261" i="24"/>
  <c r="S320" i="24"/>
  <c r="T320" i="24"/>
  <c r="T324" i="24"/>
  <c r="S324" i="24"/>
  <c r="S191" i="24"/>
  <c r="T193" i="24"/>
  <c r="S193" i="24"/>
  <c r="N331" i="24"/>
  <c r="N19" i="24" s="1"/>
  <c r="T318" i="24"/>
  <c r="S318" i="24"/>
  <c r="T337" i="24"/>
  <c r="S337" i="24"/>
  <c r="T345" i="24"/>
  <c r="S345" i="24"/>
  <c r="T500" i="24"/>
  <c r="T903" i="24"/>
  <c r="T210" i="24"/>
  <c r="S210" i="24"/>
  <c r="N220" i="24"/>
  <c r="N13" i="24" s="1"/>
  <c r="T286" i="24"/>
  <c r="N296" i="24"/>
  <c r="N17" i="24" s="1"/>
  <c r="T406" i="24"/>
  <c r="S406" i="24"/>
  <c r="S398" i="24"/>
  <c r="S391" i="24"/>
  <c r="S387" i="24"/>
  <c r="AA452" i="24"/>
  <c r="AA467" i="24" s="1"/>
  <c r="AA26" i="24" s="1"/>
  <c r="AB467" i="24"/>
  <c r="AB26" i="24" s="1"/>
  <c r="S482" i="24"/>
  <c r="AA898" i="24"/>
  <c r="AA55" i="24" s="1"/>
  <c r="AB478" i="24"/>
  <c r="AB27" i="24" s="1"/>
  <c r="AA470" i="24"/>
  <c r="AA478" i="24" s="1"/>
  <c r="AA27" i="24" s="1"/>
  <c r="S419" i="24"/>
  <c r="T864" i="24"/>
  <c r="T866" i="24" s="1"/>
  <c r="N866" i="24"/>
  <c r="T173" i="24"/>
  <c r="S173" i="24"/>
  <c r="X848" i="24"/>
  <c r="X49" i="24" s="1"/>
  <c r="Y825" i="24"/>
  <c r="AA256" i="24"/>
  <c r="AA15" i="24" s="1"/>
  <c r="S254" i="24"/>
  <c r="S281" i="24"/>
  <c r="S305" i="24"/>
  <c r="S379" i="24"/>
  <c r="S385" i="24"/>
  <c r="X412" i="24"/>
  <c r="X23" i="24" s="1"/>
  <c r="Y396" i="24"/>
  <c r="T425" i="24"/>
  <c r="S425" i="24"/>
  <c r="S470" i="24"/>
  <c r="AB505" i="24"/>
  <c r="AB29" i="24" s="1"/>
  <c r="L947" i="24"/>
  <c r="N932" i="24"/>
  <c r="N58" i="24" s="1"/>
  <c r="AB117" i="24"/>
  <c r="AB6" i="24" s="1"/>
  <c r="S766" i="24"/>
  <c r="T766" i="24"/>
  <c r="N773" i="24"/>
  <c r="AB654" i="24"/>
  <c r="AA650" i="24"/>
  <c r="AA654" i="24" s="1"/>
  <c r="T605" i="24"/>
  <c r="S605" i="24"/>
  <c r="T536" i="24"/>
  <c r="N539" i="24"/>
  <c r="S536" i="24"/>
  <c r="T758" i="24"/>
  <c r="S758" i="24"/>
  <c r="AB539" i="24"/>
  <c r="AA536" i="24"/>
  <c r="AA539" i="24" s="1"/>
  <c r="T892" i="24"/>
  <c r="S892" i="24"/>
  <c r="AA91" i="24"/>
  <c r="T172" i="24"/>
  <c r="S172" i="24"/>
  <c r="N178" i="24"/>
  <c r="N9" i="24" s="1"/>
  <c r="X207" i="24"/>
  <c r="X12" i="24" s="1"/>
  <c r="X33" i="24" s="1"/>
  <c r="Y181" i="24"/>
  <c r="Y376" i="24"/>
  <c r="X393" i="24"/>
  <c r="X22" i="24" s="1"/>
  <c r="AA481" i="24"/>
  <c r="AA496" i="24" s="1"/>
  <c r="AA28" i="24" s="1"/>
  <c r="AB496" i="24"/>
  <c r="AB28" i="24" s="1"/>
  <c r="T299" i="24"/>
  <c r="N314" i="24"/>
  <c r="N18" i="24" s="1"/>
  <c r="S299" i="24"/>
  <c r="S248" i="24"/>
  <c r="T248" i="24"/>
  <c r="T304" i="24"/>
  <c r="S304" i="24"/>
  <c r="AB236" i="24"/>
  <c r="AB14" i="24" s="1"/>
  <c r="AA223" i="24"/>
  <c r="AA236" i="24" s="1"/>
  <c r="AA14" i="24" s="1"/>
  <c r="S294" i="24"/>
  <c r="T294" i="24"/>
  <c r="T311" i="24"/>
  <c r="S311" i="24"/>
  <c r="N449" i="24"/>
  <c r="N25" i="24" s="1"/>
  <c r="T430" i="24"/>
  <c r="AA903" i="24"/>
  <c r="AA911" i="24" s="1"/>
  <c r="AA56" i="24" s="1"/>
  <c r="AB911" i="24"/>
  <c r="AB56" i="24" s="1"/>
  <c r="L52" i="24"/>
  <c r="N467" i="24"/>
  <c r="N26" i="24" s="1"/>
  <c r="T452" i="24"/>
  <c r="S383" i="24"/>
  <c r="Y452" i="24"/>
  <c r="X467" i="24"/>
  <c r="X26" i="24" s="1"/>
  <c r="S166" i="24"/>
  <c r="T270" i="24"/>
  <c r="S270" i="24"/>
  <c r="S382" i="24"/>
  <c r="S286" i="24"/>
  <c r="N349" i="24"/>
  <c r="N20" i="24" s="1"/>
  <c r="X283" i="24"/>
  <c r="X16" i="24" s="1"/>
  <c r="Y259" i="24"/>
  <c r="AB283" i="24"/>
  <c r="AB16" i="24" s="1"/>
  <c r="AA259" i="24"/>
  <c r="AA283" i="24" s="1"/>
  <c r="AA16" i="24" s="1"/>
  <c r="S292" i="24"/>
  <c r="S307" i="24"/>
  <c r="AA396" i="24"/>
  <c r="AA412" i="24" s="1"/>
  <c r="AA23" i="24" s="1"/>
  <c r="AB412" i="24"/>
  <c r="AB23" i="24" s="1"/>
  <c r="S845" i="24"/>
  <c r="AA505" i="24"/>
  <c r="AA29" i="24" s="1"/>
  <c r="S932" i="24"/>
  <c r="S58" i="24" s="1"/>
  <c r="T744" i="24"/>
  <c r="S744" i="24"/>
  <c r="S740" i="24"/>
  <c r="N748" i="24"/>
  <c r="T740" i="24"/>
  <c r="T748" i="24" s="1"/>
  <c r="T546" i="24"/>
  <c r="N553" i="24"/>
  <c r="S636" i="24"/>
  <c r="T636" i="24"/>
  <c r="T685" i="24"/>
  <c r="T688" i="24" s="1"/>
  <c r="N688" i="24"/>
  <c r="T488" i="24"/>
  <c r="S488" i="24"/>
  <c r="S741" i="24"/>
  <c r="T741" i="24"/>
  <c r="S567" i="24"/>
  <c r="T567" i="24"/>
  <c r="AB773" i="24"/>
  <c r="AA766" i="24"/>
  <c r="AA773" i="24" s="1"/>
  <c r="AA740" i="24"/>
  <c r="AA748" i="24" s="1"/>
  <c r="AB748" i="24"/>
  <c r="S717" i="24"/>
  <c r="T710" i="24"/>
  <c r="N721" i="24"/>
  <c r="T572" i="24"/>
  <c r="S572" i="24"/>
  <c r="S538" i="24"/>
  <c r="T538" i="24"/>
  <c r="S617" i="24"/>
  <c r="T617" i="24"/>
  <c r="N624" i="24"/>
  <c r="AA636" i="24"/>
  <c r="AA643" i="24" s="1"/>
  <c r="AB643" i="24"/>
  <c r="AA602" i="24"/>
  <c r="AA610" i="24" s="1"/>
  <c r="AB610" i="24"/>
  <c r="T594" i="24"/>
  <c r="N597" i="24"/>
  <c r="T562" i="24"/>
  <c r="N565" i="24"/>
  <c r="AA559" i="24"/>
  <c r="S637" i="24"/>
  <c r="T637" i="24"/>
  <c r="T732" i="24"/>
  <c r="S732" i="24"/>
  <c r="T706" i="24"/>
  <c r="T707" i="24" s="1"/>
  <c r="N707" i="24"/>
  <c r="S587" i="24"/>
  <c r="N590" i="24"/>
  <c r="N598" i="24" s="1"/>
  <c r="N37" i="24" s="1"/>
  <c r="T587" i="24"/>
  <c r="T590" i="24" s="1"/>
  <c r="T753" i="24"/>
  <c r="S753" i="24"/>
  <c r="N763" i="24"/>
  <c r="AA729" i="24"/>
  <c r="AA734" i="24" s="1"/>
  <c r="AA735" i="24" s="1"/>
  <c r="AA41" i="24" s="1"/>
  <c r="AB734" i="24"/>
  <c r="AB735" i="24" s="1"/>
  <c r="AB41" i="24" s="1"/>
  <c r="S547" i="24"/>
  <c r="T653" i="24"/>
  <c r="N654" i="24"/>
  <c r="S653" i="24"/>
  <c r="Y539" i="24"/>
  <c r="Z535" i="24"/>
  <c r="Z539" i="24" s="1"/>
  <c r="S274" i="24"/>
  <c r="T274" i="24"/>
  <c r="S792" i="24"/>
  <c r="T792" i="24"/>
  <c r="T342" i="24"/>
  <c r="S342" i="24"/>
  <c r="N926" i="24"/>
  <c r="N57" i="24" s="1"/>
  <c r="T361" i="24"/>
  <c r="S361" i="24"/>
  <c r="L5" i="24"/>
  <c r="L10" i="24" s="1"/>
  <c r="S174" i="24"/>
  <c r="N393" i="24"/>
  <c r="N22" i="24" s="1"/>
  <c r="T376" i="24"/>
  <c r="T405" i="24"/>
  <c r="S405" i="24"/>
  <c r="T240" i="24"/>
  <c r="N256" i="24"/>
  <c r="N15" i="24" s="1"/>
  <c r="S240" i="24"/>
  <c r="X296" i="24"/>
  <c r="X17" i="24" s="1"/>
  <c r="Y286" i="24"/>
  <c r="X496" i="24"/>
  <c r="X28" i="24" s="1"/>
  <c r="Y481" i="24"/>
  <c r="S120" i="24"/>
  <c r="S133" i="24" s="1"/>
  <c r="S7" i="24" s="1"/>
  <c r="N133" i="24"/>
  <c r="N7" i="24" s="1"/>
  <c r="T120" i="24"/>
  <c r="T133" i="24" s="1"/>
  <c r="T241" i="24"/>
  <c r="S241" i="24"/>
  <c r="S31" i="24"/>
  <c r="S514" i="24"/>
  <c r="AA864" i="24"/>
  <c r="AA866" i="24" s="1"/>
  <c r="AB866" i="24"/>
  <c r="T267" i="24"/>
  <c r="S267" i="24"/>
  <c r="T218" i="24"/>
  <c r="S218" i="24"/>
  <c r="X505" i="24"/>
  <c r="Y499" i="24"/>
  <c r="S313" i="24"/>
  <c r="S476" i="24"/>
  <c r="S354" i="24"/>
  <c r="S212" i="24"/>
  <c r="T212" i="24"/>
  <c r="X236" i="24"/>
  <c r="X14" i="24" s="1"/>
  <c r="Y223" i="24"/>
  <c r="S279" i="24"/>
  <c r="T279" i="24"/>
  <c r="T339" i="24"/>
  <c r="S339" i="24"/>
  <c r="T343" i="24"/>
  <c r="S343" i="24"/>
  <c r="N427" i="24"/>
  <c r="N24" i="24" s="1"/>
  <c r="T415" i="24"/>
  <c r="S195" i="24"/>
  <c r="S214" i="24"/>
  <c r="T326" i="24"/>
  <c r="S326" i="24"/>
  <c r="AB373" i="24"/>
  <c r="AB21" i="24" s="1"/>
  <c r="AA352" i="24"/>
  <c r="AA373" i="24" s="1"/>
  <c r="AA21" i="24" s="1"/>
  <c r="Y430" i="24"/>
  <c r="X449" i="24"/>
  <c r="X25" i="24" s="1"/>
  <c r="Y210" i="24"/>
  <c r="X220" i="24"/>
  <c r="X13" i="24" s="1"/>
  <c r="S402" i="24"/>
  <c r="S400" i="24"/>
  <c r="S213" i="24"/>
  <c r="AB91" i="24"/>
  <c r="T486" i="24"/>
  <c r="S486" i="24"/>
  <c r="N505" i="24"/>
  <c r="N29" i="24" s="1"/>
  <c r="T499" i="24"/>
  <c r="L945" i="24"/>
  <c r="AB531" i="24"/>
  <c r="L32" i="24"/>
  <c r="L33" i="24" s="1"/>
  <c r="S368" i="24"/>
  <c r="T417" i="24"/>
  <c r="S417" i="24"/>
  <c r="X866" i="24"/>
  <c r="Y864" i="24"/>
  <c r="AA825" i="24"/>
  <c r="S447" i="24"/>
  <c r="N104" i="24"/>
  <c r="N5" i="24" s="1"/>
  <c r="N283" i="24"/>
  <c r="N16" i="24" s="1"/>
  <c r="T259" i="24"/>
  <c r="S328" i="24"/>
  <c r="AB861" i="24"/>
  <c r="AB50" i="24" s="1"/>
  <c r="U303" i="22"/>
  <c r="V303" i="22"/>
  <c r="U95" i="22"/>
  <c r="P104" i="22"/>
  <c r="P5" i="22" s="1"/>
  <c r="V398" i="22"/>
  <c r="P412" i="22"/>
  <c r="P23" i="22" s="1"/>
  <c r="U210" i="22"/>
  <c r="U220" i="22" s="1"/>
  <c r="U13" i="22" s="1"/>
  <c r="V861" i="22"/>
  <c r="V50" i="22" s="1"/>
  <c r="P926" i="22"/>
  <c r="P57" i="22" s="1"/>
  <c r="O707" i="22"/>
  <c r="O643" i="22"/>
  <c r="L722" i="22"/>
  <c r="L40" i="22" s="1"/>
  <c r="P654" i="22"/>
  <c r="S951" i="22"/>
  <c r="U550" i="22"/>
  <c r="U693" i="22"/>
  <c r="O624" i="22"/>
  <c r="U605" i="22"/>
  <c r="U492" i="22"/>
  <c r="P220" i="22"/>
  <c r="P13" i="22" s="1"/>
  <c r="U687" i="22"/>
  <c r="U569" i="22"/>
  <c r="U843" i="22"/>
  <c r="U535" i="22"/>
  <c r="U325" i="22"/>
  <c r="V325" i="22"/>
  <c r="U101" i="22"/>
  <c r="U329" i="22"/>
  <c r="O773" i="22"/>
  <c r="O798" i="22"/>
  <c r="O46" i="22" s="1"/>
  <c r="V567" i="22"/>
  <c r="U567" i="22"/>
  <c r="V796" i="22"/>
  <c r="U796" i="22"/>
  <c r="U145" i="22"/>
  <c r="U398" i="22"/>
  <c r="O734" i="22"/>
  <c r="O735" i="22" s="1"/>
  <c r="O41" i="22" s="1"/>
  <c r="U761" i="22"/>
  <c r="O590" i="22"/>
  <c r="U574" i="22"/>
  <c r="U544" i="22"/>
  <c r="U758" i="22"/>
  <c r="N43" i="22"/>
  <c r="T947" i="22"/>
  <c r="T951" i="22" s="1"/>
  <c r="T952" i="22" s="1"/>
  <c r="L52" i="22"/>
  <c r="O812" i="22"/>
  <c r="O47" i="22" s="1"/>
  <c r="V220" i="22"/>
  <c r="V13" i="22" s="1"/>
  <c r="V256" i="22"/>
  <c r="V15" i="22" s="1"/>
  <c r="U759" i="22"/>
  <c r="U296" i="22"/>
  <c r="U17" i="22" s="1"/>
  <c r="V543" i="22"/>
  <c r="U543" i="22"/>
  <c r="U563" i="22"/>
  <c r="U549" i="22"/>
  <c r="V549" i="22"/>
  <c r="V120" i="22"/>
  <c r="U120" i="22"/>
  <c r="V322" i="22"/>
  <c r="U322" i="22"/>
  <c r="U196" i="22"/>
  <c r="U454" i="22"/>
  <c r="U401" i="22"/>
  <c r="U906" i="22"/>
  <c r="V617" i="22"/>
  <c r="U617" i="22"/>
  <c r="V755" i="22"/>
  <c r="U755" i="22"/>
  <c r="U627" i="22"/>
  <c r="U631" i="22" s="1"/>
  <c r="V627" i="22"/>
  <c r="P701" i="22"/>
  <c r="V674" i="22"/>
  <c r="U674" i="22"/>
  <c r="U732" i="22"/>
  <c r="V719" i="22"/>
  <c r="U719" i="22"/>
  <c r="V713" i="22"/>
  <c r="U713" i="22"/>
  <c r="V564" i="22"/>
  <c r="U564" i="22"/>
  <c r="U607" i="22"/>
  <c r="U669" i="22"/>
  <c r="O631" i="22"/>
  <c r="R951" i="22"/>
  <c r="U641" i="22"/>
  <c r="O565" i="22"/>
  <c r="U699" i="22"/>
  <c r="U682" i="22"/>
  <c r="L644" i="22"/>
  <c r="L38" i="22" s="1"/>
  <c r="S61" i="22"/>
  <c r="S65" i="22" s="1"/>
  <c r="S68" i="22" s="1"/>
  <c r="S952" i="22" s="1"/>
  <c r="U560" i="22"/>
  <c r="U536" i="22"/>
  <c r="U746" i="22"/>
  <c r="V697" i="22"/>
  <c r="V701" i="22" s="1"/>
  <c r="U697" i="22"/>
  <c r="U765" i="22"/>
  <c r="U745" i="22"/>
  <c r="U696" i="22"/>
  <c r="U757" i="22"/>
  <c r="V757" i="22"/>
  <c r="V716" i="22"/>
  <c r="U716" i="22"/>
  <c r="U710" i="22"/>
  <c r="V710" i="22"/>
  <c r="V621" i="22"/>
  <c r="U621" i="22"/>
  <c r="U671" i="22"/>
  <c r="V777" i="22"/>
  <c r="U777" i="22"/>
  <c r="P798" i="22"/>
  <c r="P46" i="22" s="1"/>
  <c r="L945" i="22"/>
  <c r="L948" i="22"/>
  <c r="V157" i="22"/>
  <c r="U157" i="22"/>
  <c r="V886" i="22"/>
  <c r="U886" i="22"/>
  <c r="O449" i="22"/>
  <c r="O25" i="22" s="1"/>
  <c r="V455" i="22"/>
  <c r="P467" i="22"/>
  <c r="P26" i="22" s="1"/>
  <c r="V464" i="22"/>
  <c r="U464" i="22"/>
  <c r="O314" i="22"/>
  <c r="O18" i="22" s="1"/>
  <c r="V353" i="22"/>
  <c r="P373" i="22"/>
  <c r="P21" i="22" s="1"/>
  <c r="U433" i="22"/>
  <c r="U449" i="22" s="1"/>
  <c r="O467" i="22"/>
  <c r="O26" i="22" s="1"/>
  <c r="P688" i="22"/>
  <c r="U673" i="22"/>
  <c r="V673" i="22"/>
  <c r="V136" i="22"/>
  <c r="U136" i="22"/>
  <c r="P168" i="22"/>
  <c r="P8" i="22" s="1"/>
  <c r="V791" i="22"/>
  <c r="U791" i="22"/>
  <c r="V539" i="22"/>
  <c r="V634" i="22"/>
  <c r="U634" i="22"/>
  <c r="O7" i="22"/>
  <c r="V884" i="22"/>
  <c r="U884" i="22"/>
  <c r="U855" i="22"/>
  <c r="U861" i="22" s="1"/>
  <c r="U50" i="22" s="1"/>
  <c r="V318" i="22"/>
  <c r="P331" i="22"/>
  <c r="P19" i="22" s="1"/>
  <c r="U318" i="22"/>
  <c r="V366" i="22"/>
  <c r="U366" i="22"/>
  <c r="U756" i="22"/>
  <c r="O748" i="22"/>
  <c r="U771" i="22"/>
  <c r="U743" i="22"/>
  <c r="U686" i="22"/>
  <c r="V686" i="22"/>
  <c r="V688" i="22" s="1"/>
  <c r="U711" i="22"/>
  <c r="U608" i="22"/>
  <c r="V608" i="22"/>
  <c r="U739" i="22"/>
  <c r="V739" i="22"/>
  <c r="U603" i="22"/>
  <c r="V603" i="22"/>
  <c r="U546" i="22"/>
  <c r="U635" i="22"/>
  <c r="P861" i="22"/>
  <c r="U311" i="22"/>
  <c r="V311" i="22"/>
  <c r="O505" i="22"/>
  <c r="O29" i="22" s="1"/>
  <c r="V466" i="22"/>
  <c r="U466" i="22"/>
  <c r="V787" i="22"/>
  <c r="U787" i="22"/>
  <c r="U840" i="22"/>
  <c r="P848" i="22"/>
  <c r="P49" i="22" s="1"/>
  <c r="V840" i="22"/>
  <c r="O50" i="22"/>
  <c r="U353" i="22"/>
  <c r="P812" i="22"/>
  <c r="P47" i="22" s="1"/>
  <c r="V802" i="22"/>
  <c r="V812" i="22" s="1"/>
  <c r="V47" i="22" s="1"/>
  <c r="U455" i="22"/>
  <c r="U356" i="22"/>
  <c r="V299" i="22"/>
  <c r="P314" i="22"/>
  <c r="P18" i="22" s="1"/>
  <c r="U348" i="22"/>
  <c r="O373" i="22"/>
  <c r="O21" i="22" s="1"/>
  <c r="V431" i="22"/>
  <c r="V449" i="22" s="1"/>
  <c r="V25" i="22" s="1"/>
  <c r="P449" i="22"/>
  <c r="P25" i="22" s="1"/>
  <c r="V473" i="22"/>
  <c r="V504" i="22"/>
  <c r="V505" i="22" s="1"/>
  <c r="V29" i="22" s="1"/>
  <c r="P505" i="22"/>
  <c r="P29" i="22" s="1"/>
  <c r="V613" i="22"/>
  <c r="P624" i="22"/>
  <c r="O675" i="22"/>
  <c r="U663" i="22"/>
  <c r="V663" i="22"/>
  <c r="O654" i="22"/>
  <c r="U572" i="22"/>
  <c r="V636" i="22"/>
  <c r="V643" i="22" s="1"/>
  <c r="P643" i="22"/>
  <c r="U636" i="22"/>
  <c r="U637" i="22"/>
  <c r="V609" i="22"/>
  <c r="U609" i="22"/>
  <c r="U604" i="22"/>
  <c r="U683" i="22"/>
  <c r="P597" i="22"/>
  <c r="V654" i="22"/>
  <c r="U594" i="22"/>
  <c r="O597" i="22"/>
  <c r="P590" i="22"/>
  <c r="P598" i="22" s="1"/>
  <c r="P37" i="22" s="1"/>
  <c r="V586" i="22"/>
  <c r="V590" i="22" s="1"/>
  <c r="V598" i="22" s="1"/>
  <c r="V37" i="22" s="1"/>
  <c r="U586" i="22"/>
  <c r="U590" i="22" s="1"/>
  <c r="V578" i="22"/>
  <c r="V581" i="22" s="1"/>
  <c r="P581" i="22"/>
  <c r="U562" i="22"/>
  <c r="U538" i="22"/>
  <c r="U539" i="22" s="1"/>
  <c r="U770" i="22"/>
  <c r="P763" i="22"/>
  <c r="V750" i="22"/>
  <c r="U744" i="22"/>
  <c r="U658" i="22"/>
  <c r="V658" i="22"/>
  <c r="V729" i="22"/>
  <c r="V734" i="22" s="1"/>
  <c r="V735" i="22" s="1"/>
  <c r="V41" i="22" s="1"/>
  <c r="P734" i="22"/>
  <c r="P735" i="22" s="1"/>
  <c r="P41" i="22" s="1"/>
  <c r="P675" i="22"/>
  <c r="P576" i="22"/>
  <c r="V568" i="22"/>
  <c r="O553" i="22"/>
  <c r="V766" i="22"/>
  <c r="V773" i="22" s="1"/>
  <c r="P773" i="22"/>
  <c r="V740" i="22"/>
  <c r="P748" i="22"/>
  <c r="L774" i="22"/>
  <c r="L42" i="22" s="1"/>
  <c r="P539" i="22"/>
  <c r="P565" i="22"/>
  <c r="V556" i="22"/>
  <c r="L582" i="22"/>
  <c r="L36" i="22" s="1"/>
  <c r="U685" i="22"/>
  <c r="V626" i="22"/>
  <c r="P631" i="22"/>
  <c r="P610" i="22"/>
  <c r="U715" i="22"/>
  <c r="V703" i="22"/>
  <c r="V707" i="22" s="1"/>
  <c r="U703" i="22"/>
  <c r="P707" i="22"/>
  <c r="U694" i="22"/>
  <c r="U661" i="22"/>
  <c r="U772" i="22"/>
  <c r="U681" i="22"/>
  <c r="L676" i="22"/>
  <c r="L39" i="22" s="1"/>
  <c r="U619" i="22"/>
  <c r="P721" i="22"/>
  <c r="R952" i="22"/>
  <c r="U766" i="22"/>
  <c r="U733" i="22"/>
  <c r="U596" i="22"/>
  <c r="U580" i="22"/>
  <c r="U581" i="22" s="1"/>
  <c r="O581" i="22"/>
  <c r="O576" i="22"/>
  <c r="U558" i="22"/>
  <c r="U548" i="22"/>
  <c r="V542" i="22"/>
  <c r="P553" i="22"/>
  <c r="U768" i="22"/>
  <c r="U762" i="22"/>
  <c r="U760" i="22"/>
  <c r="U754" i="22"/>
  <c r="U752" i="22"/>
  <c r="O763" i="22"/>
  <c r="U742" i="22"/>
  <c r="U740" i="22"/>
  <c r="O926" i="22"/>
  <c r="O57" i="22" s="1"/>
  <c r="U917" i="22"/>
  <c r="V514" i="22"/>
  <c r="V31" i="22"/>
  <c r="V508" i="22"/>
  <c r="V510" i="22" s="1"/>
  <c r="P510" i="22"/>
  <c r="P30" i="22" s="1"/>
  <c r="T664" i="24" l="1"/>
  <c r="S664" i="24"/>
  <c r="S145" i="24"/>
  <c r="T145" i="24"/>
  <c r="X911" i="24"/>
  <c r="X56" i="24" s="1"/>
  <c r="Y901" i="24"/>
  <c r="AA848" i="24"/>
  <c r="AA49" i="24" s="1"/>
  <c r="S568" i="24"/>
  <c r="Y256" i="24"/>
  <c r="Y15" i="24" s="1"/>
  <c r="AB822" i="24"/>
  <c r="AB48" i="24" s="1"/>
  <c r="N168" i="24"/>
  <c r="N8" i="24" s="1"/>
  <c r="N10" i="24" s="1"/>
  <c r="L43" i="24"/>
  <c r="S570" i="24"/>
  <c r="AB898" i="24"/>
  <c r="AB55" i="24" s="1"/>
  <c r="N91" i="24"/>
  <c r="N4" i="24" s="1"/>
  <c r="X104" i="24"/>
  <c r="X5" i="24" s="1"/>
  <c r="S806" i="24"/>
  <c r="T816" i="24"/>
  <c r="S816" i="24"/>
  <c r="N822" i="24"/>
  <c r="N48" i="24" s="1"/>
  <c r="T769" i="24"/>
  <c r="T773" i="24" s="1"/>
  <c r="S769" i="24"/>
  <c r="S773" i="24" s="1"/>
  <c r="S774" i="24" s="1"/>
  <c r="S42" i="24" s="1"/>
  <c r="T574" i="24"/>
  <c r="S574" i="24"/>
  <c r="T666" i="24"/>
  <c r="S666" i="24"/>
  <c r="S745" i="24"/>
  <c r="T564" i="24"/>
  <c r="T565" i="24" s="1"/>
  <c r="S564" i="24"/>
  <c r="S628" i="24"/>
  <c r="S631" i="24" s="1"/>
  <c r="T628" i="24"/>
  <c r="T631" i="24" s="1"/>
  <c r="S781" i="24"/>
  <c r="T149" i="24"/>
  <c r="S149" i="24"/>
  <c r="T159" i="24"/>
  <c r="S159" i="24"/>
  <c r="T874" i="24"/>
  <c r="T898" i="24" s="1"/>
  <c r="T55" i="24" s="1"/>
  <c r="S874" i="24"/>
  <c r="T789" i="24"/>
  <c r="S789" i="24"/>
  <c r="T638" i="24"/>
  <c r="T643" i="24" s="1"/>
  <c r="S638" i="24"/>
  <c r="AB798" i="24"/>
  <c r="AB848" i="24"/>
  <c r="AB49" i="24" s="1"/>
  <c r="T654" i="24"/>
  <c r="AA565" i="24"/>
  <c r="N798" i="24"/>
  <c r="N911" i="24"/>
  <c r="N56" i="24" s="1"/>
  <c r="AB168" i="24"/>
  <c r="AB8" i="24" s="1"/>
  <c r="AA660" i="24"/>
  <c r="AA675" i="24" s="1"/>
  <c r="T858" i="24"/>
  <c r="S858" i="24"/>
  <c r="S595" i="24"/>
  <c r="S597" i="24" s="1"/>
  <c r="S598" i="24" s="1"/>
  <c r="S37" i="24" s="1"/>
  <c r="T595" i="24"/>
  <c r="T597" i="24" s="1"/>
  <c r="T598" i="24" s="1"/>
  <c r="T37" i="24" s="1"/>
  <c r="S147" i="24"/>
  <c r="S622" i="24"/>
  <c r="S782" i="24"/>
  <c r="S817" i="24"/>
  <c r="T817" i="24"/>
  <c r="S544" i="24"/>
  <c r="T544" i="24"/>
  <c r="T553" i="24" s="1"/>
  <c r="W61" i="24"/>
  <c r="W65" i="24" s="1"/>
  <c r="W68" i="24" s="1"/>
  <c r="W951" i="24" s="1"/>
  <c r="S720" i="24"/>
  <c r="T905" i="24"/>
  <c r="S905" i="24"/>
  <c r="S904" i="24"/>
  <c r="T505" i="24"/>
  <c r="T29" i="24" s="1"/>
  <c r="L944" i="24"/>
  <c r="S590" i="24"/>
  <c r="AB565" i="24"/>
  <c r="AB582" i="24" s="1"/>
  <c r="AB36" i="24" s="1"/>
  <c r="N576" i="24"/>
  <c r="AA168" i="24"/>
  <c r="AA8" i="24" s="1"/>
  <c r="N675" i="24"/>
  <c r="N643" i="24"/>
  <c r="S528" i="24"/>
  <c r="S531" i="24" s="1"/>
  <c r="S32" i="24" s="1"/>
  <c r="T528" i="24"/>
  <c r="T531" i="24" s="1"/>
  <c r="T32" i="24" s="1"/>
  <c r="T695" i="24"/>
  <c r="S695" i="24"/>
  <c r="T712" i="24"/>
  <c r="T721" i="24" s="1"/>
  <c r="T722" i="24" s="1"/>
  <c r="T40" i="24" s="1"/>
  <c r="S712" i="24"/>
  <c r="S721" i="24" s="1"/>
  <c r="T820" i="24"/>
  <c r="S820" i="24"/>
  <c r="T842" i="24"/>
  <c r="T848" i="24" s="1"/>
  <c r="T49" i="24" s="1"/>
  <c r="S842" i="24"/>
  <c r="S838" i="24"/>
  <c r="L644" i="24"/>
  <c r="L38" i="24" s="1"/>
  <c r="S141" i="24"/>
  <c r="T141" i="24"/>
  <c r="T168" i="24" s="1"/>
  <c r="T8" i="24" s="1"/>
  <c r="T901" i="24"/>
  <c r="S901" i="24"/>
  <c r="S96" i="24"/>
  <c r="S104" i="24" s="1"/>
  <c r="S5" i="24" s="1"/>
  <c r="O6" i="22"/>
  <c r="O10" i="22" s="1"/>
  <c r="O945" i="22"/>
  <c r="V553" i="22"/>
  <c r="U624" i="22"/>
  <c r="V631" i="22"/>
  <c r="V496" i="22"/>
  <c r="V28" i="22" s="1"/>
  <c r="U531" i="22"/>
  <c r="U32" i="22" s="1"/>
  <c r="O722" i="22"/>
  <c r="O40" i="22" s="1"/>
  <c r="U314" i="22"/>
  <c r="U18" i="22" s="1"/>
  <c r="U496" i="22"/>
  <c r="U28" i="22" s="1"/>
  <c r="U108" i="22"/>
  <c r="U117" i="22" s="1"/>
  <c r="U6" i="22" s="1"/>
  <c r="V108" i="22"/>
  <c r="V117" i="22" s="1"/>
  <c r="V6" i="22" s="1"/>
  <c r="P676" i="22"/>
  <c r="P39" i="22" s="1"/>
  <c r="U349" i="22"/>
  <c r="U20" i="22" s="1"/>
  <c r="V236" i="22"/>
  <c r="V14" i="22" s="1"/>
  <c r="V349" i="22"/>
  <c r="V20" i="22" s="1"/>
  <c r="V377" i="22"/>
  <c r="U377" i="22"/>
  <c r="U393" i="22" s="1"/>
  <c r="U22" i="22" s="1"/>
  <c r="V412" i="22"/>
  <c r="V23" i="22" s="1"/>
  <c r="U192" i="22"/>
  <c r="U354" i="22"/>
  <c r="U373" i="22" s="1"/>
  <c r="U21" i="22" s="1"/>
  <c r="P478" i="22"/>
  <c r="P27" i="22" s="1"/>
  <c r="U183" i="22"/>
  <c r="U207" i="22" s="1"/>
  <c r="U12" i="22" s="1"/>
  <c r="V183" i="22"/>
  <c r="V207" i="22" s="1"/>
  <c r="V12" i="22" s="1"/>
  <c r="U926" i="22"/>
  <c r="U57" i="22" s="1"/>
  <c r="V721" i="22"/>
  <c r="P531" i="22"/>
  <c r="P32" i="22" s="1"/>
  <c r="P33" i="22" s="1"/>
  <c r="U133" i="22"/>
  <c r="U7" i="22" s="1"/>
  <c r="U104" i="22"/>
  <c r="U5" i="22" s="1"/>
  <c r="U236" i="22"/>
  <c r="U14" i="22" s="1"/>
  <c r="P722" i="22"/>
  <c r="P40" i="22" s="1"/>
  <c r="U898" i="22"/>
  <c r="U55" i="22" s="1"/>
  <c r="L946" i="22"/>
  <c r="U412" i="22"/>
  <c r="U23" i="22" s="1"/>
  <c r="U427" i="22"/>
  <c r="U24" i="22" s="1"/>
  <c r="U654" i="22"/>
  <c r="U734" i="22"/>
  <c r="U735" i="22" s="1"/>
  <c r="U41" i="22" s="1"/>
  <c r="U707" i="22"/>
  <c r="V848" i="22"/>
  <c r="V49" i="22" s="1"/>
  <c r="V376" i="22"/>
  <c r="V393" i="22" s="1"/>
  <c r="V22" i="22" s="1"/>
  <c r="P393" i="22"/>
  <c r="P22" i="22" s="1"/>
  <c r="T861" i="24"/>
  <c r="T50" i="24" s="1"/>
  <c r="Z517" i="24"/>
  <c r="Z531" i="24" s="1"/>
  <c r="Z32" i="24" s="1"/>
  <c r="Y531" i="24"/>
  <c r="Y32" i="24" s="1"/>
  <c r="S349" i="24"/>
  <c r="S20" i="24" s="1"/>
  <c r="T449" i="24"/>
  <c r="T25" i="24" s="1"/>
  <c r="S911" i="24"/>
  <c r="S56" i="24" s="1"/>
  <c r="S553" i="24"/>
  <c r="S763" i="24"/>
  <c r="N722" i="24"/>
  <c r="N40" i="24" s="1"/>
  <c r="S748" i="24"/>
  <c r="AA676" i="24"/>
  <c r="AA39" i="24" s="1"/>
  <c r="X582" i="24"/>
  <c r="X36" i="24" s="1"/>
  <c r="Z317" i="24"/>
  <c r="Z331" i="24" s="1"/>
  <c r="Z19" i="24" s="1"/>
  <c r="Y331" i="24"/>
  <c r="Y19" i="24" s="1"/>
  <c r="AA59" i="24"/>
  <c r="N59" i="24"/>
  <c r="S654" i="24"/>
  <c r="S701" i="24"/>
  <c r="X774" i="24"/>
  <c r="X42" i="24" s="1"/>
  <c r="X644" i="24"/>
  <c r="X38" i="24" s="1"/>
  <c r="AB598" i="24"/>
  <c r="AB37" i="24" s="1"/>
  <c r="S565" i="24"/>
  <c r="T117" i="24"/>
  <c r="T6" i="24" s="1"/>
  <c r="S117" i="24"/>
  <c r="S6" i="24" s="1"/>
  <c r="Y104" i="24"/>
  <c r="Y5" i="24" s="1"/>
  <c r="Z94" i="24"/>
  <c r="Z104" i="24" s="1"/>
  <c r="Z5" i="24" s="1"/>
  <c r="T256" i="24"/>
  <c r="T15" i="24" s="1"/>
  <c r="N676" i="24"/>
  <c r="N39" i="24" s="1"/>
  <c r="AA644" i="24"/>
  <c r="AA38" i="24" s="1"/>
  <c r="T624" i="24"/>
  <c r="S576" i="24"/>
  <c r="X944" i="24"/>
  <c r="X950" i="24" s="1"/>
  <c r="AB59" i="24"/>
  <c r="AB676" i="24"/>
  <c r="AB39" i="24" s="1"/>
  <c r="T911" i="24"/>
  <c r="T56" i="24" s="1"/>
  <c r="X676" i="24"/>
  <c r="X39" i="24" s="1"/>
  <c r="V898" i="22"/>
  <c r="V55" i="22" s="1"/>
  <c r="V474" i="22"/>
  <c r="O598" i="22"/>
  <c r="O37" i="22" s="1"/>
  <c r="O644" i="22"/>
  <c r="O38" i="22" s="1"/>
  <c r="V133" i="22"/>
  <c r="V7" i="22" s="1"/>
  <c r="U514" i="22"/>
  <c r="U31" i="22"/>
  <c r="V472" i="22"/>
  <c r="V478" i="22" s="1"/>
  <c r="V27" i="22" s="1"/>
  <c r="U472" i="22"/>
  <c r="U478" i="22" s="1"/>
  <c r="U553" i="22"/>
  <c r="U701" i="22"/>
  <c r="V748" i="22"/>
  <c r="V576" i="22"/>
  <c r="U848" i="22"/>
  <c r="U331" i="22"/>
  <c r="U19" i="22" s="1"/>
  <c r="O52" i="22"/>
  <c r="X43" i="24"/>
  <c r="X61" i="24" s="1"/>
  <c r="X65" i="24" s="1"/>
  <c r="X68" i="24" s="1"/>
  <c r="T467" i="24"/>
  <c r="T26" i="24" s="1"/>
  <c r="S898" i="24"/>
  <c r="S55" i="24" s="1"/>
  <c r="AA722" i="24"/>
  <c r="AA40" i="24" s="1"/>
  <c r="T701" i="24"/>
  <c r="X722" i="24"/>
  <c r="X40" i="24" s="1"/>
  <c r="X598" i="24"/>
  <c r="X37" i="24" s="1"/>
  <c r="S624" i="24"/>
  <c r="T178" i="24"/>
  <c r="T9" i="24" s="1"/>
  <c r="S675" i="24"/>
  <c r="S505" i="24"/>
  <c r="S29" i="24" s="1"/>
  <c r="Z136" i="24"/>
  <c r="Z168" i="24" s="1"/>
  <c r="Z8" i="24" s="1"/>
  <c r="Y168" i="24"/>
  <c r="Y8" i="24" s="1"/>
  <c r="Y631" i="24"/>
  <c r="Z626" i="24"/>
  <c r="Z631" i="24" s="1"/>
  <c r="Y553" i="24"/>
  <c r="Z541" i="24"/>
  <c r="Z553" i="24" s="1"/>
  <c r="S236" i="24"/>
  <c r="S14" i="24" s="1"/>
  <c r="AA598" i="24"/>
  <c r="AA37" i="24" s="1"/>
  <c r="S861" i="24"/>
  <c r="S50" i="24" s="1"/>
  <c r="Y688" i="24"/>
  <c r="Z680" i="24"/>
  <c r="Z688" i="24" s="1"/>
  <c r="Z555" i="24"/>
  <c r="Z565" i="24" s="1"/>
  <c r="Y565" i="24"/>
  <c r="Y582" i="24" s="1"/>
  <c r="Y36" i="24" s="1"/>
  <c r="Y43" i="24" s="1"/>
  <c r="S496" i="24"/>
  <c r="S28" i="24" s="1"/>
  <c r="T283" i="24"/>
  <c r="T16" i="24" s="1"/>
  <c r="S393" i="24"/>
  <c r="S22" i="24" s="1"/>
  <c r="S798" i="24"/>
  <c r="S46" i="24" s="1"/>
  <c r="S848" i="24"/>
  <c r="S49" i="24" s="1"/>
  <c r="S449" i="24"/>
  <c r="S25" i="24" s="1"/>
  <c r="S467" i="24"/>
  <c r="S26" i="24" s="1"/>
  <c r="Z513" i="24"/>
  <c r="Y514" i="24"/>
  <c r="Y31" i="24"/>
  <c r="Z592" i="24"/>
  <c r="Z597" i="24" s="1"/>
  <c r="Y597" i="24"/>
  <c r="Y675" i="24"/>
  <c r="Z656" i="24"/>
  <c r="Z675" i="24" s="1"/>
  <c r="T349" i="24"/>
  <c r="T20" i="24" s="1"/>
  <c r="AB644" i="24"/>
  <c r="AB38" i="24" s="1"/>
  <c r="T539" i="24"/>
  <c r="Y707" i="24"/>
  <c r="Z703" i="24"/>
  <c r="Z707" i="24" s="1"/>
  <c r="S427" i="24"/>
  <c r="S24" i="24" s="1"/>
  <c r="L946" i="24"/>
  <c r="Z914" i="24"/>
  <c r="Z926" i="24" s="1"/>
  <c r="Z57" i="24" s="1"/>
  <c r="Y926" i="24"/>
  <c r="Y57" i="24" s="1"/>
  <c r="Y510" i="24"/>
  <c r="Y30" i="24" s="1"/>
  <c r="Z508" i="24"/>
  <c r="Z510" i="24" s="1"/>
  <c r="Z30" i="24" s="1"/>
  <c r="Z71" i="24"/>
  <c r="Z91" i="24" s="1"/>
  <c r="Z4" i="24" s="1"/>
  <c r="Z10" i="24" s="1"/>
  <c r="Y91" i="24"/>
  <c r="Y4" i="24" s="1"/>
  <c r="Y10" i="24" s="1"/>
  <c r="Z649" i="24"/>
  <c r="Z654" i="24" s="1"/>
  <c r="Z676" i="24" s="1"/>
  <c r="Z39" i="24" s="1"/>
  <c r="Y654" i="24"/>
  <c r="Y676" i="24" s="1"/>
  <c r="Y39" i="24" s="1"/>
  <c r="Y861" i="24"/>
  <c r="Y50" i="24" s="1"/>
  <c r="Z851" i="24"/>
  <c r="Z861" i="24" s="1"/>
  <c r="Z50" i="24" s="1"/>
  <c r="S283" i="24"/>
  <c r="S16" i="24" s="1"/>
  <c r="Y898" i="24"/>
  <c r="Y55" i="24" s="1"/>
  <c r="Y59" i="24" s="1"/>
  <c r="Z869" i="24"/>
  <c r="Z898" i="24" s="1"/>
  <c r="Z55" i="24" s="1"/>
  <c r="Z59" i="24" s="1"/>
  <c r="AA514" i="24"/>
  <c r="AA31" i="24"/>
  <c r="AA33" i="24" s="1"/>
  <c r="Y449" i="24"/>
  <c r="Y25" i="24" s="1"/>
  <c r="Z430" i="24"/>
  <c r="Z449" i="24" s="1"/>
  <c r="Z25" i="24" s="1"/>
  <c r="AB945" i="24"/>
  <c r="AB32" i="24"/>
  <c r="AB33" i="24" s="1"/>
  <c r="T427" i="24"/>
  <c r="T24" i="24" s="1"/>
  <c r="Z223" i="24"/>
  <c r="Z236" i="24" s="1"/>
  <c r="Z14" i="24" s="1"/>
  <c r="Y236" i="24"/>
  <c r="Y14" i="24" s="1"/>
  <c r="X29" i="24"/>
  <c r="X945" i="24"/>
  <c r="Y296" i="24"/>
  <c r="Y17" i="24" s="1"/>
  <c r="Z286" i="24"/>
  <c r="Z296" i="24" s="1"/>
  <c r="Z17" i="24" s="1"/>
  <c r="AA774" i="24"/>
  <c r="AA42" i="24" s="1"/>
  <c r="S643" i="24"/>
  <c r="N774" i="24"/>
  <c r="N42" i="24" s="1"/>
  <c r="Z452" i="24"/>
  <c r="Z467" i="24" s="1"/>
  <c r="Z26" i="24" s="1"/>
  <c r="Y467" i="24"/>
  <c r="Y26" i="24" s="1"/>
  <c r="S314" i="24"/>
  <c r="S18" i="24" s="1"/>
  <c r="AA4" i="24"/>
  <c r="N582" i="24"/>
  <c r="N36" i="24" s="1"/>
  <c r="Y412" i="24"/>
  <c r="Y23" i="24" s="1"/>
  <c r="Z396" i="24"/>
  <c r="Z412" i="24" s="1"/>
  <c r="Z23" i="24" s="1"/>
  <c r="Y848" i="24"/>
  <c r="Y49" i="24" s="1"/>
  <c r="Z825" i="24"/>
  <c r="Z848" i="24" s="1"/>
  <c r="Z49" i="24" s="1"/>
  <c r="N947" i="24"/>
  <c r="N51" i="24"/>
  <c r="S331" i="24"/>
  <c r="S19" i="24" s="1"/>
  <c r="Y763" i="24"/>
  <c r="Y774" i="24" s="1"/>
  <c r="Y42" i="24" s="1"/>
  <c r="Z750" i="24"/>
  <c r="Z763" i="24" s="1"/>
  <c r="Z774" i="24" s="1"/>
  <c r="Z42" i="24" s="1"/>
  <c r="Y427" i="24"/>
  <c r="Y24" i="24" s="1"/>
  <c r="Z415" i="24"/>
  <c r="Z427" i="24" s="1"/>
  <c r="Z24" i="24" s="1"/>
  <c r="S734" i="24"/>
  <c r="S735" i="24" s="1"/>
  <c r="S41" i="24" s="1"/>
  <c r="N644" i="24"/>
  <c r="N38" i="24" s="1"/>
  <c r="T331" i="24"/>
  <c r="T19" i="24" s="1"/>
  <c r="T496" i="24"/>
  <c r="T28" i="24" s="1"/>
  <c r="S412" i="24"/>
  <c r="S23" i="24" s="1"/>
  <c r="T798" i="24"/>
  <c r="T373" i="24"/>
  <c r="T21" i="24" s="1"/>
  <c r="S168" i="24"/>
  <c r="S8" i="24" s="1"/>
  <c r="S207" i="24"/>
  <c r="S12" i="24" s="1"/>
  <c r="Y283" i="24"/>
  <c r="Y16" i="24" s="1"/>
  <c r="Z259" i="24"/>
  <c r="Z283" i="24" s="1"/>
  <c r="Z16" i="24" s="1"/>
  <c r="N46" i="24"/>
  <c r="S478" i="24"/>
  <c r="S27" i="24" s="1"/>
  <c r="T51" i="24"/>
  <c r="Y866" i="24"/>
  <c r="Z864" i="24"/>
  <c r="Z866" i="24" s="1"/>
  <c r="Y496" i="24"/>
  <c r="Y28" i="24" s="1"/>
  <c r="Z481" i="24"/>
  <c r="Z496" i="24" s="1"/>
  <c r="Z28" i="24" s="1"/>
  <c r="Y610" i="24"/>
  <c r="Z602" i="24"/>
  <c r="Z610" i="24" s="1"/>
  <c r="AA46" i="24"/>
  <c r="T412" i="24"/>
  <c r="T23" i="24" s="1"/>
  <c r="S812" i="24"/>
  <c r="S47" i="24" s="1"/>
  <c r="Y6" i="24"/>
  <c r="T207" i="24"/>
  <c r="T12" i="24" s="1"/>
  <c r="N945" i="24"/>
  <c r="N32" i="24"/>
  <c r="N33" i="24" s="1"/>
  <c r="Y701" i="24"/>
  <c r="Z690" i="24"/>
  <c r="Z701" i="24" s="1"/>
  <c r="Y590" i="24"/>
  <c r="Z586" i="24"/>
  <c r="Z590" i="24" s="1"/>
  <c r="Z598" i="24" s="1"/>
  <c r="Z37" i="24" s="1"/>
  <c r="T610" i="24"/>
  <c r="AB947" i="24"/>
  <c r="AB51" i="24"/>
  <c r="S220" i="24"/>
  <c r="S13" i="24" s="1"/>
  <c r="AB4" i="24"/>
  <c r="AA947" i="24"/>
  <c r="AA51" i="24"/>
  <c r="S256" i="24"/>
  <c r="S15" i="24" s="1"/>
  <c r="S296" i="24"/>
  <c r="S17" i="24" s="1"/>
  <c r="T314" i="24"/>
  <c r="T18" i="24" s="1"/>
  <c r="Z376" i="24"/>
  <c r="Z393" i="24" s="1"/>
  <c r="Z22" i="24" s="1"/>
  <c r="Y393" i="24"/>
  <c r="Y22" i="24" s="1"/>
  <c r="S178" i="24"/>
  <c r="S9" i="24" s="1"/>
  <c r="T220" i="24"/>
  <c r="T13" i="24" s="1"/>
  <c r="AB46" i="24"/>
  <c r="X947" i="24"/>
  <c r="X51" i="24"/>
  <c r="Y220" i="24"/>
  <c r="Y13" i="24" s="1"/>
  <c r="Z210" i="24"/>
  <c r="Z220" i="24" s="1"/>
  <c r="Z13" i="24" s="1"/>
  <c r="Y505" i="24"/>
  <c r="Z499" i="24"/>
  <c r="Z505" i="24" s="1"/>
  <c r="T7" i="24"/>
  <c r="T393" i="24"/>
  <c r="T22" i="24" s="1"/>
  <c r="L61" i="24"/>
  <c r="T763" i="24"/>
  <c r="AB774" i="24"/>
  <c r="AB42" i="24" s="1"/>
  <c r="T576" i="24"/>
  <c r="Z181" i="24"/>
  <c r="Z207" i="24" s="1"/>
  <c r="Z12" i="24" s="1"/>
  <c r="Z33" i="24" s="1"/>
  <c r="Y207" i="24"/>
  <c r="Y12" i="24" s="1"/>
  <c r="Y33" i="24" s="1"/>
  <c r="AA582" i="24"/>
  <c r="AA36" i="24" s="1"/>
  <c r="S539" i="24"/>
  <c r="T296" i="24"/>
  <c r="T17" i="24" s="1"/>
  <c r="T236" i="24"/>
  <c r="T14" i="24" s="1"/>
  <c r="Y133" i="24"/>
  <c r="Y7" i="24" s="1"/>
  <c r="Z120" i="24"/>
  <c r="Z133" i="24" s="1"/>
  <c r="Z7" i="24" s="1"/>
  <c r="Z801" i="24"/>
  <c r="Z812" i="24" s="1"/>
  <c r="Z47" i="24" s="1"/>
  <c r="Y812" i="24"/>
  <c r="Y47" i="24" s="1"/>
  <c r="T675" i="24"/>
  <c r="T812" i="24"/>
  <c r="T47" i="24" s="1"/>
  <c r="S373" i="24"/>
  <c r="S21" i="24" s="1"/>
  <c r="Y478" i="24"/>
  <c r="Y27" i="24" s="1"/>
  <c r="Z470" i="24"/>
  <c r="Z478" i="24" s="1"/>
  <c r="Z27" i="24" s="1"/>
  <c r="Z6" i="24"/>
  <c r="T734" i="24"/>
  <c r="T735" i="24" s="1"/>
  <c r="T41" i="24" s="1"/>
  <c r="S610" i="24"/>
  <c r="AB722" i="24"/>
  <c r="AB40" i="24" s="1"/>
  <c r="AA945" i="24"/>
  <c r="V610" i="22"/>
  <c r="O676" i="22"/>
  <c r="O39" i="22" s="1"/>
  <c r="U467" i="22"/>
  <c r="U26" i="22" s="1"/>
  <c r="O948" i="22"/>
  <c r="V331" i="22"/>
  <c r="V19" i="22" s="1"/>
  <c r="P10" i="22"/>
  <c r="V373" i="22"/>
  <c r="V21" i="22" s="1"/>
  <c r="V467" i="22"/>
  <c r="V26" i="22" s="1"/>
  <c r="U798" i="22"/>
  <c r="U46" i="22" s="1"/>
  <c r="V565" i="22"/>
  <c r="P774" i="22"/>
  <c r="P42" i="22" s="1"/>
  <c r="O582" i="22"/>
  <c r="O36" i="22" s="1"/>
  <c r="U597" i="22"/>
  <c r="U576" i="22"/>
  <c r="O33" i="22"/>
  <c r="O774" i="22"/>
  <c r="O42" i="22" s="1"/>
  <c r="U168" i="22"/>
  <c r="U8" i="22" s="1"/>
  <c r="U25" i="22"/>
  <c r="U49" i="22"/>
  <c r="V624" i="22"/>
  <c r="P945" i="22"/>
  <c r="V798" i="22"/>
  <c r="V46" i="22" s="1"/>
  <c r="O946" i="22"/>
  <c r="U763" i="22"/>
  <c r="U565" i="22"/>
  <c r="U721" i="22"/>
  <c r="V763" i="22"/>
  <c r="U748" i="22"/>
  <c r="U688" i="22"/>
  <c r="U722" i="22" s="1"/>
  <c r="U40" i="22" s="1"/>
  <c r="V675" i="22"/>
  <c r="V676" i="22" s="1"/>
  <c r="V39" i="22" s="1"/>
  <c r="U610" i="22"/>
  <c r="U643" i="22"/>
  <c r="P948" i="22"/>
  <c r="P50" i="22"/>
  <c r="P52" i="22" s="1"/>
  <c r="U675" i="22"/>
  <c r="U676" i="22" s="1"/>
  <c r="U39" i="22" s="1"/>
  <c r="V314" i="22"/>
  <c r="V18" i="22" s="1"/>
  <c r="V168" i="22"/>
  <c r="U773" i="22"/>
  <c r="P644" i="22"/>
  <c r="P38" i="22" s="1"/>
  <c r="V722" i="22"/>
  <c r="V40" i="22" s="1"/>
  <c r="U598" i="22"/>
  <c r="U37" i="22" s="1"/>
  <c r="L43" i="22"/>
  <c r="L947" i="22"/>
  <c r="P582" i="22"/>
  <c r="P36" i="22" s="1"/>
  <c r="V30" i="22"/>
  <c r="Z901" i="24" l="1"/>
  <c r="Z911" i="24" s="1"/>
  <c r="Z56" i="24" s="1"/>
  <c r="Y911" i="24"/>
  <c r="Y56" i="24" s="1"/>
  <c r="S644" i="24"/>
  <c r="S38" i="24" s="1"/>
  <c r="AB10" i="24"/>
  <c r="AA10" i="24"/>
  <c r="T774" i="24"/>
  <c r="T42" i="24" s="1"/>
  <c r="T59" i="24"/>
  <c r="S676" i="24"/>
  <c r="S39" i="24" s="1"/>
  <c r="T676" i="24"/>
  <c r="T39" i="24" s="1"/>
  <c r="AB944" i="24"/>
  <c r="N944" i="24"/>
  <c r="AA944" i="24"/>
  <c r="S722" i="24"/>
  <c r="S40" i="24" s="1"/>
  <c r="T822" i="24"/>
  <c r="T48" i="24" s="1"/>
  <c r="S822" i="24"/>
  <c r="S48" i="24" s="1"/>
  <c r="V644" i="22"/>
  <c r="V38" i="22" s="1"/>
  <c r="V43" i="22" s="1"/>
  <c r="U945" i="22"/>
  <c r="U52" i="22"/>
  <c r="U10" i="22"/>
  <c r="X951" i="24"/>
  <c r="U644" i="22"/>
  <c r="U38" i="22" s="1"/>
  <c r="P946" i="22"/>
  <c r="O43" i="22"/>
  <c r="O947" i="22"/>
  <c r="V774" i="22"/>
  <c r="V42" i="22" s="1"/>
  <c r="T944" i="24"/>
  <c r="T10" i="24"/>
  <c r="Y722" i="24"/>
  <c r="Y40" i="24" s="1"/>
  <c r="N52" i="24"/>
  <c r="S59" i="24"/>
  <c r="X946" i="24"/>
  <c r="S582" i="24"/>
  <c r="S36" i="24" s="1"/>
  <c r="S946" i="24" s="1"/>
  <c r="Z582" i="24"/>
  <c r="Z36" i="24" s="1"/>
  <c r="Z43" i="24" s="1"/>
  <c r="Z61" i="24" s="1"/>
  <c r="Z65" i="24" s="1"/>
  <c r="Z68" i="24" s="1"/>
  <c r="Z644" i="24"/>
  <c r="Z38" i="24" s="1"/>
  <c r="U27" i="22"/>
  <c r="U33" i="22" s="1"/>
  <c r="U946" i="22"/>
  <c r="V33" i="22"/>
  <c r="V52" i="22"/>
  <c r="K902" i="22"/>
  <c r="U582" i="22"/>
  <c r="U36" i="22" s="1"/>
  <c r="V582" i="22"/>
  <c r="V36" i="22" s="1"/>
  <c r="Y598" i="24"/>
  <c r="Y37" i="24" s="1"/>
  <c r="Y644" i="24"/>
  <c r="Y38" i="24" s="1"/>
  <c r="AB946" i="24"/>
  <c r="Z722" i="24"/>
  <c r="Z40" i="24" s="1"/>
  <c r="T582" i="24"/>
  <c r="T36" i="24" s="1"/>
  <c r="T644" i="24"/>
  <c r="T38" i="24" s="1"/>
  <c r="S10" i="24"/>
  <c r="Z514" i="24"/>
  <c r="Z945" i="24" s="1"/>
  <c r="Z31" i="24"/>
  <c r="S33" i="24"/>
  <c r="S947" i="24"/>
  <c r="Z29" i="24"/>
  <c r="T33" i="24"/>
  <c r="N946" i="24"/>
  <c r="N43" i="24"/>
  <c r="Y29" i="24"/>
  <c r="Y945" i="24"/>
  <c r="Y944" i="24"/>
  <c r="Y950" i="24" s="1"/>
  <c r="AB43" i="24"/>
  <c r="Y947" i="24"/>
  <c r="Y51" i="24"/>
  <c r="S945" i="24"/>
  <c r="AA946" i="24"/>
  <c r="AA43" i="24"/>
  <c r="AA52" i="24"/>
  <c r="T947" i="24"/>
  <c r="S944" i="24"/>
  <c r="T945" i="24"/>
  <c r="S52" i="24"/>
  <c r="K941" i="24"/>
  <c r="L941" i="24" s="1"/>
  <c r="K935" i="24"/>
  <c r="L935" i="24" s="1"/>
  <c r="K937" i="24"/>
  <c r="L937" i="24" s="1"/>
  <c r="K936" i="24"/>
  <c r="L936" i="24" s="1"/>
  <c r="Z944" i="24"/>
  <c r="Z950" i="24" s="1"/>
  <c r="AB52" i="24"/>
  <c r="Y61" i="24"/>
  <c r="Y65" i="24" s="1"/>
  <c r="Y68" i="24" s="1"/>
  <c r="Z947" i="24"/>
  <c r="Z51" i="24"/>
  <c r="T46" i="24"/>
  <c r="T52" i="24" s="1"/>
  <c r="U948" i="22"/>
  <c r="V948" i="22"/>
  <c r="U774" i="22"/>
  <c r="U42" i="22" s="1"/>
  <c r="V8" i="22"/>
  <c r="V10" i="22" s="1"/>
  <c r="V945" i="22"/>
  <c r="V946" i="22"/>
  <c r="V947" i="22"/>
  <c r="P43" i="22"/>
  <c r="P947" i="22"/>
  <c r="N911" i="22"/>
  <c r="N56" i="22" s="1"/>
  <c r="N59" i="22" s="1"/>
  <c r="N61" i="22" s="1"/>
  <c r="T946" i="24" l="1"/>
  <c r="U43" i="22"/>
  <c r="L902" i="22"/>
  <c r="S43" i="24"/>
  <c r="S61" i="24" s="1"/>
  <c r="N61" i="24"/>
  <c r="Z946" i="24"/>
  <c r="Y946" i="24"/>
  <c r="U947" i="22"/>
  <c r="Y951" i="24"/>
  <c r="T43" i="24"/>
  <c r="T61" i="24" s="1"/>
  <c r="AA61" i="24"/>
  <c r="Z951" i="24"/>
  <c r="AB61" i="24"/>
  <c r="X935" i="24"/>
  <c r="N935" i="24"/>
  <c r="L939" i="24"/>
  <c r="AB935" i="24"/>
  <c r="L942" i="24"/>
  <c r="X941" i="24"/>
  <c r="N941" i="24"/>
  <c r="N942" i="24" s="1"/>
  <c r="AB941" i="24"/>
  <c r="N936" i="24"/>
  <c r="S936" i="24" s="1"/>
  <c r="X936" i="24"/>
  <c r="Y936" i="24" s="1"/>
  <c r="Z936" i="24" s="1"/>
  <c r="AB936" i="24"/>
  <c r="AA936" i="24" s="1"/>
  <c r="N937" i="24"/>
  <c r="S937" i="24" s="1"/>
  <c r="X937" i="24"/>
  <c r="Y937" i="24" s="1"/>
  <c r="Z937" i="24" s="1"/>
  <c r="AB937" i="24"/>
  <c r="AA937" i="24" s="1"/>
  <c r="N936" i="22"/>
  <c r="N937" i="22"/>
  <c r="P902" i="22" l="1"/>
  <c r="L911" i="22"/>
  <c r="L56" i="22" s="1"/>
  <c r="L59" i="22" s="1"/>
  <c r="L61" i="22" s="1"/>
  <c r="O902" i="22"/>
  <c r="O911" i="22" s="1"/>
  <c r="O56" i="22" s="1"/>
  <c r="O59" i="22" s="1"/>
  <c r="O61" i="22" s="1"/>
  <c r="AB942" i="24"/>
  <c r="AA941" i="24"/>
  <c r="AA942" i="24" s="1"/>
  <c r="N939" i="24"/>
  <c r="T935" i="24"/>
  <c r="L948" i="24"/>
  <c r="L63" i="24"/>
  <c r="L65" i="24" s="1"/>
  <c r="N949" i="24"/>
  <c r="N66" i="24"/>
  <c r="S935" i="24"/>
  <c r="S939" i="24" s="1"/>
  <c r="Y935" i="24"/>
  <c r="X939" i="24"/>
  <c r="X942" i="24"/>
  <c r="Y941" i="24"/>
  <c r="S941" i="24"/>
  <c r="S942" i="24" s="1"/>
  <c r="L949" i="24"/>
  <c r="L66" i="24"/>
  <c r="AB939" i="24"/>
  <c r="AA935" i="24"/>
  <c r="AA939" i="24" s="1"/>
  <c r="N939" i="22"/>
  <c r="K935" i="22" l="1"/>
  <c r="L935" i="22" s="1"/>
  <c r="K937" i="22"/>
  <c r="L937" i="22" s="1"/>
  <c r="K936" i="22"/>
  <c r="L936" i="22" s="1"/>
  <c r="K941" i="22"/>
  <c r="L941" i="22" s="1"/>
  <c r="U902" i="22"/>
  <c r="U911" i="22" s="1"/>
  <c r="U56" i="22" s="1"/>
  <c r="U59" i="22" s="1"/>
  <c r="U61" i="22" s="1"/>
  <c r="V902" i="22"/>
  <c r="V911" i="22" s="1"/>
  <c r="V56" i="22" s="1"/>
  <c r="V59" i="22" s="1"/>
  <c r="V61" i="22" s="1"/>
  <c r="P911" i="22"/>
  <c r="P56" i="22" s="1"/>
  <c r="P59" i="22" s="1"/>
  <c r="P61" i="22" s="1"/>
  <c r="T941" i="24"/>
  <c r="T942" i="24" s="1"/>
  <c r="T936" i="24"/>
  <c r="T939" i="24" s="1"/>
  <c r="X63" i="24"/>
  <c r="X948" i="24"/>
  <c r="N63" i="24"/>
  <c r="N65" i="24" s="1"/>
  <c r="N68" i="24" s="1"/>
  <c r="N948" i="24"/>
  <c r="N950" i="24" s="1"/>
  <c r="AA948" i="24"/>
  <c r="AA63" i="24"/>
  <c r="AA65" i="24" s="1"/>
  <c r="L68" i="24"/>
  <c r="AA66" i="24"/>
  <c r="AA949" i="24"/>
  <c r="X949" i="24"/>
  <c r="X66" i="24"/>
  <c r="S949" i="24"/>
  <c r="S66" i="24"/>
  <c r="Y939" i="24"/>
  <c r="Z935" i="24"/>
  <c r="Z939" i="24" s="1"/>
  <c r="AB948" i="24"/>
  <c r="AB63" i="24"/>
  <c r="AB65" i="24" s="1"/>
  <c r="Y942" i="24"/>
  <c r="Z941" i="24"/>
  <c r="Z942" i="24" s="1"/>
  <c r="S63" i="24"/>
  <c r="S65" i="24" s="1"/>
  <c r="S948" i="24"/>
  <c r="S950" i="24" s="1"/>
  <c r="L950" i="24"/>
  <c r="AB949" i="24"/>
  <c r="AB66" i="24"/>
  <c r="N63" i="22"/>
  <c r="N65" i="22" s="1"/>
  <c r="N68" i="22" s="1"/>
  <c r="N949" i="22"/>
  <c r="N951" i="22" s="1"/>
  <c r="AB950" i="24" l="1"/>
  <c r="D22" i="27"/>
  <c r="P936" i="22"/>
  <c r="U936" i="22" s="1"/>
  <c r="O936" i="22"/>
  <c r="P937" i="22"/>
  <c r="U937" i="22" s="1"/>
  <c r="D21" i="27"/>
  <c r="O937" i="22"/>
  <c r="L942" i="22"/>
  <c r="D20" i="27"/>
  <c r="P941" i="22"/>
  <c r="P942" i="22" s="1"/>
  <c r="O941" i="22"/>
  <c r="O942" i="22" s="1"/>
  <c r="P935" i="22"/>
  <c r="D17" i="27"/>
  <c r="D19" i="27" s="1"/>
  <c r="L939" i="22"/>
  <c r="O935" i="22"/>
  <c r="AA68" i="24"/>
  <c r="S68" i="24"/>
  <c r="S951" i="24" s="1"/>
  <c r="Y949" i="24"/>
  <c r="Y66" i="24"/>
  <c r="AB68" i="24"/>
  <c r="AB951" i="24" s="1"/>
  <c r="AA950" i="24"/>
  <c r="T63" i="24"/>
  <c r="T65" i="24" s="1"/>
  <c r="T948" i="24"/>
  <c r="Y63" i="24"/>
  <c r="Y948" i="24"/>
  <c r="Z949" i="24"/>
  <c r="Z66" i="24"/>
  <c r="Z948" i="24"/>
  <c r="Z63" i="24"/>
  <c r="K898" i="24"/>
  <c r="L951" i="24"/>
  <c r="N951" i="24"/>
  <c r="T66" i="24"/>
  <c r="T949" i="24"/>
  <c r="N952" i="22"/>
  <c r="AA951" i="24" l="1"/>
  <c r="D23" i="27"/>
  <c r="U941" i="22"/>
  <c r="U942" i="22" s="1"/>
  <c r="U66" i="22" s="1"/>
  <c r="P66" i="22"/>
  <c r="P950" i="22"/>
  <c r="O66" i="22"/>
  <c r="O950" i="22"/>
  <c r="U935" i="22"/>
  <c r="U939" i="22" s="1"/>
  <c r="V935" i="22"/>
  <c r="P939" i="22"/>
  <c r="L949" i="22"/>
  <c r="L63" i="22"/>
  <c r="L65" i="22" s="1"/>
  <c r="O939" i="22"/>
  <c r="L950" i="22"/>
  <c r="L66" i="22"/>
  <c r="T950" i="24"/>
  <c r="T952" i="24" s="1"/>
  <c r="T954" i="24" s="1"/>
  <c r="T68" i="24"/>
  <c r="T951" i="24" l="1"/>
  <c r="L951" i="22"/>
  <c r="U950" i="22"/>
  <c r="U63" i="22"/>
  <c r="U65" i="22" s="1"/>
  <c r="U68" i="22" s="1"/>
  <c r="U949" i="22"/>
  <c r="U951" i="22" s="1"/>
  <c r="U952" i="22" s="1"/>
  <c r="P63" i="22"/>
  <c r="P65" i="22" s="1"/>
  <c r="P68" i="22" s="1"/>
  <c r="P949" i="22"/>
  <c r="P951" i="22" s="1"/>
  <c r="L68" i="22"/>
  <c r="O63" i="22"/>
  <c r="O65" i="22" s="1"/>
  <c r="O68" i="22" s="1"/>
  <c r="O949" i="22"/>
  <c r="O951" i="22" s="1"/>
  <c r="V936" i="22"/>
  <c r="V939" i="22" s="1"/>
  <c r="V941" i="22"/>
  <c r="V942" i="22" s="1"/>
  <c r="O952" i="22" l="1"/>
  <c r="V949" i="22"/>
  <c r="V63" i="22"/>
  <c r="V65" i="22" s="1"/>
  <c r="P952" i="22"/>
  <c r="V66" i="22"/>
  <c r="V950" i="22"/>
  <c r="K898" i="22"/>
  <c r="L952" i="22"/>
  <c r="V68" i="22" l="1"/>
  <c r="V951" i="22"/>
  <c r="V953" i="22" s="1"/>
  <c r="V955" i="22" s="1"/>
  <c r="V952" i="22" l="1"/>
</calcChain>
</file>

<file path=xl/comments1.xml><?xml version="1.0" encoding="utf-8"?>
<comments xmlns="http://schemas.openxmlformats.org/spreadsheetml/2006/main">
  <authors>
    <author>Judith Leddy-Ratten</author>
  </authors>
  <commentList>
    <comment ref="C15" authorId="0" shapeId="0">
      <text>
        <r>
          <rPr>
            <b/>
            <sz val="9"/>
            <color indexed="81"/>
            <rFont val="Tahoma"/>
            <family val="2"/>
          </rPr>
          <t>Dit bedrag is kan niet hoger zijn dan € 57.143 aan regiefee</t>
        </r>
      </text>
    </comment>
  </commentList>
</comments>
</file>

<file path=xl/comments2.xml><?xml version="1.0" encoding="utf-8"?>
<comments xmlns="http://schemas.openxmlformats.org/spreadsheetml/2006/main">
  <authors>
    <author>Hille1</author>
    <author>Lev</author>
    <author>Judith Leddy-Ratten</author>
  </authors>
  <commentList>
    <comment ref="M2" authorId="0" shapeId="0">
      <text>
        <r>
          <rPr>
            <sz val="8"/>
            <color indexed="81"/>
            <rFont val="Tahoma"/>
            <family val="2"/>
          </rPr>
          <t>fill in</t>
        </r>
      </text>
    </comment>
    <comment ref="N2" authorId="0" shapeId="0">
      <text>
        <r>
          <rPr>
            <sz val="8"/>
            <color indexed="81"/>
            <rFont val="Tahoma"/>
            <family val="2"/>
          </rPr>
          <t>Meerkosten, geen frictiekosten</t>
        </r>
      </text>
    </comment>
    <comment ref="U2" authorId="0" shapeId="0">
      <text>
        <r>
          <rPr>
            <sz val="8"/>
            <color indexed="81"/>
            <rFont val="Tahoma"/>
            <family val="2"/>
          </rPr>
          <t>control countries</t>
        </r>
      </text>
    </comment>
    <comment ref="B94" authorId="1" shapeId="0">
      <text>
        <r>
          <rPr>
            <sz val="9"/>
            <color indexed="81"/>
            <rFont val="Tahoma"/>
            <family val="2"/>
          </rPr>
          <t xml:space="preserve">Zie artikel 2.9 Financieel &amp; Productioneel Protocol FPI maart 2021
</t>
        </r>
      </text>
    </comment>
    <comment ref="B107" authorId="0" shapeId="0">
      <text>
        <r>
          <rPr>
            <sz val="8"/>
            <color indexed="81"/>
            <rFont val="Tahoma"/>
            <family val="2"/>
          </rPr>
          <t xml:space="preserve">Zie artikel 2.27
Financieel &amp; Productioneel Protocol FPI maart 2021
</t>
        </r>
      </text>
    </comment>
    <comment ref="V204" authorId="1" shapeId="0">
      <text>
        <r>
          <rPr>
            <sz val="9"/>
            <color indexed="81"/>
            <rFont val="Tahoma"/>
            <family val="2"/>
          </rPr>
          <t xml:space="preserve">
Zie Hoofdstuk 5 Financieel &amp; Productioneel Protocol FPI maart 2021</t>
        </r>
      </text>
    </comment>
    <comment ref="B865" authorId="2" shapeId="0">
      <text>
        <r>
          <rPr>
            <sz val="9"/>
            <color indexed="81"/>
            <rFont val="Tahoma"/>
            <family val="2"/>
          </rPr>
          <t xml:space="preserve">Zie artikel 2.18 Financieel &amp; Productioneel Protocol FPI maart 2021
</t>
        </r>
      </text>
    </comment>
    <comment ref="K901" authorId="1" shapeId="0">
      <text>
        <r>
          <rPr>
            <sz val="9"/>
            <color indexed="81"/>
            <rFont val="Tahoma"/>
            <family val="2"/>
          </rPr>
          <t>Gemiddeld 0,8%</t>
        </r>
      </text>
    </comment>
    <comment ref="B902" authorId="2" shapeId="0">
      <text>
        <r>
          <rPr>
            <sz val="9"/>
            <color indexed="81"/>
            <rFont val="Tahoma"/>
            <family val="2"/>
          </rPr>
          <t>Tijdelijke steunmaatregel Productie is een tijdelijke maatregel die geldt vanaf 10 juni 2020</t>
        </r>
      </text>
    </comment>
    <comment ref="K902" authorId="2" shapeId="0">
      <text>
        <r>
          <rPr>
            <sz val="9"/>
            <color indexed="81"/>
            <rFont val="Tahoma"/>
            <family val="2"/>
          </rPr>
          <t xml:space="preserve">0,75% over goedgekeurde kostengroep #1200 t/m #5500 (inclusief meerkosten)
</t>
        </r>
      </text>
    </comment>
    <comment ref="B916" authorId="0" shapeId="0">
      <text>
        <r>
          <rPr>
            <sz val="8"/>
            <color indexed="81"/>
            <rFont val="Tahoma"/>
            <family val="2"/>
          </rPr>
          <t xml:space="preserve">Zie artikel 2.24 Financieel &amp; Productioneel Protocol FPI maart 2021
</t>
        </r>
      </text>
    </comment>
    <comment ref="B917" authorId="2" shapeId="0">
      <text>
        <r>
          <rPr>
            <sz val="9"/>
            <color indexed="81"/>
            <rFont val="Tahoma"/>
            <family val="2"/>
          </rPr>
          <t>Zie artikel 2.24 Financieel &amp; Productioneel Protocol FPI maart 2021</t>
        </r>
      </text>
    </comment>
    <comment ref="B918" authorId="0" shapeId="0">
      <text>
        <r>
          <rPr>
            <sz val="8"/>
            <color indexed="81"/>
            <rFont val="Tahoma"/>
            <family val="2"/>
          </rPr>
          <t>Zie artikel 2.23 Financieel &amp; Productioneel Protocol FPI maart 2021</t>
        </r>
      </text>
    </comment>
    <comment ref="B919" authorId="2" shapeId="0">
      <text>
        <r>
          <rPr>
            <sz val="9"/>
            <color indexed="81"/>
            <rFont val="Tahoma"/>
            <family val="2"/>
          </rPr>
          <t>Zie artikel 2.23 Financieel &amp; Productioneel Protocol FPI maart 2021</t>
        </r>
      </text>
    </comment>
    <comment ref="B935" authorId="0" shapeId="0">
      <text>
        <r>
          <rPr>
            <sz val="8"/>
            <color indexed="81"/>
            <rFont val="Tahoma"/>
            <family val="2"/>
          </rPr>
          <t xml:space="preserve">Zie artikel 2.25 Financieel &amp; Productioneel Protocol FPI maart 2021
</t>
        </r>
      </text>
    </comment>
    <comment ref="B936" authorId="0" shapeId="0">
      <text>
        <r>
          <rPr>
            <sz val="8"/>
            <color indexed="81"/>
            <rFont val="Tahoma"/>
            <family val="2"/>
          </rPr>
          <t xml:space="preserve">Zie Hoofdstuk 1 - Artikel 2 Financieel &amp; Productioneel Protocol FPI maart 2021
</t>
        </r>
      </text>
    </comment>
    <comment ref="N936" authorId="2" shapeId="0">
      <text>
        <r>
          <rPr>
            <b/>
            <sz val="9"/>
            <color indexed="81"/>
            <rFont val="Tahoma"/>
            <family val="2"/>
          </rPr>
          <t xml:space="preserve">Geen producersfee over garantieregeling pandemie
</t>
        </r>
      </text>
    </comment>
    <comment ref="B937" authorId="0" shapeId="0">
      <text>
        <r>
          <rPr>
            <sz val="8"/>
            <color indexed="81"/>
            <rFont val="Tahoma"/>
            <family val="2"/>
          </rPr>
          <t xml:space="preserve">Zie Hoofdstuk 1 - Artikel 2 Financieel &amp; Productioneel Protocol FPI maart 2021
</t>
        </r>
      </text>
    </comment>
    <comment ref="N937" authorId="2" shapeId="0">
      <text>
        <r>
          <rPr>
            <b/>
            <sz val="9"/>
            <color indexed="81"/>
            <rFont val="Tahoma"/>
            <family val="2"/>
          </rPr>
          <t xml:space="preserve">Geen overhead over garantieregeling pandemie
</t>
        </r>
      </text>
    </comment>
    <comment ref="B938" authorId="2" shapeId="0">
      <text>
        <r>
          <rPr>
            <sz val="9"/>
            <color indexed="81"/>
            <rFont val="Tahoma"/>
            <family val="2"/>
          </rPr>
          <t>Zie Hoofdstuk 2 - Artikel 2.28 Financieel &amp; Productioneel Protocol FPI maart 2021</t>
        </r>
      </text>
    </comment>
    <comment ref="K938" authorId="2" shapeId="0">
      <text>
        <r>
          <rPr>
            <sz val="9"/>
            <color indexed="81"/>
            <rFont val="Tahoma"/>
            <family val="2"/>
          </rPr>
          <t xml:space="preserve">Bedrag invullen in de globals. Het bedrag kan niet hoger zijn dan 
€ 57.143
</t>
        </r>
      </text>
    </comment>
    <comment ref="L938" authorId="2" shapeId="0">
      <text>
        <r>
          <rPr>
            <sz val="9"/>
            <color indexed="81"/>
            <rFont val="Tahoma"/>
            <family val="2"/>
          </rPr>
          <t xml:space="preserve">Het totaal is gemaximalisserd tot een bedrag van € 10.000
Zie actueel Financieel &amp; Productioneel Protocol FPI maart 2021 artikel 2.28 Financieringskosten. </t>
        </r>
      </text>
    </comment>
    <comment ref="B941" authorId="0" shapeId="0">
      <text>
        <r>
          <rPr>
            <sz val="8"/>
            <color indexed="81"/>
            <rFont val="Tahoma"/>
            <family val="2"/>
          </rPr>
          <t xml:space="preserve">
Zie Hoofdtuk 1 - Artikel 2 Financieel &amp; Productioneel Protocol FPI maart 2021</t>
        </r>
      </text>
    </comment>
    <comment ref="F941" authorId="1" shapeId="0">
      <text>
        <r>
          <rPr>
            <sz val="9"/>
            <color indexed="81"/>
            <rFont val="Tahoma"/>
            <family val="2"/>
          </rPr>
          <t>minimum 5%</t>
        </r>
      </text>
    </comment>
    <comment ref="V941" authorId="1" shapeId="0">
      <text>
        <r>
          <rPr>
            <sz val="9"/>
            <color indexed="81"/>
            <rFont val="Tahoma"/>
            <family val="2"/>
          </rPr>
          <t>De post onvoorzien kan tot 5% van de kwalificerende productiekosten (exclusief kwalificerende producers fee) worden meegerekend in het bepalen van de hoogte van de bijdrage. Bij afrekening moeten deze kosten daadwerkelijk aan kwalificerende productiekosten zijn besteed</t>
        </r>
      </text>
    </comment>
    <comment ref="O954" authorId="2" shapeId="0">
      <text>
        <r>
          <rPr>
            <sz val="9"/>
            <color indexed="81"/>
            <rFont val="Tahoma"/>
            <family val="2"/>
          </rPr>
          <t xml:space="preserve">Zie Artikel 8.3 van het Reglement Stimuleringsmaatregel Filmproductie januari 2021
</t>
        </r>
      </text>
    </comment>
    <comment ref="U954" authorId="2" shapeId="0">
      <text>
        <r>
          <rPr>
            <sz val="9"/>
            <color indexed="81"/>
            <rFont val="Tahoma"/>
            <family val="2"/>
          </rPr>
          <t xml:space="preserve">Zie Artikel 8.3 van het Reglement Stimuleringsmaatregel Filmproductie januari 2021
</t>
        </r>
      </text>
    </comment>
  </commentList>
</comments>
</file>

<file path=xl/comments3.xml><?xml version="1.0" encoding="utf-8"?>
<comments xmlns="http://schemas.openxmlformats.org/spreadsheetml/2006/main">
  <authors>
    <author>Hille1</author>
    <author>Lev</author>
    <author>Judith Leddy-Ratten</author>
  </authors>
  <commentList>
    <comment ref="M2" authorId="0" shapeId="0">
      <text>
        <r>
          <rPr>
            <sz val="8"/>
            <color indexed="81"/>
            <rFont val="Tahoma"/>
            <family val="2"/>
          </rPr>
          <t>fill in</t>
        </r>
      </text>
    </comment>
    <comment ref="S2" authorId="0" shapeId="0">
      <text>
        <r>
          <rPr>
            <sz val="8"/>
            <color indexed="81"/>
            <rFont val="Tahoma"/>
            <family val="2"/>
          </rPr>
          <t>control countries</t>
        </r>
      </text>
    </comment>
    <comment ref="W2" authorId="0" shapeId="0">
      <text>
        <r>
          <rPr>
            <b/>
            <sz val="8"/>
            <color indexed="81"/>
            <rFont val="Tahoma"/>
            <family val="2"/>
          </rPr>
          <t>Hille1:</t>
        </r>
        <r>
          <rPr>
            <sz val="8"/>
            <color indexed="81"/>
            <rFont val="Tahoma"/>
            <family val="2"/>
          </rPr>
          <t xml:space="preserve">
IS ord.rest+factuur</t>
        </r>
      </text>
    </comment>
    <comment ref="X2" authorId="0" shapeId="0">
      <text>
        <r>
          <rPr>
            <b/>
            <sz val="8"/>
            <color indexed="81"/>
            <rFont val="Tahoma"/>
            <family val="2"/>
          </rPr>
          <t>Hille1:</t>
        </r>
        <r>
          <rPr>
            <sz val="8"/>
            <color indexed="81"/>
            <rFont val="Tahoma"/>
            <family val="2"/>
          </rPr>
          <t xml:space="preserve">
wat je nog over hebt op deze post</t>
        </r>
      </text>
    </comment>
    <comment ref="Y2" authorId="0" shapeId="0">
      <text>
        <r>
          <rPr>
            <b/>
            <sz val="8"/>
            <color indexed="81"/>
            <rFont val="Tahoma"/>
            <family val="2"/>
          </rPr>
          <t>Hille1:</t>
        </r>
        <r>
          <rPr>
            <sz val="8"/>
            <color indexed="81"/>
            <rFont val="Tahoma"/>
            <family val="2"/>
          </rPr>
          <t xml:space="preserve">
wat het uiteindelijk totaal gaat worden onder voorbehoud, kan dus afwijken met budget en moet uiteindelijk gelijk zijn aan het werkbudget anders is dif&lt;&gt;0</t>
        </r>
      </text>
    </comment>
    <comment ref="Z2" authorId="0" shapeId="0">
      <text>
        <r>
          <rPr>
            <b/>
            <sz val="8"/>
            <color indexed="81"/>
            <rFont val="Tahoma"/>
            <family val="2"/>
          </rPr>
          <t>Hille1:</t>
        </r>
        <r>
          <rPr>
            <sz val="8"/>
            <color indexed="81"/>
            <rFont val="Tahoma"/>
            <family val="2"/>
          </rPr>
          <t xml:space="preserve">
of verkeerde code of over budget, werkbudget of po aanpassen</t>
        </r>
      </text>
    </comment>
    <comment ref="AA2" authorId="0" shapeId="0">
      <text>
        <r>
          <rPr>
            <b/>
            <sz val="8"/>
            <color indexed="81"/>
            <rFont val="Tahoma"/>
            <family val="2"/>
          </rPr>
          <t>Hille1:</t>
        </r>
        <r>
          <rPr>
            <sz val="8"/>
            <color indexed="81"/>
            <rFont val="Tahoma"/>
            <family val="2"/>
          </rPr>
          <t xml:space="preserve">
de variantie</t>
        </r>
      </text>
    </comment>
    <comment ref="AB2" authorId="0" shapeId="0">
      <text>
        <r>
          <rPr>
            <b/>
            <sz val="8"/>
            <color indexed="81"/>
            <rFont val="Tahoma"/>
            <family val="2"/>
          </rPr>
          <t>Hille1:</t>
        </r>
        <r>
          <rPr>
            <sz val="8"/>
            <color indexed="81"/>
            <rFont val="Tahoma"/>
            <family val="2"/>
          </rPr>
          <t xml:space="preserve">
het budget waar je alles mee vergelijkt, is VAST!
Vanaf locken.</t>
        </r>
      </text>
    </comment>
    <comment ref="B94" authorId="1" shapeId="0">
      <text>
        <r>
          <rPr>
            <sz val="9"/>
            <color indexed="81"/>
            <rFont val="Tahoma"/>
            <family val="2"/>
          </rPr>
          <t xml:space="preserve">
Zie artikel 2.9 Financieel &amp; Productioneel Protocol FPI april 2021
</t>
        </r>
      </text>
    </comment>
    <comment ref="B107" authorId="0" shapeId="0">
      <text>
        <r>
          <rPr>
            <sz val="8"/>
            <color indexed="81"/>
            <rFont val="Tahoma"/>
            <family val="2"/>
          </rPr>
          <t xml:space="preserve">Zie artikel 2.27
 Financieel &amp; Productioneel Protocol FPI april 2021
</t>
        </r>
      </text>
    </comment>
    <comment ref="T204" authorId="1" shapeId="0">
      <text>
        <r>
          <rPr>
            <sz val="9"/>
            <color indexed="81"/>
            <rFont val="Tahoma"/>
            <family val="2"/>
          </rPr>
          <t>maximum € 4.000 kwalificeert &lt;+ 2 miljoen budget. Boven 2 miljoen maximum € 6.000</t>
        </r>
      </text>
    </comment>
    <comment ref="B865" authorId="2" shapeId="0">
      <text>
        <r>
          <rPr>
            <sz val="9"/>
            <color indexed="81"/>
            <rFont val="Tahoma"/>
            <family val="2"/>
          </rPr>
          <t>Zie artikel 2.18 Financieel &amp; Productioneel Protocol FPI maart 2021</t>
        </r>
      </text>
    </comment>
    <comment ref="K901" authorId="1" shapeId="0">
      <text>
        <r>
          <rPr>
            <b/>
            <sz val="9"/>
            <color indexed="81"/>
            <rFont val="Tahoma"/>
            <family val="2"/>
          </rPr>
          <t>Lev:</t>
        </r>
        <r>
          <rPr>
            <sz val="9"/>
            <color indexed="81"/>
            <rFont val="Tahoma"/>
            <family val="2"/>
          </rPr>
          <t xml:space="preserve">
average 0,8%</t>
        </r>
      </text>
    </comment>
    <comment ref="B902" authorId="2" shapeId="0">
      <text>
        <r>
          <rPr>
            <sz val="9"/>
            <color indexed="81"/>
            <rFont val="Tahoma"/>
            <family val="2"/>
          </rPr>
          <t>Tijdelijke steunmaatregel Productie is een tijdelijke maatregel die geldt vanaf 10 juni 2020</t>
        </r>
      </text>
    </comment>
    <comment ref="K902" authorId="2" shapeId="0">
      <text>
        <r>
          <rPr>
            <b/>
            <sz val="9"/>
            <color indexed="81"/>
            <rFont val="Tahoma"/>
            <family val="2"/>
          </rPr>
          <t>0,75% over goedgekeurde kostengroep #1200 t/m #5500</t>
        </r>
      </text>
    </comment>
    <comment ref="B916" authorId="0" shapeId="0">
      <text>
        <r>
          <rPr>
            <sz val="8"/>
            <color indexed="81"/>
            <rFont val="Tahoma"/>
            <family val="2"/>
          </rPr>
          <t xml:space="preserve">Zie artikel 2.24 Financieel &amp; Productioneel Protocol FPI maart 2021
</t>
        </r>
      </text>
    </comment>
    <comment ref="B917" authorId="2" shapeId="0">
      <text>
        <r>
          <rPr>
            <sz val="9"/>
            <color indexed="81"/>
            <rFont val="Tahoma"/>
            <family val="2"/>
          </rPr>
          <t xml:space="preserve">Zie artikel 2.24 Financieel &amp; Productioneel Protocol FPI maart 2021
</t>
        </r>
      </text>
    </comment>
    <comment ref="B918" authorId="0" shapeId="0">
      <text>
        <r>
          <rPr>
            <sz val="8"/>
            <color indexed="81"/>
            <rFont val="Tahoma"/>
            <family val="2"/>
          </rPr>
          <t>Zie artikel 2.23 Financieel &amp; Productioneel Protocol FPI maart 2021</t>
        </r>
      </text>
    </comment>
    <comment ref="B919" authorId="2" shapeId="0">
      <text>
        <r>
          <rPr>
            <sz val="9"/>
            <color indexed="81"/>
            <rFont val="Tahoma"/>
            <family val="2"/>
          </rPr>
          <t>Zie artikel 2.23 Financieel &amp; Productioneel Protocol FPI maart 2021</t>
        </r>
      </text>
    </comment>
    <comment ref="B935" authorId="0" shapeId="0">
      <text>
        <r>
          <rPr>
            <sz val="8"/>
            <color indexed="81"/>
            <rFont val="Tahoma"/>
            <family val="2"/>
          </rPr>
          <t xml:space="preserve">Zie artikel 2.25 Financieel &amp; Productioneel Protocol FPI maart 2021
</t>
        </r>
      </text>
    </comment>
    <comment ref="B936" authorId="0" shapeId="0">
      <text>
        <r>
          <rPr>
            <sz val="8"/>
            <color indexed="81"/>
            <rFont val="Tahoma"/>
            <family val="2"/>
          </rPr>
          <t xml:space="preserve">Zie Hoofdstuk 1 - Artikel 2 Financieel &amp; Productioneel Protocol FPI maart 2021
</t>
        </r>
      </text>
    </comment>
    <comment ref="B937" authorId="0" shapeId="0">
      <text>
        <r>
          <rPr>
            <sz val="8"/>
            <color indexed="81"/>
            <rFont val="Tahoma"/>
            <family val="2"/>
          </rPr>
          <t xml:space="preserve">Zie Hoofdstuk 1 - Artikel 2 Financieel &amp; Productioneel Protocol FPI maart 2021
</t>
        </r>
      </text>
    </comment>
    <comment ref="B938" authorId="2" shapeId="0">
      <text>
        <r>
          <rPr>
            <sz val="9"/>
            <color indexed="81"/>
            <rFont val="Tahoma"/>
            <family val="2"/>
          </rPr>
          <t>Zie Hoofdstuk 2 - Artikel 2.28 Financieel &amp; Productioneel Protocol FPI maart 2021</t>
        </r>
      </text>
    </comment>
    <comment ref="K938" authorId="2" shapeId="0">
      <text>
        <r>
          <rPr>
            <sz val="9"/>
            <color indexed="81"/>
            <rFont val="Tahoma"/>
            <family val="2"/>
          </rPr>
          <t xml:space="preserve">Bedrag invullen in de globals. Het bedrag kan niet hoger zijn dan 
€ 57.143
</t>
        </r>
      </text>
    </comment>
    <comment ref="B941" authorId="0" shapeId="0">
      <text>
        <r>
          <rPr>
            <sz val="8"/>
            <color indexed="81"/>
            <rFont val="Tahoma"/>
            <family val="2"/>
          </rPr>
          <t xml:space="preserve">Zie Hoofdstuk 1 - Artikel 2 Financieel &amp; Productioneel Protocol FPI maart 2021
</t>
        </r>
      </text>
    </comment>
    <comment ref="T941" authorId="1" shapeId="0">
      <text>
        <r>
          <rPr>
            <sz val="9"/>
            <color indexed="81"/>
            <rFont val="Tahoma"/>
            <family val="2"/>
          </rPr>
          <t>De post onvoorzien kan tot 5% van de kwalificerende productiekosten (exclusief kwalificerende producers fee) worden meegerekend in het bepalen van de hoogte van de bijdrage. Bij afrekening moeten deze kosten daadwerkelijk aan kwalificerende productiekosten zijn besteed</t>
        </r>
      </text>
    </comment>
    <comment ref="T953" authorId="2" shapeId="0">
      <text>
        <r>
          <rPr>
            <sz val="9"/>
            <color indexed="81"/>
            <rFont val="Tahoma"/>
            <family val="2"/>
          </rPr>
          <t>Zie Artikel 8.3 van het Reglement Stimuleringsmaatregel Filmproductie januari 2021</t>
        </r>
      </text>
    </comment>
  </commentList>
</comments>
</file>

<file path=xl/sharedStrings.xml><?xml version="1.0" encoding="utf-8"?>
<sst xmlns="http://schemas.openxmlformats.org/spreadsheetml/2006/main" count="7017" uniqueCount="1763">
  <si>
    <t xml:space="preserve"> </t>
  </si>
  <si>
    <t>kosten</t>
  </si>
  <si>
    <t>open</t>
  </si>
  <si>
    <t>totaal</t>
  </si>
  <si>
    <t>wvar</t>
  </si>
  <si>
    <t>budget</t>
  </si>
  <si>
    <t>unit</t>
  </si>
  <si>
    <t>DEVELOPMENT</t>
  </si>
  <si>
    <t>BUDGET DEVELOPMENT</t>
  </si>
  <si>
    <t>RESEARCH</t>
  </si>
  <si>
    <t>SURVEY &amp; SCOUTING</t>
  </si>
  <si>
    <t>TRANSLATION</t>
  </si>
  <si>
    <t>RESEARCH + BOOKS</t>
  </si>
  <si>
    <t>XEROX &amp; POSTAGE</t>
  </si>
  <si>
    <t>PRODUCER</t>
  </si>
  <si>
    <t>EXECUTIVE PRODUCER</t>
  </si>
  <si>
    <t>LINE PRODUCER</t>
  </si>
  <si>
    <t>PHONE &amp; OFFICE</t>
  </si>
  <si>
    <t>DIRECTOR</t>
  </si>
  <si>
    <t>STORYBOARD</t>
  </si>
  <si>
    <t>MAIN CAST 01</t>
  </si>
  <si>
    <t>MAIN CAST 02</t>
  </si>
  <si>
    <t>MAIN CAST 03</t>
  </si>
  <si>
    <t>MAIN CAST 04</t>
  </si>
  <si>
    <t>MAIN CAST 05</t>
  </si>
  <si>
    <t>DAY PLAYERS</t>
  </si>
  <si>
    <t>CASTING DIRECTOR</t>
  </si>
  <si>
    <t>CASTING EXPENSES</t>
  </si>
  <si>
    <t>DIALECT COACH</t>
  </si>
  <si>
    <t>TEACHER/ NANNY</t>
  </si>
  <si>
    <t>PRODUCTION MANAGER</t>
  </si>
  <si>
    <t>PRODUCTION SUPERVISOR</t>
  </si>
  <si>
    <t>PRODUCTION COORDINATOR</t>
  </si>
  <si>
    <t>PRODUCTION SECRETARY</t>
  </si>
  <si>
    <t>SCRIPT CONTINUITY</t>
  </si>
  <si>
    <t>LOCATION MANAGER</t>
  </si>
  <si>
    <t>LOCATION COORDINATOR</t>
  </si>
  <si>
    <t>BUDGET CONTROLLER</t>
  </si>
  <si>
    <t>STAND-INS</t>
  </si>
  <si>
    <t>EXTRAS ORGANISER</t>
  </si>
  <si>
    <t>PRODUCTION DESIGNER</t>
  </si>
  <si>
    <t>ART DIRECTOR</t>
  </si>
  <si>
    <t>TRAINEE</t>
  </si>
  <si>
    <t>PURCHASES</t>
  </si>
  <si>
    <t>RENTALS</t>
  </si>
  <si>
    <t>OFFICE &amp; PHONE</t>
  </si>
  <si>
    <t>RESEARCH &amp; BOOKS</t>
  </si>
  <si>
    <t>CONSTRUCTION MANAGER</t>
  </si>
  <si>
    <t>CONSTRUCTION BUILDER</t>
  </si>
  <si>
    <t>STEELWORKERS</t>
  </si>
  <si>
    <t>PAINTERS</t>
  </si>
  <si>
    <t>CARPENTERS</t>
  </si>
  <si>
    <t>WORK UNIT/ OFFICE</t>
  </si>
  <si>
    <t>SET DECORATOR</t>
  </si>
  <si>
    <t>PROPBUYER</t>
  </si>
  <si>
    <t>PROP MASTER</t>
  </si>
  <si>
    <t>ASST PROP MASTER</t>
  </si>
  <si>
    <t>PROP RUNNER(S)</t>
  </si>
  <si>
    <t>LEAD SWING</t>
  </si>
  <si>
    <t>SWIING GANG</t>
  </si>
  <si>
    <t>ADDITIONAL LABOUR</t>
  </si>
  <si>
    <t>PURCHASE</t>
  </si>
  <si>
    <t>PROP STORAGE</t>
  </si>
  <si>
    <t>VEHICLE CO-ORDINATOR</t>
  </si>
  <si>
    <t>VEHICLES TRANSPORT</t>
  </si>
  <si>
    <t>ADDL INSURANCES</t>
  </si>
  <si>
    <t>SP FX ASSISTANTS</t>
  </si>
  <si>
    <t>S.F.X. PACKAGE</t>
  </si>
  <si>
    <t>GUNS</t>
  </si>
  <si>
    <t>BULLET HITS</t>
  </si>
  <si>
    <t>COSTUME DESIGNER</t>
  </si>
  <si>
    <t>ON SET WARDROBE</t>
  </si>
  <si>
    <t>TAILOR</t>
  </si>
  <si>
    <t>CAST COSTUMES</t>
  </si>
  <si>
    <t>WARDROBE ROOM</t>
  </si>
  <si>
    <t>CLEANING/LAUNDRY</t>
  </si>
  <si>
    <t>WARDROBE TRUCK</t>
  </si>
  <si>
    <t>CAST MAKE UP &amp; HAIR</t>
  </si>
  <si>
    <t>WIGS AND HAIRPIECES</t>
  </si>
  <si>
    <t>MAKE UP TRUCK</t>
  </si>
  <si>
    <t>D.0.P</t>
  </si>
  <si>
    <t>CAMERA OPERATOR</t>
  </si>
  <si>
    <t>FOCUS PULLER</t>
  </si>
  <si>
    <t>CLAPPER LOADER</t>
  </si>
  <si>
    <t>2ND UNIT CAMERACREW</t>
  </si>
  <si>
    <t>EQUIPMENT PACKAGE</t>
  </si>
  <si>
    <t>SPECIAL EQUIPMENT</t>
  </si>
  <si>
    <t>CAMERA TRUCK</t>
  </si>
  <si>
    <t>ACCOUNTANCY</t>
  </si>
  <si>
    <t>LEGAL FEES</t>
  </si>
  <si>
    <t>BANKCOSTS</t>
  </si>
  <si>
    <t>FOREIGN CREW TRAVEL</t>
  </si>
  <si>
    <t>ERRORS AND OMISSIONS</t>
  </si>
  <si>
    <t>EQUIPMENT INSURANCE</t>
  </si>
  <si>
    <t>MEDICAL EXAMS</t>
  </si>
  <si>
    <t>6567</t>
  </si>
  <si>
    <t>UNIT PUBLICIST</t>
  </si>
  <si>
    <t>MAKING OF</t>
  </si>
  <si>
    <t>WEBSITE</t>
  </si>
  <si>
    <t>POSTER/FLYER DESIGN</t>
  </si>
  <si>
    <t>ELECTRONIC PRESS KIT</t>
  </si>
  <si>
    <t>RAS SCREENING</t>
  </si>
  <si>
    <t>OTHER PUBLICITY COST</t>
  </si>
  <si>
    <t>MAIN &amp; END TITLES</t>
  </si>
  <si>
    <t>TEST</t>
  </si>
  <si>
    <t>TELEPHONE/ INTERNET</t>
  </si>
  <si>
    <t>COPYING</t>
  </si>
  <si>
    <t>OFFICE CLEANING</t>
  </si>
  <si>
    <t>START PART</t>
  </si>
  <si>
    <t>HALFWAY PARTY</t>
  </si>
  <si>
    <t>WRAP PARTY</t>
  </si>
  <si>
    <t>CAST &amp; CREW GIFTS</t>
  </si>
  <si>
    <t>COURIERS</t>
  </si>
  <si>
    <t>CATERING MANAGER</t>
  </si>
  <si>
    <t>ADDITIONAL CATERERS</t>
  </si>
  <si>
    <t>CATERING EXTRAS</t>
  </si>
  <si>
    <t>CRAFT SERVICE - ART</t>
  </si>
  <si>
    <t>HOTEL CREW/CAST</t>
  </si>
  <si>
    <t>PER DIEMS CREW/CAST</t>
  </si>
  <si>
    <t>ADDITIONAL CATERING</t>
  </si>
  <si>
    <t>CATERING TRUCK</t>
  </si>
  <si>
    <t>STUDIO1 RENTAL</t>
  </si>
  <si>
    <t>STUDIO VARIABLE COST</t>
  </si>
  <si>
    <t>EDITORS</t>
  </si>
  <si>
    <t>ASSISTANT EDITORS</t>
  </si>
  <si>
    <t>COMPOSERS</t>
  </si>
  <si>
    <t>MUSICIANS</t>
  </si>
  <si>
    <t>5202</t>
  </si>
  <si>
    <t>MUSIC RIGHTS</t>
  </si>
  <si>
    <t>GAFFER</t>
  </si>
  <si>
    <t>BEST BOY</t>
  </si>
  <si>
    <t>ELECTRICIAN #1</t>
  </si>
  <si>
    <t>ELECTRICIAN # 2</t>
  </si>
  <si>
    <t>ADDL ELECTRICIANS</t>
  </si>
  <si>
    <t>ADDL LIGHTING RENTAL</t>
  </si>
  <si>
    <t>FILTERS/CARBONS/GELS</t>
  </si>
  <si>
    <t>ELECTRICAL TRUCK</t>
  </si>
  <si>
    <t>KEY GRIP</t>
  </si>
  <si>
    <t>CRANE GRIP</t>
  </si>
  <si>
    <t>GRIP ASSISTANT</t>
  </si>
  <si>
    <t>3503</t>
  </si>
  <si>
    <t>3504</t>
  </si>
  <si>
    <t>GRIP PACKAGE</t>
  </si>
  <si>
    <t>ADDITIONAL RENTALS</t>
  </si>
  <si>
    <t>BLUE/GREEN SCREEN</t>
  </si>
  <si>
    <t>GRIP TRUCK</t>
  </si>
  <si>
    <t>SOUND MIXER</t>
  </si>
  <si>
    <t>BOOM OPERATOR</t>
  </si>
  <si>
    <t>SOUND EQUIPMENT</t>
  </si>
  <si>
    <t>PLAYBACK EQUIPMENT</t>
  </si>
  <si>
    <t>SOUND TRUCK</t>
  </si>
  <si>
    <t>ART DEPT CAR RENTAL</t>
  </si>
  <si>
    <t>CREW VANS</t>
  </si>
  <si>
    <t>UNIT AIR FARES</t>
  </si>
  <si>
    <t>TAXI COSTS</t>
  </si>
  <si>
    <t>PARKING</t>
  </si>
  <si>
    <t>GAS &amp; OIL</t>
  </si>
  <si>
    <t>PUBLIC TRANSPORT</t>
  </si>
  <si>
    <t>EQUIPMENT SHIPPING</t>
  </si>
  <si>
    <t>LOSS AND DAMAGE</t>
  </si>
  <si>
    <t>SCOUTING EXPENSES</t>
  </si>
  <si>
    <t>NIGHT/DAY SECURITY</t>
  </si>
  <si>
    <t>CROWD CONTROL</t>
  </si>
  <si>
    <t>SITE RENTAL</t>
  </si>
  <si>
    <t>LOCATION ADJUSTMENTS</t>
  </si>
  <si>
    <t>LOCATION DEPT.VAN</t>
  </si>
  <si>
    <t>FOLEY EDITOR</t>
  </si>
  <si>
    <t>PRE MIXING SOUND</t>
  </si>
  <si>
    <t>MIX &amp; MASTERING</t>
  </si>
  <si>
    <t>M&amp;E + TV TRACKS</t>
  </si>
  <si>
    <t>2301</t>
  </si>
  <si>
    <t>2302</t>
  </si>
  <si>
    <t>3201</t>
  </si>
  <si>
    <t>3001</t>
  </si>
  <si>
    <t>3203</t>
  </si>
  <si>
    <t>3003</t>
  </si>
  <si>
    <t>6201</t>
  </si>
  <si>
    <t>month</t>
  </si>
  <si>
    <t>1300</t>
  </si>
  <si>
    <t>1400</t>
  </si>
  <si>
    <t>2000</t>
  </si>
  <si>
    <t>2200</t>
  </si>
  <si>
    <t>2300</t>
  </si>
  <si>
    <t>2400</t>
  </si>
  <si>
    <t>2500</t>
  </si>
  <si>
    <t>2600</t>
  </si>
  <si>
    <t>2800</t>
  </si>
  <si>
    <t>1500</t>
  </si>
  <si>
    <t>3200</t>
  </si>
  <si>
    <t>3600</t>
  </si>
  <si>
    <t>3500</t>
  </si>
  <si>
    <t>3400</t>
  </si>
  <si>
    <t>2900</t>
  </si>
  <si>
    <t>3000</t>
  </si>
  <si>
    <t>3800</t>
  </si>
  <si>
    <t>3900</t>
  </si>
  <si>
    <t>3700</t>
  </si>
  <si>
    <t>4000</t>
  </si>
  <si>
    <t>4100</t>
  </si>
  <si>
    <t>3202</t>
  </si>
  <si>
    <t>4300</t>
  </si>
  <si>
    <t>4485</t>
  </si>
  <si>
    <t>4400</t>
  </si>
  <si>
    <t>5100</t>
  </si>
  <si>
    <t>5200</t>
  </si>
  <si>
    <t>7000</t>
  </si>
  <si>
    <t>7100</t>
  </si>
  <si>
    <t>6600</t>
  </si>
  <si>
    <t>4500</t>
  </si>
  <si>
    <t>5400</t>
  </si>
  <si>
    <t>5300</t>
  </si>
  <si>
    <t>5500</t>
  </si>
  <si>
    <t>6200</t>
  </si>
  <si>
    <t>6500</t>
  </si>
  <si>
    <t>dif</t>
  </si>
  <si>
    <t>tapes</t>
  </si>
  <si>
    <t>allow</t>
  </si>
  <si>
    <t>DEVELOPMENT COSTS</t>
  </si>
  <si>
    <t>STORY &amp; RIGHTS</t>
  </si>
  <si>
    <t>CAST</t>
  </si>
  <si>
    <t>STUNTS</t>
  </si>
  <si>
    <t>PRODUCTION STAFF</t>
  </si>
  <si>
    <t>EXTRA TALENT/ANIMALS</t>
  </si>
  <si>
    <t>SET DESIGN</t>
  </si>
  <si>
    <t>SET CONSTRUCTION</t>
  </si>
  <si>
    <t>SET DRESSING</t>
  </si>
  <si>
    <t>PICTURE VEHICLES</t>
  </si>
  <si>
    <t>SPECIAL EFFECTS</t>
  </si>
  <si>
    <t>WARDROBE</t>
  </si>
  <si>
    <t>MAKEUP &amp; HAIR</t>
  </si>
  <si>
    <t>CAMERA</t>
  </si>
  <si>
    <t>ELECTRICAL</t>
  </si>
  <si>
    <t>GRIP</t>
  </si>
  <si>
    <t>PRODUCTION SOUND</t>
  </si>
  <si>
    <t>TRANSPORTATION</t>
  </si>
  <si>
    <t>SITE AND UNIT EXPENS</t>
  </si>
  <si>
    <t>STUDIO EXPENSES</t>
  </si>
  <si>
    <t>HOTEL, LIVING AND CA</t>
  </si>
  <si>
    <t>TESTS</t>
  </si>
  <si>
    <t>GENERAL EXPENSES</t>
  </si>
  <si>
    <t>FILM EDITING</t>
  </si>
  <si>
    <t>MUSIC</t>
  </si>
  <si>
    <t>PUBLICITY</t>
  </si>
  <si>
    <t>INSURANCE</t>
  </si>
  <si>
    <t>FINANCE,BANK &amp; LEGAL</t>
  </si>
  <si>
    <t>Post Production</t>
  </si>
  <si>
    <t>General</t>
  </si>
  <si>
    <t>Total  General</t>
  </si>
  <si>
    <t>Contingency</t>
  </si>
  <si>
    <t>TOTAL BUDGET</t>
  </si>
  <si>
    <t>Total production</t>
  </si>
  <si>
    <t>Total post production</t>
  </si>
  <si>
    <t>Total excluding contingency</t>
  </si>
  <si>
    <t>total</t>
  </si>
  <si>
    <t>total Post</t>
  </si>
  <si>
    <t>total Budget</t>
  </si>
  <si>
    <t>CONTRACTUAL CHARGES</t>
  </si>
  <si>
    <t>CONTINGENCY</t>
  </si>
  <si>
    <t>total Production</t>
  </si>
  <si>
    <t>difference</t>
  </si>
  <si>
    <t>day</t>
  </si>
  <si>
    <t>mth</t>
  </si>
  <si>
    <t>1440</t>
  </si>
  <si>
    <t>REHEARSALS</t>
  </si>
  <si>
    <t>2508</t>
  </si>
  <si>
    <t>ON SET DRESSER</t>
  </si>
  <si>
    <t>3477</t>
  </si>
  <si>
    <t>SCRIPT WRITING CONSULTANT</t>
  </si>
  <si>
    <t>POLISH</t>
  </si>
  <si>
    <t>OTHER WRITERS</t>
  </si>
  <si>
    <t>ASSISTANTS TO PRODUCER</t>
  </si>
  <si>
    <t>PRODUCERS SECRETARY</t>
  </si>
  <si>
    <t>AIRFARES</t>
  </si>
  <si>
    <t>PER DIEMS</t>
  </si>
  <si>
    <t>1351</t>
  </si>
  <si>
    <t>1352</t>
  </si>
  <si>
    <t>1353</t>
  </si>
  <si>
    <t>MAIN CAST 06</t>
  </si>
  <si>
    <t>MAIN CAST 07</t>
  </si>
  <si>
    <t>MAIN CAST 08</t>
  </si>
  <si>
    <t>MAIN CAST 09</t>
  </si>
  <si>
    <t>MAIN CAST 10</t>
  </si>
  <si>
    <t>SUPPORTING CAST 01</t>
  </si>
  <si>
    <t>1451</t>
  </si>
  <si>
    <t>1452</t>
  </si>
  <si>
    <t>1453</t>
  </si>
  <si>
    <t>VISAS / FOREIGN APPLICATIONS</t>
  </si>
  <si>
    <t>STUNT CO-ORDINATOR</t>
  </si>
  <si>
    <t xml:space="preserve">STUNTMEN/ STUNTDOUBLES </t>
  </si>
  <si>
    <t>STUNT DRIVERS</t>
  </si>
  <si>
    <t>DIVERS</t>
  </si>
  <si>
    <t>1505</t>
  </si>
  <si>
    <t>1503</t>
  </si>
  <si>
    <t>1502</t>
  </si>
  <si>
    <t>STUNT ADJUSTMENT</t>
  </si>
  <si>
    <t>1540</t>
  </si>
  <si>
    <t>ASST PRODN MANAGER</t>
  </si>
  <si>
    <t>ASST PRODUCTION COORDINATOR</t>
  </si>
  <si>
    <t>2005</t>
  </si>
  <si>
    <t>2006</t>
  </si>
  <si>
    <t>UNIT RUNNERS</t>
  </si>
  <si>
    <t>2027</t>
  </si>
  <si>
    <t>EXTRAS</t>
  </si>
  <si>
    <t>SPECIAL EXTRAS</t>
  </si>
  <si>
    <t>PRODUCTION ASSISTANT</t>
  </si>
  <si>
    <t>EXTRAS CASTING EXPENSES</t>
  </si>
  <si>
    <t>2204</t>
  </si>
  <si>
    <t>ANIMALS</t>
  </si>
  <si>
    <t>2303</t>
  </si>
  <si>
    <t>ASST ART DIRECTOR</t>
  </si>
  <si>
    <t>2312</t>
  </si>
  <si>
    <t>LOCATIONSCOUT ART</t>
  </si>
  <si>
    <t>COPYING/BLUEPRINTS</t>
  </si>
  <si>
    <t>2343</t>
  </si>
  <si>
    <t>2409</t>
  </si>
  <si>
    <t>CONSTRUCTION RUNNER(S)</t>
  </si>
  <si>
    <t>SET CONSTRUCTION COSTS</t>
  </si>
  <si>
    <t>2443</t>
  </si>
  <si>
    <t xml:space="preserve">SPECIAL CONSTRUCTION </t>
  </si>
  <si>
    <t>2445</t>
  </si>
  <si>
    <t>SITE RESTORATION</t>
  </si>
  <si>
    <t>CONSTRUCTION TRUCK</t>
  </si>
  <si>
    <t>2597</t>
  </si>
  <si>
    <t>SET DECORATOR ASSISTANT</t>
  </si>
  <si>
    <t>2507</t>
  </si>
  <si>
    <t>SPECIAL PROPMAKER</t>
  </si>
  <si>
    <t>2509</t>
  </si>
  <si>
    <t>ON SET DRESSER ASSISTANT</t>
  </si>
  <si>
    <t>STANDBY  CARPENTER</t>
  </si>
  <si>
    <t>2510</t>
  </si>
  <si>
    <t>STANDBY  PAINTER</t>
  </si>
  <si>
    <t>2511</t>
  </si>
  <si>
    <t>GRAPHICS LABOR</t>
  </si>
  <si>
    <t>2514</t>
  </si>
  <si>
    <t>2543</t>
  </si>
  <si>
    <t>PROP/ SETDRESSING TRUCK</t>
  </si>
  <si>
    <t>VEHICLES</t>
  </si>
  <si>
    <t>2609</t>
  </si>
  <si>
    <t>VEHICLES MOVEMENT ON SET</t>
  </si>
  <si>
    <t>2644</t>
  </si>
  <si>
    <t>BOATS/TRAINS</t>
  </si>
  <si>
    <t>2645</t>
  </si>
  <si>
    <t>AIRCRAFT</t>
  </si>
  <si>
    <t>MAINTENANCE AND REPAIRS</t>
  </si>
  <si>
    <t>2684</t>
  </si>
  <si>
    <t>ENTERTAINMENT PACKAGE</t>
  </si>
  <si>
    <t>CAST &amp; CREW INSURANCE</t>
  </si>
  <si>
    <t>6565</t>
  </si>
  <si>
    <t>OWN RISK</t>
  </si>
  <si>
    <t>5240</t>
  </si>
  <si>
    <t>RECORDING STUDIO</t>
  </si>
  <si>
    <t>5102</t>
  </si>
  <si>
    <t>ADDITIONAL  EDITOR</t>
  </si>
  <si>
    <t>5113</t>
  </si>
  <si>
    <t>EDITING EQUIPMENT PACKAGE</t>
  </si>
  <si>
    <t>VIEWINGS</t>
  </si>
  <si>
    <t>5151</t>
  </si>
  <si>
    <t>4580</t>
  </si>
  <si>
    <t>CATERING ASSISTANT #1</t>
  </si>
  <si>
    <t>CATERING ASSISTANT #2</t>
  </si>
  <si>
    <t>4004</t>
  </si>
  <si>
    <t>CATERING ASSISTANT FOR EXTRA'S</t>
  </si>
  <si>
    <t>CRAFT SERVICE - OFFICE</t>
  </si>
  <si>
    <t>3901</t>
  </si>
  <si>
    <t>FLOORMANAGER</t>
  </si>
  <si>
    <t>3941</t>
  </si>
  <si>
    <t>STUDIO2 RENTAL</t>
  </si>
  <si>
    <t>ELECTRICITY</t>
  </si>
  <si>
    <t xml:space="preserve">CLEANING AND MAINTENANCE </t>
  </si>
  <si>
    <t>OFFICE RENTAL</t>
  </si>
  <si>
    <t>3949</t>
  </si>
  <si>
    <t>3962</t>
  </si>
  <si>
    <t>3802</t>
  </si>
  <si>
    <t>SET NURSE</t>
  </si>
  <si>
    <t>3820</t>
  </si>
  <si>
    <t>3839</t>
  </si>
  <si>
    <t>POLICE &amp; FIREMEN</t>
  </si>
  <si>
    <t>ADDL LOCATION ASSISTANTS</t>
  </si>
  <si>
    <t>3845</t>
  </si>
  <si>
    <t>SUBROOMS/HOLDINGS/CREWBUS</t>
  </si>
  <si>
    <t>PERMIT AND PERMISSIONS</t>
  </si>
  <si>
    <t>3849</t>
  </si>
  <si>
    <t>CLEANING/TRASH DISPOSAL</t>
  </si>
  <si>
    <t>3880</t>
  </si>
  <si>
    <t>BASECAMP GENERATOR</t>
  </si>
  <si>
    <t>SECOND UNIT</t>
  </si>
  <si>
    <t>STILLS POTOGRAPHER</t>
  </si>
  <si>
    <t>STILL FILM &amp; PROCESSING</t>
  </si>
  <si>
    <t>6205</t>
  </si>
  <si>
    <t>CONSULTANT MARKETING STRATEGY</t>
  </si>
  <si>
    <t>6207</t>
  </si>
  <si>
    <t>COPY WRITING/TRANSLATION</t>
  </si>
  <si>
    <t>6211</t>
  </si>
  <si>
    <t>6213</t>
  </si>
  <si>
    <t>DVD</t>
  </si>
  <si>
    <t>6248</t>
  </si>
  <si>
    <t>6249</t>
  </si>
  <si>
    <t>PREMIERE</t>
  </si>
  <si>
    <t>6251</t>
  </si>
  <si>
    <t>6256</t>
  </si>
  <si>
    <t>FESTIVALS</t>
  </si>
  <si>
    <t>6257</t>
  </si>
  <si>
    <t>SHOWREEL FOR MARKETS</t>
  </si>
  <si>
    <t>6258</t>
  </si>
  <si>
    <t>EXTRA SUBTITLING/DELIVERY ITEMS</t>
  </si>
  <si>
    <t>6270</t>
  </si>
  <si>
    <t>ELECTRICIAN # 3</t>
  </si>
  <si>
    <t>3409</t>
  </si>
  <si>
    <t>PRELIGHT ELECTRICIANS</t>
  </si>
  <si>
    <t>3413</t>
  </si>
  <si>
    <t>3444</t>
  </si>
  <si>
    <t>3445</t>
  </si>
  <si>
    <t>GENERATOR</t>
  </si>
  <si>
    <t xml:space="preserve">GENERATOR FUEL </t>
  </si>
  <si>
    <t>SPECIAL LIGHTING EQUIPMENT</t>
  </si>
  <si>
    <t>CHERRY PICKERS/LIFTS</t>
  </si>
  <si>
    <t>3505</t>
  </si>
  <si>
    <t>ADDITIONAL GRIP</t>
  </si>
  <si>
    <t>3513</t>
  </si>
  <si>
    <t>CRANE RENTALS</t>
  </si>
  <si>
    <t>3545</t>
  </si>
  <si>
    <t>SPECIAL CRANES</t>
  </si>
  <si>
    <t>BATTERIES AND SUPPLIES</t>
  </si>
  <si>
    <t>WALKIE TALKIES</t>
  </si>
  <si>
    <t>VIDEO ASSIST OPERATOR</t>
  </si>
  <si>
    <t>STEADYCAM+OPERATOR</t>
  </si>
  <si>
    <t>3213</t>
  </si>
  <si>
    <t>2ND UNIT CAMERA EQUIPMENT</t>
  </si>
  <si>
    <t>VIDEO ASSIST EQUIPMENT</t>
  </si>
  <si>
    <t>SPECIAL LENSES/ FILTERS</t>
  </si>
  <si>
    <t>CAMERA CAR/ LOW LOADER</t>
  </si>
  <si>
    <t>3255</t>
  </si>
  <si>
    <t>3260</t>
  </si>
  <si>
    <t>UNDERWATER EQUIPMENT</t>
  </si>
  <si>
    <t>SPECIAL FX SUPERVISOR</t>
  </si>
  <si>
    <t>2803</t>
  </si>
  <si>
    <t>2804</t>
  </si>
  <si>
    <t>GUN WRANGLER</t>
  </si>
  <si>
    <t>PYROTECHNICIAN</t>
  </si>
  <si>
    <t>RAIN/FOG/CLOUDS</t>
  </si>
  <si>
    <t>2846</t>
  </si>
  <si>
    <t>SNOW</t>
  </si>
  <si>
    <t>ASSISTANT COSTUME DESIGNER</t>
  </si>
  <si>
    <t>2903</t>
  </si>
  <si>
    <t>2913</t>
  </si>
  <si>
    <t>KEY MAKEUP SUPERVISOR</t>
  </si>
  <si>
    <t>3006</t>
  </si>
  <si>
    <t>HAIR ARTIST</t>
  </si>
  <si>
    <t>ASS. HAIR ARTIST</t>
  </si>
  <si>
    <t>3007</t>
  </si>
  <si>
    <t>SPECIAL MAKE UP SUPERVISOR</t>
  </si>
  <si>
    <t>3013</t>
  </si>
  <si>
    <t>ADDL HAIR/MAKE UP STYLISTS</t>
  </si>
  <si>
    <t>3050</t>
  </si>
  <si>
    <t>SPECIAL MAKE UP/PROSTHETICS</t>
  </si>
  <si>
    <t>TRANSPORT MANAGER</t>
  </si>
  <si>
    <t>3701</t>
  </si>
  <si>
    <t>CAR RENTALS for DRIVERS</t>
  </si>
  <si>
    <t>ADDITIONAL CAR RENTALS</t>
  </si>
  <si>
    <t>SET CREW/CAST MILAGE</t>
  </si>
  <si>
    <t>ART DEPT MILAGE</t>
  </si>
  <si>
    <t>EXCESS BAGGAGE</t>
  </si>
  <si>
    <t>3793</t>
  </si>
  <si>
    <t>NEGATIVESCAN TO 2K, 3K or 4K</t>
  </si>
  <si>
    <t>5445</t>
  </si>
  <si>
    <t>5446</t>
  </si>
  <si>
    <t>5494</t>
  </si>
  <si>
    <t>DIALOGUE EDITOR</t>
  </si>
  <si>
    <t>5302</t>
  </si>
  <si>
    <t>ADR EDITOR</t>
  </si>
  <si>
    <t>5303</t>
  </si>
  <si>
    <t xml:space="preserve">SOUND EFX EDITOR </t>
  </si>
  <si>
    <t>5304</t>
  </si>
  <si>
    <t>5305</t>
  </si>
  <si>
    <t>MUSIC  EDIT0R</t>
  </si>
  <si>
    <t>5307</t>
  </si>
  <si>
    <t>SOUND EDITING EQUIPMENT</t>
  </si>
  <si>
    <t>5347</t>
  </si>
  <si>
    <t>FOLEY ARTIST</t>
  </si>
  <si>
    <t>5356</t>
  </si>
  <si>
    <t>5348</t>
  </si>
  <si>
    <t>5000</t>
  </si>
  <si>
    <t>VISUAL EFFECTS</t>
  </si>
  <si>
    <t>5010</t>
  </si>
  <si>
    <t>5001</t>
  </si>
  <si>
    <t>POST PRODUCTION SUPERVISOR</t>
  </si>
  <si>
    <t>VISUAL EFFECTS COORDINATOR</t>
  </si>
  <si>
    <t>VISUAL EFFECTS ARTIST</t>
  </si>
  <si>
    <t>5002</t>
  </si>
  <si>
    <t>5003</t>
  </si>
  <si>
    <t>3D DESIGNER</t>
  </si>
  <si>
    <t>5005</t>
  </si>
  <si>
    <t>5006</t>
  </si>
  <si>
    <t>5007</t>
  </si>
  <si>
    <t>MINIATURES &amp; MODELS</t>
  </si>
  <si>
    <t>5008</t>
  </si>
  <si>
    <t>5011</t>
  </si>
  <si>
    <t>VISUAL EFFECTS PACKAGE</t>
  </si>
  <si>
    <t>5040</t>
  </si>
  <si>
    <t>PURCHASES/ STOCK SHOTS</t>
  </si>
  <si>
    <t>5041</t>
  </si>
  <si>
    <t>5042</t>
  </si>
  <si>
    <t>5043</t>
  </si>
  <si>
    <t>5044</t>
  </si>
  <si>
    <t>5047</t>
  </si>
  <si>
    <t>5048</t>
  </si>
  <si>
    <t>5070</t>
  </si>
  <si>
    <t>5094</t>
  </si>
  <si>
    <t>5085</t>
  </si>
  <si>
    <t>total Other</t>
  </si>
  <si>
    <t>days</t>
  </si>
  <si>
    <t>amount</t>
  </si>
  <si>
    <t>#</t>
  </si>
  <si>
    <t>md</t>
  </si>
  <si>
    <t>wks</t>
  </si>
  <si>
    <t>hrs</t>
  </si>
  <si>
    <t>finance</t>
  </si>
  <si>
    <t>location</t>
  </si>
  <si>
    <t>extras</t>
  </si>
  <si>
    <t>specials</t>
  </si>
  <si>
    <t>shoot</t>
  </si>
  <si>
    <t>AUDIT</t>
  </si>
  <si>
    <t>cc</t>
  </si>
  <si>
    <t>crewcast</t>
  </si>
  <si>
    <t>sm</t>
  </si>
  <si>
    <t>pm</t>
  </si>
  <si>
    <t>wm</t>
  </si>
  <si>
    <t>min</t>
  </si>
  <si>
    <t>ed</t>
  </si>
  <si>
    <t>sec</t>
  </si>
  <si>
    <t>hotel</t>
  </si>
  <si>
    <t>ratio</t>
  </si>
  <si>
    <t>stock</t>
  </si>
  <si>
    <t>mtrs</t>
  </si>
  <si>
    <t>snow</t>
  </si>
  <si>
    <t>rain</t>
  </si>
  <si>
    <t>scout</t>
  </si>
  <si>
    <t>steadycam</t>
  </si>
  <si>
    <t>steady</t>
  </si>
  <si>
    <t xml:space="preserve">sh </t>
  </si>
  <si>
    <t>lengte film in meters:</t>
  </si>
  <si>
    <t>shoot totaal</t>
  </si>
  <si>
    <t>roles</t>
  </si>
  <si>
    <t>months</t>
  </si>
  <si>
    <t>editing image days</t>
  </si>
  <si>
    <t>editing sound days</t>
  </si>
  <si>
    <t>esd</t>
  </si>
  <si>
    <t>fonds</t>
  </si>
  <si>
    <t>ASSISTANT ACCOUNTANT</t>
  </si>
  <si>
    <t>2037</t>
  </si>
  <si>
    <t>2nd unit team days</t>
  </si>
  <si>
    <t>amount of total normal extra's</t>
  </si>
  <si>
    <t>amount of total special extra's</t>
  </si>
  <si>
    <t>ratio stock/film length</t>
  </si>
  <si>
    <t>film bearer(drager)</t>
  </si>
  <si>
    <t>fill in:1=35mm,2=16mm,3=digital</t>
  </si>
  <si>
    <t>sort</t>
  </si>
  <si>
    <t>perf</t>
  </si>
  <si>
    <t>fill in:4=4perf,3=3perf,2=2perf</t>
  </si>
  <si>
    <t>meter stock on .. Perf</t>
  </si>
  <si>
    <t>days editor</t>
  </si>
  <si>
    <t>days sound editor</t>
  </si>
  <si>
    <t>hotel mandays</t>
  </si>
  <si>
    <t>rain days</t>
  </si>
  <si>
    <t>days rain in schedule</t>
  </si>
  <si>
    <t>snow days</t>
  </si>
  <si>
    <t>days snow in schedule</t>
  </si>
  <si>
    <t>orchestra</t>
  </si>
  <si>
    <t>days location scout</t>
  </si>
  <si>
    <t>days steadycam</t>
  </si>
  <si>
    <t>5360</t>
  </si>
  <si>
    <t>AUDIO DESCRIPTION</t>
  </si>
  <si>
    <t>SUBTITLING DUTCH CINEMA</t>
  </si>
  <si>
    <t>BANKCOSTS FOREIGN FINANCE</t>
  </si>
  <si>
    <t>6692</t>
  </si>
  <si>
    <t>6641</t>
  </si>
  <si>
    <t>control</t>
  </si>
  <si>
    <t>L2=fill in</t>
  </si>
  <si>
    <t>L3=fill in</t>
  </si>
  <si>
    <t>L4=fill in</t>
  </si>
  <si>
    <t>HDTAPES/HARD DISCS</t>
  </si>
  <si>
    <t>intern</t>
  </si>
  <si>
    <t xml:space="preserve">MAIN &amp; END TITLES </t>
  </si>
  <si>
    <t>6570</t>
  </si>
  <si>
    <t>ISAN REGISTRATION COSTS</t>
  </si>
  <si>
    <t>ASSISTANT TO DIRECTOR</t>
  </si>
  <si>
    <t>PRODUCER'S ENTERTAINMENT</t>
  </si>
  <si>
    <t>DIRECTOR'S ENTERTAINMENT</t>
  </si>
  <si>
    <t>FIRST AD</t>
  </si>
  <si>
    <t>SECOND AD</t>
  </si>
  <si>
    <t>THIRD AD</t>
  </si>
  <si>
    <t>ASSISTANT LOCATION MANAGER</t>
  </si>
  <si>
    <t>PRODUCTION ACCOUNTANT</t>
  </si>
  <si>
    <t>ART DEPT CO-ORDINATOR</t>
  </si>
  <si>
    <t>ART DEPT ASSISTANT(S)</t>
  </si>
  <si>
    <t>ASST MAKEUP ARTIST(S)</t>
  </si>
  <si>
    <t>CREW/CAST CATERING SUPPLIES</t>
  </si>
  <si>
    <t>PRODUCTION OFFICE RENTAL</t>
  </si>
  <si>
    <t>STATIONERY AND SUPPLIES</t>
  </si>
  <si>
    <t>DOLBY LICENSE</t>
  </si>
  <si>
    <t>BOOK RIGHTS</t>
  </si>
  <si>
    <t>L1=NL</t>
  </si>
  <si>
    <t>eq</t>
  </si>
  <si>
    <t>whole crew+cast+extras</t>
  </si>
  <si>
    <t>orch</t>
  </si>
  <si>
    <t>pr</t>
  </si>
  <si>
    <t>sh</t>
  </si>
  <si>
    <t>wr</t>
  </si>
  <si>
    <t>1.</t>
  </si>
  <si>
    <t>werkwijze:</t>
  </si>
  <si>
    <t>algemeen:</t>
  </si>
  <si>
    <t>2.</t>
  </si>
  <si>
    <t>3.</t>
  </si>
  <si>
    <t>4.</t>
  </si>
  <si>
    <t>5.</t>
  </si>
  <si>
    <t>inleveren:</t>
  </si>
  <si>
    <t>COURIER COSTS</t>
  </si>
  <si>
    <t>1411</t>
  </si>
  <si>
    <t>SUPPORTING CAST 02</t>
  </si>
  <si>
    <t>1412</t>
  </si>
  <si>
    <t>SUPPORTING CAST 03</t>
  </si>
  <si>
    <t>1413</t>
  </si>
  <si>
    <t>SUPPORTING CAST 04</t>
  </si>
  <si>
    <t>1414</t>
  </si>
  <si>
    <t>SUPPORTING CAST 05</t>
  </si>
  <si>
    <t>1415</t>
  </si>
  <si>
    <t>SUPPORTING CAST 06</t>
  </si>
  <si>
    <t>1416</t>
  </si>
  <si>
    <t>SUPPORTING CAST 07</t>
  </si>
  <si>
    <t>1417</t>
  </si>
  <si>
    <t>SUPPORTING CAST 08</t>
  </si>
  <si>
    <t>1418</t>
  </si>
  <si>
    <t>SUPPORTING CAST 09</t>
  </si>
  <si>
    <t>1419</t>
  </si>
  <si>
    <t>Er bestaat de mogelijkheid om dit format ook voor de budgetbewaking te gebruiken.</t>
  </si>
  <si>
    <r>
      <t xml:space="preserve">Ga dan naar het werkblad </t>
    </r>
    <r>
      <rPr>
        <b/>
        <sz val="10"/>
        <rFont val="Verdana"/>
        <family val="2"/>
      </rPr>
      <t>budget.</t>
    </r>
  </si>
  <si>
    <t>Producer/Overhead/Bond Fee</t>
  </si>
  <si>
    <t>Werkwijze budgettering gebaseerd op:</t>
  </si>
  <si>
    <t>PROJECT PROMOTION</t>
  </si>
  <si>
    <t>BREAKDOWN &amp; TIMING SCRIPT</t>
  </si>
  <si>
    <t>HEAD OF DEVELOPMENT</t>
  </si>
  <si>
    <t>CASTING AGENT</t>
  </si>
  <si>
    <t>ADDITIONAL CREW</t>
  </si>
  <si>
    <t>ANIMATION: STORYBOARD SUPERVISOR</t>
  </si>
  <si>
    <t>ANIMATION: STORYBOARD ARTIST</t>
  </si>
  <si>
    <t>ANIMATION: MOOD BOARDS</t>
  </si>
  <si>
    <t>ANIMATION: BASIC DESIGN</t>
  </si>
  <si>
    <t>ANIMATION: MODEL SHEETS</t>
  </si>
  <si>
    <t>TRAVEL&amp; LIVING</t>
  </si>
  <si>
    <t>ADDITIONAL RIGHTS</t>
  </si>
  <si>
    <t>WRITERS INCL RIGHTS</t>
  </si>
  <si>
    <t>CLEARANCES</t>
  </si>
  <si>
    <t>6669</t>
  </si>
  <si>
    <t>TAXES FOREIGN CREW/CAST(fringes)</t>
  </si>
  <si>
    <t xml:space="preserve">FOREIGN LEGAL </t>
  </si>
  <si>
    <t>CONSULTANCY SALES AGENT</t>
  </si>
  <si>
    <t>PUBLICITY CAMPAGNE</t>
  </si>
  <si>
    <t>APPLICATION COSTS</t>
  </si>
  <si>
    <t>INCORPORATION COSTS</t>
  </si>
  <si>
    <t>TRAVEL</t>
  </si>
  <si>
    <t>HOTEL</t>
  </si>
  <si>
    <t>2nd DIRECTOR</t>
  </si>
  <si>
    <t>CHOREOGRAPHER</t>
  </si>
  <si>
    <t>1350</t>
  </si>
  <si>
    <t xml:space="preserve">VOICE OVERS </t>
  </si>
  <si>
    <t>1450</t>
  </si>
  <si>
    <t>OFFICE ASSISTANTS</t>
  </si>
  <si>
    <t>PETTY CASH CLERK</t>
  </si>
  <si>
    <t>UNIT MANAGER</t>
  </si>
  <si>
    <t>TRANSLATOR</t>
  </si>
  <si>
    <t>EXTRAS CASTING</t>
  </si>
  <si>
    <t>ANIMAL WRANGLER</t>
  </si>
  <si>
    <t>ANIMAL EXPENSES</t>
  </si>
  <si>
    <t>SET DESIGNER(S)</t>
  </si>
  <si>
    <t>CONCEPT ILLUSTRATOR</t>
  </si>
  <si>
    <t>STRIKING</t>
  </si>
  <si>
    <t>SCAFFOLDING/LIFTS</t>
  </si>
  <si>
    <t>GREENSMAN</t>
  </si>
  <si>
    <t>SET DECORATING COSTS</t>
  </si>
  <si>
    <t>GREENS</t>
  </si>
  <si>
    <t>2695</t>
  </si>
  <si>
    <t>PERMITS</t>
  </si>
  <si>
    <t>FIREMEN</t>
  </si>
  <si>
    <t>PYROTECHNICS</t>
  </si>
  <si>
    <t>SPECIAL PERMITS</t>
  </si>
  <si>
    <t>EXTRAS WARDROBE</t>
  </si>
  <si>
    <t>MAKE UP ARTIST</t>
  </si>
  <si>
    <t>KEY HAIRDRESSER</t>
  </si>
  <si>
    <t>3011</t>
  </si>
  <si>
    <t>LOSS &amp; DAMAGE</t>
  </si>
  <si>
    <t>OCTOCOPTER</t>
  </si>
  <si>
    <t>HELICOPTER+equipment</t>
  </si>
  <si>
    <t>3256</t>
  </si>
  <si>
    <t>3407</t>
  </si>
  <si>
    <t>3543</t>
  </si>
  <si>
    <t>DOLLY RENTALS</t>
  </si>
  <si>
    <t>CAMERA HEADS &amp; MOUNT</t>
  </si>
  <si>
    <t>SCAFFOLDING</t>
  </si>
  <si>
    <t>DAT/NAGRA TAPES</t>
  </si>
  <si>
    <t>PRODUCTION DRIVERS</t>
  </si>
  <si>
    <t>PRODUCTION/ LOCATION</t>
  </si>
  <si>
    <t>HEAT AND LIGHT</t>
  </si>
  <si>
    <t>COURTESY PAYMENTS</t>
  </si>
  <si>
    <t>3944</t>
  </si>
  <si>
    <t>4008</t>
  </si>
  <si>
    <t>CRAFT SERVICE</t>
  </si>
  <si>
    <t>4301</t>
  </si>
  <si>
    <t>2ND UNIT LABOUR</t>
  </si>
  <si>
    <t>2ND UNIT EQUIPMENT</t>
  </si>
  <si>
    <t>4340</t>
  </si>
  <si>
    <t>STORAGE FOR RESHOOT</t>
  </si>
  <si>
    <t>OFFICE EQUIP/FURNISH</t>
  </si>
  <si>
    <t>COMPUTER &amp; INTERNET</t>
  </si>
  <si>
    <t>4143</t>
  </si>
  <si>
    <t>MUSIC TRANSFERS</t>
  </si>
  <si>
    <t>MUSIC PRODUCER</t>
  </si>
  <si>
    <t>RECORDING STK &amp; MATE</t>
  </si>
  <si>
    <t>5150</t>
  </si>
  <si>
    <t>5152</t>
  </si>
  <si>
    <t>5153</t>
  </si>
  <si>
    <t>TRAVEL POST</t>
  </si>
  <si>
    <t>AIRFARES POST</t>
  </si>
  <si>
    <t>HOTEL POST</t>
  </si>
  <si>
    <t>LOOP GROUP</t>
  </si>
  <si>
    <t>SOUND DELIVERIES</t>
  </si>
  <si>
    <t>ADR RECORDING</t>
  </si>
  <si>
    <t>5039</t>
  </si>
  <si>
    <t>6700</t>
  </si>
  <si>
    <t>OVERAGES</t>
  </si>
  <si>
    <t>INSURANCE CLAIM</t>
  </si>
  <si>
    <t>OVERTIME</t>
  </si>
  <si>
    <t>EXTRA DAYS</t>
  </si>
  <si>
    <t>LEAD CHARACTER DESIGNER</t>
  </si>
  <si>
    <t>CHARACTER DESIGN</t>
  </si>
  <si>
    <t>PROP DESIGNER</t>
  </si>
  <si>
    <t>SFX DESIGNER</t>
  </si>
  <si>
    <t>LAY-OUTS</t>
  </si>
  <si>
    <t>TECHNICAL DIRECTOR</t>
  </si>
  <si>
    <t>COLOUR / LIGHTING GUIDE</t>
  </si>
  <si>
    <t>TECHNICAL DEVELOPMENT</t>
  </si>
  <si>
    <t>MATERIAL FOR PRESENTATIONS</t>
  </si>
  <si>
    <t>ANIMATION TESTING</t>
  </si>
  <si>
    <t>PILOT</t>
  </si>
  <si>
    <t>ANIMATIC</t>
  </si>
  <si>
    <t>ANIMATIC STUDIO</t>
  </si>
  <si>
    <t>ADDITIONAL IMAGERY ANIMATIC</t>
  </si>
  <si>
    <t>ROUGH ANIMATION</t>
  </si>
  <si>
    <t>CAMERA MOVES ANIMATIC</t>
  </si>
  <si>
    <t>DUMMIE DIALOGUE ANIMATIC</t>
  </si>
  <si>
    <t>DUMMIE VOICES ANIMATIC</t>
  </si>
  <si>
    <t>RECORD &amp; MIX STUDIO ANIMATIC</t>
  </si>
  <si>
    <t>SOUND EDITORS ANIMATIC</t>
  </si>
  <si>
    <t>ANIMATIC EDITOR</t>
  </si>
  <si>
    <t>MATERIALS ANIMATIC</t>
  </si>
  <si>
    <t>TRAINEES ANIMATIC</t>
  </si>
  <si>
    <t>2D ANIMATION</t>
  </si>
  <si>
    <t>2D ANIMATION STUDIO</t>
  </si>
  <si>
    <t>KEY-ANIMATION</t>
  </si>
  <si>
    <t>ANIMATION</t>
  </si>
  <si>
    <t>INBETWEENERS</t>
  </si>
  <si>
    <t>CLEAN-UPS</t>
  </si>
  <si>
    <t>LINE TESTS / ROTOSCOPE</t>
  </si>
  <si>
    <t>COLOURING</t>
  </si>
  <si>
    <t>MATTE PAINTING</t>
  </si>
  <si>
    <t>MATERIALS</t>
  </si>
  <si>
    <t>TRAINEES</t>
  </si>
  <si>
    <t>3D ANIMATION</t>
  </si>
  <si>
    <t>3D ANIMATION STUDIO</t>
  </si>
  <si>
    <t>MOTION CAPTURE STUDIO</t>
  </si>
  <si>
    <t>CHARACTER ANIMATION</t>
  </si>
  <si>
    <t>CROWD ANIMATION</t>
  </si>
  <si>
    <t>ADDITIONAL ANIMATION</t>
  </si>
  <si>
    <t>COMPOSITING SUPERVISOR</t>
  </si>
  <si>
    <t>COMPOSITING</t>
  </si>
  <si>
    <t>COLORING</t>
  </si>
  <si>
    <t>BACKGROUNDS</t>
  </si>
  <si>
    <t>ASSISTANT BACKGROUNDS</t>
  </si>
  <si>
    <t>CHIEF MODELER</t>
  </si>
  <si>
    <t>MODELING</t>
  </si>
  <si>
    <t>CHIEF RIGGER</t>
  </si>
  <si>
    <t>RIGGING</t>
  </si>
  <si>
    <t>ASSISTANT RIGGING</t>
  </si>
  <si>
    <t>TEXTURING</t>
  </si>
  <si>
    <t>SHADING</t>
  </si>
  <si>
    <t>LIGHTING GAFFER</t>
  </si>
  <si>
    <t>WORK STATIONS</t>
  </si>
  <si>
    <t>STOP MOTION ANIMATION</t>
  </si>
  <si>
    <t>STOP-MOTION STUDIO</t>
  </si>
  <si>
    <t>HEAD OF PUPPET BUILDING</t>
  </si>
  <si>
    <t>PUPPET BUILDING</t>
  </si>
  <si>
    <t>DUPLICATE PUPPETS</t>
  </si>
  <si>
    <t>WALK REPLACEMENTS</t>
  </si>
  <si>
    <t>MOUTH REPLACEMENTS</t>
  </si>
  <si>
    <t>DECORATION AND  PROPBUILDING</t>
  </si>
  <si>
    <t>DIRECTOR OF PHOTOGRAPHY</t>
  </si>
  <si>
    <t>Animation</t>
  </si>
  <si>
    <t>Total Animation</t>
  </si>
  <si>
    <t>Cost 1000-6700</t>
  </si>
  <si>
    <t>total Animation</t>
  </si>
  <si>
    <t>2402</t>
  </si>
  <si>
    <t>CONSTRUCTION FOREMAN</t>
  </si>
  <si>
    <t>incentive</t>
  </si>
  <si>
    <t>ANIMATION:GENERAL</t>
  </si>
  <si>
    <t>6294</t>
  </si>
  <si>
    <t xml:space="preserve">TRAVEL </t>
  </si>
  <si>
    <t xml:space="preserve">HOTEL </t>
  </si>
  <si>
    <t>6253</t>
  </si>
  <si>
    <t>6252</t>
  </si>
  <si>
    <t>AUDIT/CONTROLLING INCENTIVE</t>
  </si>
  <si>
    <t>PRODUCTION LABORATORY</t>
  </si>
  <si>
    <t>HOTEL, LIVING AND CATERING</t>
  </si>
  <si>
    <t>SITE AND UNIT EXPENSES</t>
  </si>
  <si>
    <t>POST PRODUCTION SOUND</t>
  </si>
  <si>
    <t>POST PROD. FILM &amp; LAB</t>
  </si>
  <si>
    <t>HOUSING AND LIVING COORDINATOR</t>
  </si>
  <si>
    <t>COMPUTER GRAPHICS DESIGNER</t>
  </si>
  <si>
    <t>GRAPHICS PURCHASES</t>
  </si>
  <si>
    <t>ASS. VEHICLE CO-ORDINATOR</t>
  </si>
  <si>
    <t>SPECIALS EFFECTS TRUCK</t>
  </si>
  <si>
    <t>SPECIAL MAKE UP ARTIST</t>
  </si>
  <si>
    <t>ADDITIONAL SOUND LABOUR</t>
  </si>
  <si>
    <t>TRANSPORT COORDINATOR</t>
  </si>
  <si>
    <t>EXTRA SERVICES WHEN ABROAD</t>
  </si>
  <si>
    <t>FOLEY RECORDING</t>
  </si>
  <si>
    <t>OTHER INSURANCE CHARGES</t>
  </si>
  <si>
    <t>COMPLETION BOND FEE</t>
  </si>
  <si>
    <t>PRODUCERS FEE</t>
  </si>
  <si>
    <t>OVERHEAD FEE</t>
  </si>
  <si>
    <t>Above the Line</t>
  </si>
  <si>
    <t>Total Above the Line</t>
  </si>
  <si>
    <t>total Above the Line</t>
  </si>
  <si>
    <t>total Contingency</t>
  </si>
  <si>
    <t>1432</t>
  </si>
  <si>
    <t>COMPENSATION SUBJECT(S)</t>
  </si>
  <si>
    <t>RESEARCHER/ARCHIVE</t>
  </si>
  <si>
    <t>6.</t>
  </si>
  <si>
    <t>Begrotingsposten die volgens deze regeling en het bijbehorende protocol niet kwalificerend zijn, zijn geblokt.</t>
  </si>
  <si>
    <t>2015</t>
  </si>
  <si>
    <t>3509</t>
  </si>
  <si>
    <t>RIGGING GRIPS</t>
  </si>
  <si>
    <t>4852</t>
  </si>
  <si>
    <t>ASSISTANT MODELING</t>
  </si>
  <si>
    <t>Go to mmb:</t>
  </si>
  <si>
    <t>file</t>
  </si>
  <si>
    <t>menu:</t>
  </si>
  <si>
    <t>export</t>
  </si>
  <si>
    <t>do:</t>
  </si>
  <si>
    <t>next</t>
  </si>
  <si>
    <t>complete</t>
  </si>
  <si>
    <t>volgende</t>
  </si>
  <si>
    <t>voltooien</t>
  </si>
  <si>
    <t>or:</t>
  </si>
  <si>
    <t>like the example</t>
  </si>
  <si>
    <t>FEES &amp; LEGAL</t>
  </si>
  <si>
    <t>ANIMATION:STORYBOARD SUPERVISOR</t>
  </si>
  <si>
    <t>ANIMATION:STORYBOARD ARTIST</t>
  </si>
  <si>
    <t>ANIMATION:MOOD BOARDS</t>
  </si>
  <si>
    <t>ANIMATION:BASIC DESIGN</t>
  </si>
  <si>
    <t>ANIMATION;MODEL SHEETS</t>
  </si>
  <si>
    <t>TRAVEL&amp;LIVING</t>
  </si>
  <si>
    <t>STORY RIGHTS</t>
  </si>
  <si>
    <t>WRITERS</t>
  </si>
  <si>
    <t xml:space="preserve">LINE PRODUCER </t>
  </si>
  <si>
    <t>TRAVEL EXPENSES</t>
  </si>
  <si>
    <t>HOTEL &amp; LIVING</t>
  </si>
  <si>
    <t xml:space="preserve">MAIN CAST 03 </t>
  </si>
  <si>
    <t xml:space="preserve">MAIN CAST 04 </t>
  </si>
  <si>
    <t xml:space="preserve">MAIN CAST 05 </t>
  </si>
  <si>
    <t xml:space="preserve">MAIN CAST 06 </t>
  </si>
  <si>
    <t xml:space="preserve">MAIN CAST 07 </t>
  </si>
  <si>
    <t xml:space="preserve">MAIN CAST 08 </t>
  </si>
  <si>
    <t xml:space="preserve">MAIN CAST 09 </t>
  </si>
  <si>
    <t xml:space="preserve">SUPPORTING CAST 02 </t>
  </si>
  <si>
    <t xml:space="preserve">SUPPORTING CAST 03 </t>
  </si>
  <si>
    <t xml:space="preserve">DAY PLAYERS </t>
  </si>
  <si>
    <t xml:space="preserve">CASTING EXPENSES </t>
  </si>
  <si>
    <t xml:space="preserve">DIALECT COACH </t>
  </si>
  <si>
    <t>CAST ADVISORS AND TRAINERS</t>
  </si>
  <si>
    <t>VOICE OVERS (post)</t>
  </si>
  <si>
    <t>HOTEL AND LIVING EXPENSES</t>
  </si>
  <si>
    <t>STUNTCOORDINATOR</t>
  </si>
  <si>
    <t>FIRST ASSISTANT DIRECTOR</t>
  </si>
  <si>
    <t>SECOND ASSISTANT DIRECTOR</t>
  </si>
  <si>
    <t>THIRD ASSISTANT DIRECTOR</t>
  </si>
  <si>
    <t>ADDITIONAL CONTROLLER REBATE/FLOW</t>
  </si>
  <si>
    <t>EXTRA TALEN/ANIMALS</t>
  </si>
  <si>
    <t>COMPUTER GRAPHICS DESIGN</t>
  </si>
  <si>
    <t xml:space="preserve">OFFICE &amp; PHONE </t>
  </si>
  <si>
    <t>CONSTRUCTION BUILDERS</t>
  </si>
  <si>
    <t xml:space="preserve">LEAD SWING </t>
  </si>
  <si>
    <t>GRAPHICS PURCHASE</t>
  </si>
  <si>
    <t>PROP/ SETDRESSING TRUCKS</t>
  </si>
  <si>
    <t>2nd ASSISTANT CAMERA</t>
  </si>
  <si>
    <t>DATA HANDLER</t>
  </si>
  <si>
    <t xml:space="preserve">2ND UNIT CAMERACREW </t>
  </si>
  <si>
    <t xml:space="preserve">EQUIPMENT PACKAGE </t>
  </si>
  <si>
    <t>HELICOPTER</t>
  </si>
  <si>
    <t xml:space="preserve">ELECTRICAL </t>
  </si>
  <si>
    <t>ELECTRICIAN #3</t>
  </si>
  <si>
    <t>ADDL LIGHTING RENTALS</t>
  </si>
  <si>
    <t>CAMERA HEADS &amp; MOUNTS</t>
  </si>
  <si>
    <t>BLUESCREEN/PROJECTION</t>
  </si>
  <si>
    <t>CAR RENTALS DRIVERS</t>
  </si>
  <si>
    <t>PRODUCTION CAR RENTAL SELFDRIVE</t>
  </si>
  <si>
    <t>ART DEPT CAR RENTAL SELF DRIVES</t>
  </si>
  <si>
    <t xml:space="preserve">PUBLIC TRANSPORT </t>
  </si>
  <si>
    <t>SET CREW/CAST MILEAGE</t>
  </si>
  <si>
    <t>PRODUCTION/ LOCATION MILAGE</t>
  </si>
  <si>
    <t>ART DEPT MILEAGE</t>
  </si>
  <si>
    <t>STUDIO2  RENTAL</t>
  </si>
  <si>
    <t>STUDIO VARIABLE COSTS</t>
  </si>
  <si>
    <t>CATERING ASSISTANT # 1</t>
  </si>
  <si>
    <t>CATERING ASSISTANT # 2</t>
  </si>
  <si>
    <t>CREW/CAST CATERING SUPPLIES L1</t>
  </si>
  <si>
    <t>CRAFT SERVICE - ART DEPT./PRE LIGHT</t>
  </si>
  <si>
    <t>ADDITIONAL CATERING COSTS</t>
  </si>
  <si>
    <t>2ND UNIT</t>
  </si>
  <si>
    <t xml:space="preserve">PRODUCTION OFFICE RENTAL </t>
  </si>
  <si>
    <t>OFFICE EQUIP/FURNISHING</t>
  </si>
  <si>
    <t xml:space="preserve">COMPUTER &amp; INTERNET </t>
  </si>
  <si>
    <t>ANIMATION;GENERAL</t>
  </si>
  <si>
    <t>HEAD STORY ARTIST/STORYBOARDER</t>
  </si>
  <si>
    <t>LEAD SET/BACKGROUND DESIGNER</t>
  </si>
  <si>
    <t>SET DESIGN/BACKGROUNDS</t>
  </si>
  <si>
    <t>HEAD OF ANIMATION/LEAD ANIMATOR</t>
  </si>
  <si>
    <t>COLOUR/LGHTING GUIDE</t>
  </si>
  <si>
    <t>RECORD&amp;MIX STUDIO ANIMATIC</t>
  </si>
  <si>
    <t>LINE TESTS/ROTOSCOPE</t>
  </si>
  <si>
    <t>DIGITAL INK&amp;PAINT</t>
  </si>
  <si>
    <t>DECORATION AND PROPBUILDING</t>
  </si>
  <si>
    <t>DIRECTOR OF PHOTOPGRAPHY</t>
  </si>
  <si>
    <t>EDIT EQUIPMENT PACKAGE</t>
  </si>
  <si>
    <t>ORCHESTRA</t>
  </si>
  <si>
    <t>RECORDING STK &amp; MATERIALS</t>
  </si>
  <si>
    <t>SOUND DESIGNER</t>
  </si>
  <si>
    <t>SOUND EDITING EQUIPMENT PACKAGE</t>
  </si>
  <si>
    <t>SOUND PROCESS LICENSE (DOLBY)</t>
  </si>
  <si>
    <t>NEGATIVESCAN TO 2K,3K OR 4K</t>
  </si>
  <si>
    <t>STILLS POTOGRAPHER LABOR+RIGHTS</t>
  </si>
  <si>
    <t>ELECTRONIC PRESS KIT ( EPK )</t>
  </si>
  <si>
    <t>OTHER PUBLICITY COSTS</t>
  </si>
  <si>
    <t>FOREIGN LEGAL</t>
  </si>
  <si>
    <t>CONSULTANCY  SALES AGENT</t>
  </si>
  <si>
    <t>TAXES FOREIGN CREW/CAST</t>
  </si>
  <si>
    <t>info</t>
  </si>
  <si>
    <t>L5=fill in</t>
  </si>
  <si>
    <r>
      <t xml:space="preserve">Werk in de kolommen </t>
    </r>
    <r>
      <rPr>
        <b/>
        <sz val="10"/>
        <rFont val="Verdana"/>
        <family val="2"/>
      </rPr>
      <t>D t/m J</t>
    </r>
    <r>
      <rPr>
        <sz val="10"/>
        <rFont val="Verdana"/>
        <family val="2"/>
      </rPr>
      <t xml:space="preserve"> om het budget te maken. Alle gegevens in deze kolommen zijn te overschrijven/deleten/vervangen</t>
    </r>
  </si>
  <si>
    <t>7.</t>
  </si>
  <si>
    <t>Let op: er kunnen geen exta kostensoorten aangemaakt worden. Alle kosten dienen opgevoerd te worden binnen de bestaande codes.</t>
  </si>
  <si>
    <r>
      <t>Voeg dit budget (</t>
    </r>
    <r>
      <rPr>
        <b/>
        <sz val="10"/>
        <color rgb="FFFF0000"/>
        <rFont val="Verdana"/>
        <family val="2"/>
      </rPr>
      <t>in excel format</t>
    </r>
    <r>
      <rPr>
        <sz val="10"/>
        <rFont val="Verdana"/>
        <family val="2"/>
      </rPr>
      <t>) bij uw aanvraag als bijlage 7.1 'Zakelijke Bijlagen".</t>
    </r>
  </si>
  <si>
    <t>DATA WRANGLER / DIT</t>
  </si>
  <si>
    <t>MUSIC RIGHTS &amp; CLEARANCES</t>
  </si>
  <si>
    <t>HDTAPES / HARD DISCS</t>
  </si>
  <si>
    <t>DIGI DELIVERY / FTP</t>
  </si>
  <si>
    <t>FILM / DISC TRANSPORT</t>
  </si>
  <si>
    <t>DIGITAL DAILIES / TRANSCODING</t>
  </si>
  <si>
    <t>DIGI/ BETA/ DVD/BLURAY/HARD DISKS</t>
  </si>
  <si>
    <t>MUSICIANS / ORCHESTRA</t>
  </si>
  <si>
    <t>MUSIC PRODUCER / SUPERVISOR</t>
  </si>
  <si>
    <t>FILM / DIGITAL LABORATORY</t>
  </si>
  <si>
    <t>DATAHANDLING I/O</t>
  </si>
  <si>
    <t>VISUAL EFFECTS SUPERVISOR / PRODUCER</t>
  </si>
  <si>
    <t>VFX EDITOR</t>
  </si>
  <si>
    <t>2D COMPOSITING</t>
  </si>
  <si>
    <t>MOVING STORYBOARD / PREVIS</t>
  </si>
  <si>
    <t>RETOUCHE / REMOVAL</t>
  </si>
  <si>
    <t>GRAPHICS</t>
  </si>
  <si>
    <t>REVIEW SCREENINGS</t>
  </si>
  <si>
    <t>DIGITAL MATTES PAINTING</t>
  </si>
  <si>
    <t>ADDITONAL RENTALS / EQUIPMENT</t>
  </si>
  <si>
    <t>POST PROD. FILM &amp; DIGITAL</t>
  </si>
  <si>
    <t>SCREENINGS</t>
  </si>
  <si>
    <t>COPYING / BLUEPRINTS</t>
  </si>
  <si>
    <t>PER DIEMS POST</t>
  </si>
  <si>
    <t>CONFORM</t>
  </si>
  <si>
    <t>COLORGRADING</t>
  </si>
  <si>
    <t>MASTERING &amp; QC</t>
  </si>
  <si>
    <t>5471</t>
  </si>
  <si>
    <t>TEMP PLAYOUTS / QUICKTIMES</t>
  </si>
  <si>
    <t>(SUPERVISING) SOUND EDITOR</t>
  </si>
  <si>
    <t>6259</t>
  </si>
  <si>
    <t>EXTRA SUBTITLING / DELIVERY ITEMS</t>
  </si>
  <si>
    <t>FOREIGN LANGUAGE VERSIONS</t>
  </si>
  <si>
    <t>ADDITIONAL EDITOR</t>
  </si>
  <si>
    <t>5354</t>
  </si>
  <si>
    <t>(RE)RECORDING MIXER</t>
  </si>
  <si>
    <t>ONLINE EDITING / VERSIONING</t>
  </si>
  <si>
    <t xml:space="preserve">DCDM &amp; DCP / HD &amp; SD MASTERS </t>
  </si>
  <si>
    <t>DIGITRANSFERS / FTP</t>
  </si>
  <si>
    <t>5448</t>
  </si>
  <si>
    <t>FILM EDITING &amp; POST PRODUCTION</t>
  </si>
  <si>
    <t>FILMSTOCK &amp; LAB COSTS</t>
  </si>
  <si>
    <t>5310</t>
  </si>
  <si>
    <t>PLATE PHOTOGRAPHY</t>
  </si>
  <si>
    <t>FILM/DIGITAL LABORATORY</t>
  </si>
  <si>
    <t>FILMSTOCK &amp; LABCOSTS</t>
  </si>
  <si>
    <t>DIGITAL DAILIES/TRANSCODING</t>
  </si>
  <si>
    <t>DIGI DELIVERY/ FTP</t>
  </si>
  <si>
    <t>FILM/ DISC TRANSPORT</t>
  </si>
  <si>
    <t>VISUAL EFFECTS SUPERVISOR/ PRODUCER</t>
  </si>
  <si>
    <t>RETOUCHE/ REMOVAL</t>
  </si>
  <si>
    <t>ADDITONAL RENTALS/  EQUIPMENT</t>
  </si>
  <si>
    <t>DIGITAL MATTES PAINTINGS</t>
  </si>
  <si>
    <t>DIGI/ BETA/ DVD/ BLURAY/HARD DISKS</t>
  </si>
  <si>
    <t>(SUPERVISING)SOUND EDITOR</t>
  </si>
  <si>
    <t>DIGI/BETA/DVD/BLURAY/HARD DISKS</t>
  </si>
  <si>
    <t>MATERING &amp; QC</t>
  </si>
  <si>
    <t>ONLINE EDITING /  VERSIONING</t>
  </si>
  <si>
    <t>DCDM &amp; DCP / HD &amp; SD MASTERS</t>
  </si>
  <si>
    <t>CAMERA CAR / LOW LOADER</t>
  </si>
  <si>
    <t>HELICOPTER + equipment</t>
  </si>
  <si>
    <r>
      <rPr>
        <sz val="6"/>
        <rFont val="Arial"/>
        <family val="2"/>
      </rPr>
      <t>DIT / DATA WRANGLER / VIDEO ASSIST</t>
    </r>
    <r>
      <rPr>
        <sz val="8"/>
        <rFont val="Arial"/>
        <family val="2"/>
      </rPr>
      <t xml:space="preserve"> EQUIPMENT</t>
    </r>
  </si>
  <si>
    <t>DIT/ DATA WRANGLER/ VIDEO ASSIST EQUIPMENT</t>
  </si>
  <si>
    <t>invoices</t>
  </si>
  <si>
    <t>order</t>
  </si>
  <si>
    <t>HDTAPES / HARD DISCS / SD CARDS</t>
  </si>
  <si>
    <t>Rijen 4 tot en met 66 betreft de samenvatting van het budget. In deze rijen kan niet gewerkt worden.</t>
  </si>
  <si>
    <t>SOUND RECORDIST</t>
  </si>
  <si>
    <t>percentage:</t>
  </si>
  <si>
    <t>TEASER/TRAILER EDITING</t>
  </si>
  <si>
    <t>TEASER/TRAILER POST PRODUCTION</t>
  </si>
  <si>
    <t>TEASER/TRAILER SHOOT</t>
  </si>
  <si>
    <t>DP</t>
  </si>
  <si>
    <t>d</t>
  </si>
  <si>
    <t>NFF funding</t>
  </si>
  <si>
    <t># episodes</t>
  </si>
  <si>
    <t>gross</t>
  </si>
  <si>
    <t>costs eq</t>
  </si>
  <si>
    <t>OPTIONEEL INVULLEN</t>
  </si>
  <si>
    <t>episodes</t>
  </si>
  <si>
    <t>if shot on film</t>
  </si>
  <si>
    <t>FOREIGN LEGAL / LEGAL FEES</t>
  </si>
  <si>
    <t>formule</t>
  </si>
  <si>
    <t>Fee intermediair of fee co producent mits zelf recruiting participanten</t>
  </si>
  <si>
    <t>plus</t>
  </si>
  <si>
    <t>1303</t>
  </si>
  <si>
    <t>SHOWRUNNER</t>
  </si>
  <si>
    <t>Interest/Euribor te betalen aan investeerders</t>
  </si>
  <si>
    <t xml:space="preserve">&gt; Zie actueel addendum reglement  FPI High end serie &amp; single episode artikel 7 lid 2 </t>
  </si>
  <si>
    <t>&gt; Alle Filmfonds bijdragen, inclusief ontwikkeling</t>
  </si>
  <si>
    <t>surplus</t>
  </si>
  <si>
    <t>SHORWUNNER</t>
  </si>
  <si>
    <t>total crew+cast catering on set</t>
  </si>
  <si>
    <t>yes or no</t>
  </si>
  <si>
    <t>bedrag</t>
  </si>
  <si>
    <t># minuten per episode</t>
  </si>
  <si>
    <t>&gt; Totaal bedrag in begroting en financieringplan moeten gelijk zijn</t>
  </si>
  <si>
    <t>nee</t>
  </si>
  <si>
    <t>Datum begroting:</t>
  </si>
  <si>
    <t>&gt; Investering inclusief financieringskosten**, zoals opgenomen in financieringsplan</t>
  </si>
  <si>
    <t>Taxshelter/equity</t>
  </si>
  <si>
    <t>EEN TEMPLATE VOORBEELD GEBASSEERD OP DE BELGISCHE TAXSHELTER</t>
  </si>
  <si>
    <r>
      <rPr>
        <b/>
        <u/>
        <sz val="11"/>
        <rFont val="Verdana"/>
        <family val="2"/>
      </rPr>
      <t>Bruto</t>
    </r>
    <r>
      <rPr>
        <b/>
        <sz val="11"/>
        <rFont val="Verdana"/>
        <family val="2"/>
      </rPr>
      <t xml:space="preserve"> taxshelter:</t>
    </r>
  </si>
  <si>
    <r>
      <rPr>
        <b/>
        <u/>
        <sz val="11"/>
        <color theme="1"/>
        <rFont val="Verdana"/>
        <family val="2"/>
      </rPr>
      <t>Netto</t>
    </r>
    <r>
      <rPr>
        <b/>
        <sz val="11"/>
        <color theme="1"/>
        <rFont val="Verdana"/>
        <family val="2"/>
      </rPr>
      <t xml:space="preserve"> taxshelter:</t>
    </r>
  </si>
  <si>
    <t>verwijst naar kolom K BUDGET:</t>
  </si>
  <si>
    <t>ORANJE DELEN VERPLICHT INVULLEN!</t>
  </si>
  <si>
    <t>Incentive Bijdrage</t>
  </si>
  <si>
    <t>Verzekering</t>
  </si>
  <si>
    <r>
      <t xml:space="preserve">Vul eerst het werkblad </t>
    </r>
    <r>
      <rPr>
        <b/>
        <sz val="10"/>
        <rFont val="Verdana"/>
        <family val="2"/>
      </rPr>
      <t>globals</t>
    </r>
    <r>
      <rPr>
        <sz val="10"/>
        <rFont val="Verdana"/>
        <family val="2"/>
      </rPr>
      <t xml:space="preserve"> in. Deze gegevens komen automatisch terecht in het budget.</t>
    </r>
  </si>
  <si>
    <t>Het oranje gedeelte is verplicht, het blauwe gedeelte is optioneel.</t>
  </si>
  <si>
    <r>
      <t xml:space="preserve">Kolom </t>
    </r>
    <r>
      <rPr>
        <b/>
        <sz val="10"/>
        <rFont val="Verdana"/>
        <family val="2"/>
      </rPr>
      <t>H</t>
    </r>
    <r>
      <rPr>
        <sz val="10"/>
        <rFont val="Verdana"/>
        <family val="2"/>
      </rPr>
      <t xml:space="preserve"> is de som van de kolommen E,F,G maar ook deze formule is te overschrijven.</t>
    </r>
  </si>
  <si>
    <t>Voorbeeld:code 2001 de productiesupervisor.  Stel: u maakt een fixed deal van € 30.000,-.</t>
  </si>
  <si>
    <r>
      <t xml:space="preserve">In kolom </t>
    </r>
    <r>
      <rPr>
        <b/>
        <sz val="10"/>
        <rFont val="Verdana"/>
        <family val="2"/>
      </rPr>
      <t>J</t>
    </r>
    <r>
      <rPr>
        <sz val="10"/>
        <rFont val="Verdana"/>
        <family val="2"/>
      </rPr>
      <t xml:space="preserve"> kunt u dan allow schrijven en kolom </t>
    </r>
    <r>
      <rPr>
        <b/>
        <sz val="10"/>
        <rFont val="Verdana"/>
        <family val="2"/>
      </rPr>
      <t>E, F</t>
    </r>
    <r>
      <rPr>
        <sz val="10"/>
        <rFont val="Verdana"/>
        <family val="2"/>
      </rPr>
      <t xml:space="preserve"> en </t>
    </r>
    <r>
      <rPr>
        <b/>
        <sz val="10"/>
        <rFont val="Verdana"/>
        <family val="2"/>
      </rPr>
      <t xml:space="preserve">G </t>
    </r>
    <r>
      <rPr>
        <sz val="10"/>
        <rFont val="Verdana"/>
        <family val="2"/>
      </rPr>
      <t>kunt u ook overschrijven.</t>
    </r>
  </si>
  <si>
    <r>
      <t xml:space="preserve">In de cellen </t>
    </r>
    <r>
      <rPr>
        <b/>
        <sz val="10"/>
        <rFont val="Verdana"/>
        <family val="2"/>
      </rPr>
      <t xml:space="preserve">O2, P2, Q2 en R2 </t>
    </r>
    <r>
      <rPr>
        <sz val="10"/>
        <rFont val="Verdana"/>
        <family val="2"/>
      </rPr>
      <t>vult u het betreffende land in.</t>
    </r>
  </si>
  <si>
    <r>
      <t xml:space="preserve">Is de som van deze bestedingsverplichtingen per code groter dan het totale budget, dan volgt er een afwijking in </t>
    </r>
    <r>
      <rPr>
        <b/>
        <sz val="10"/>
        <rFont val="Verdana"/>
        <family val="2"/>
      </rPr>
      <t>kolom S (control)</t>
    </r>
    <r>
      <rPr>
        <sz val="10"/>
        <rFont val="Verdana"/>
        <family val="2"/>
      </rPr>
      <t>.</t>
    </r>
  </si>
  <si>
    <r>
      <t xml:space="preserve">In </t>
    </r>
    <r>
      <rPr>
        <b/>
        <sz val="10"/>
        <rFont val="Verdana"/>
        <family val="2"/>
      </rPr>
      <t>kolom M</t>
    </r>
    <r>
      <rPr>
        <sz val="10"/>
        <rFont val="Verdana"/>
        <family val="2"/>
      </rPr>
      <t xml:space="preserve"> dienen de interne doorbelastingen ingevuld worden. </t>
    </r>
  </si>
  <si>
    <r>
      <t xml:space="preserve">In </t>
    </r>
    <r>
      <rPr>
        <b/>
        <sz val="10"/>
        <rFont val="Verdana"/>
        <family val="2"/>
      </rPr>
      <t>kolom T</t>
    </r>
    <r>
      <rPr>
        <sz val="10"/>
        <rFont val="Verdana"/>
        <family val="2"/>
      </rPr>
      <t xml:space="preserve"> dienen de kwalificerende kosten voor de Production Incentive gespecificeerd te worden.</t>
    </r>
  </si>
  <si>
    <t>Op andere posten kunt u kosten opvoeren, maar het is naar het oordeel van het fonds of deze kosten daadwerkelijk (geheel of gedeeltelijk) kwalificeren.</t>
  </si>
  <si>
    <r>
      <t xml:space="preserve">In kolom </t>
    </r>
    <r>
      <rPr>
        <b/>
        <sz val="10"/>
        <rFont val="Verdana"/>
        <family val="2"/>
      </rPr>
      <t>E, F, G,</t>
    </r>
    <r>
      <rPr>
        <sz val="10"/>
        <rFont val="Verdana"/>
        <family val="2"/>
      </rPr>
      <t xml:space="preserve"> van het budget kunt u naar eigen inzicht verwijzen naar de standaard waarden in de globals. </t>
    </r>
  </si>
  <si>
    <r>
      <t xml:space="preserve">U kunt er voor kiezen de cellen van kolom </t>
    </r>
    <r>
      <rPr>
        <b/>
        <sz val="10"/>
        <rFont val="Verdana"/>
        <family val="2"/>
      </rPr>
      <t>E, F, G</t>
    </r>
    <r>
      <rPr>
        <sz val="10"/>
        <rFont val="Verdana"/>
        <family val="2"/>
      </rPr>
      <t>, in het budget te laten verwijzen naar standaard waarden in de globals (</t>
    </r>
    <r>
      <rPr>
        <b/>
        <sz val="10"/>
        <rFont val="Verdana"/>
        <family val="2"/>
      </rPr>
      <t>kolom B</t>
    </r>
    <r>
      <rPr>
        <sz val="10"/>
        <rFont val="Verdana"/>
        <family val="2"/>
      </rPr>
      <t xml:space="preserve">). </t>
    </r>
  </si>
  <si>
    <r>
      <t xml:space="preserve">In geval van </t>
    </r>
    <r>
      <rPr>
        <b/>
        <sz val="10"/>
        <rFont val="Verdana"/>
        <family val="2"/>
      </rPr>
      <t>internationale bestedingsverplichtingen</t>
    </r>
    <r>
      <rPr>
        <sz val="10"/>
        <rFont val="Verdana"/>
        <family val="2"/>
      </rPr>
      <t xml:space="preserve"> moeten de bedragen ingevuld worden per land in de kolommen O t/m R.</t>
    </r>
  </si>
  <si>
    <r>
      <t xml:space="preserve">In de beschermde </t>
    </r>
    <r>
      <rPr>
        <b/>
        <sz val="10"/>
        <rFont val="Verdana"/>
        <family val="2"/>
      </rPr>
      <t>kolom N</t>
    </r>
    <r>
      <rPr>
        <sz val="10"/>
        <rFont val="Verdana"/>
        <family val="2"/>
      </rPr>
      <t xml:space="preserve"> verschijnen de NL kosten automatisch.</t>
    </r>
  </si>
  <si>
    <t>Incentive bijdrage</t>
  </si>
  <si>
    <t>yes</t>
  </si>
  <si>
    <t>no</t>
  </si>
  <si>
    <t>bedrag alleen invullen indien&gt;&gt;</t>
  </si>
  <si>
    <t>SOCIAL MEDIA CONTENT/MAKING OF</t>
  </si>
  <si>
    <t>8.</t>
  </si>
  <si>
    <t>U dient er wel zeker van te zijn dat u op deze budgetcodes geen bedragen heeft opgenomen.</t>
  </si>
  <si>
    <t>DISC AND DRIVES</t>
  </si>
  <si>
    <t>TRANSLATOR/ INTERPRETER</t>
  </si>
  <si>
    <t>TRANSCRIPTIONS</t>
  </si>
  <si>
    <t>HANDLING CLEARANCES</t>
  </si>
  <si>
    <t>copy paste:</t>
  </si>
  <si>
    <t>Go to excel:</t>
  </si>
  <si>
    <t>Than:</t>
  </si>
  <si>
    <t>tab delimited &gt; save file mmb</t>
  </si>
  <si>
    <t>open budget &gt;</t>
  </si>
  <si>
    <t>from excel open the mmb file &gt;</t>
  </si>
  <si>
    <t xml:space="preserve">In het geval van documentaire kunt u de rijen met budgetcodes </t>
  </si>
  <si>
    <t>All costs must be stated within the existing codes.</t>
  </si>
  <si>
    <t>Be sure codes are the same as in example.</t>
  </si>
  <si>
    <t>Do not add extra codes in MMB.</t>
  </si>
  <si>
    <t>9.</t>
  </si>
  <si>
    <t xml:space="preserve">Op basis van het definitieve goedgekeurde budget zoals in de uitvoeringsovereenkomst zal worden opgenomen kan de producent zelf een costreport maken. </t>
  </si>
  <si>
    <t>Let op bij toekenning wordt bijdrage verleend tot max 80% van de productiekosten.</t>
  </si>
  <si>
    <t>prep months</t>
  </si>
  <si>
    <t>shoot months</t>
  </si>
  <si>
    <t>wrap months</t>
  </si>
  <si>
    <t>De indeling van de budgetitems staat vast, net als het budget. Hoe de kolommen worden gemaakt voor de bewaking van het budget , daarvoor is geen standaard.</t>
  </si>
  <si>
    <t>Een voorbeeld costreport is te vinden op de website van het Filmfonds.</t>
  </si>
  <si>
    <t>#2200/#2300/#2400/#2500/#2600/#2800/#2900/#3000/#4600/#4650/#4700/#4800/#4900 ook verbergen (rijen selecteren en met rechter muisknop kiezen voor verbergen).</t>
  </si>
  <si>
    <t>In dit voorbeeld costreport is in het tweede tabblad een voorbeeld te zien van hoe de administratie export aansluit op de kwalificerende kosten zodat eenvoudig een overzicht gemaakt kan worden voor een aanvraag van een tussentijdse betaling.</t>
  </si>
  <si>
    <t>..</t>
  </si>
  <si>
    <r>
      <t>Zie hiervoor oa voorbeeld cel 185E (</t>
    </r>
    <r>
      <rPr>
        <b/>
        <sz val="10"/>
        <rFont val="Verdana"/>
        <family val="2"/>
      </rPr>
      <t xml:space="preserve">=shoot/4) </t>
    </r>
    <r>
      <rPr>
        <sz val="10"/>
        <rFont val="Verdana"/>
        <family val="2"/>
      </rPr>
      <t>of cellen 179E/F/G (</t>
    </r>
    <r>
      <rPr>
        <b/>
        <sz val="10"/>
        <rFont val="Verdana"/>
        <family val="2"/>
      </rPr>
      <t>=pm, =sh, =wr)</t>
    </r>
    <r>
      <rPr>
        <sz val="10"/>
        <rFont val="Verdana"/>
        <family val="2"/>
      </rPr>
      <t xml:space="preserve"> in de begroting. </t>
    </r>
  </si>
  <si>
    <t>Producent:</t>
  </si>
  <si>
    <t>Titel:</t>
  </si>
  <si>
    <t>Regisseur:</t>
  </si>
  <si>
    <t>Alleen voor HIGH END TV-SERIES:</t>
  </si>
  <si>
    <t>lengte per episode</t>
  </si>
  <si>
    <t>productie kosten per minuut</t>
  </si>
  <si>
    <t>Financieringskosten:*</t>
  </si>
  <si>
    <t>totale financiering/begroting</t>
  </si>
  <si>
    <t>totaal lengte series</t>
  </si>
  <si>
    <t>heavy shooting days</t>
  </si>
  <si>
    <t>2nd unit team</t>
  </si>
  <si>
    <t>Indien van toepassing:</t>
  </si>
  <si>
    <t>Alleen documentaire, afgerekende (filmfonds-)ontwikkelingskosten incl producersfee en overhead</t>
  </si>
  <si>
    <t>&gt; VB1: Boekverfilmingsrechten boven de maximale € 75.000, zie artikel 2.9 FPI. VB2: Sponsorbijdrage die tevens diensten of goederen leveren, zie artikel 2.15 FPI</t>
  </si>
  <si>
    <t>Kosten die uitgesloten dienen te worden bij berekening producersfee, overhead en onvoorzien</t>
  </si>
  <si>
    <t>&gt; Ontwikkelingskosten dienen te worden uitgesloten bij berekening onvoorzien, producersfee en overhead als deze bij het Film Fonds zijn afgerekend</t>
  </si>
  <si>
    <t>TOELICHTING</t>
  </si>
  <si>
    <t>SUBTITLING DUTCH CINEMA &amp; OTD&amp;S</t>
  </si>
  <si>
    <t>Alleen voor documentaires:</t>
  </si>
  <si>
    <t>Alleen voor documentaire, zuivere regiefee (extra toeslagen zoals camerawerk vallen hierbuiten)</t>
  </si>
  <si>
    <t>17.5% SLEUTEL DOCUMENTAIRE</t>
  </si>
  <si>
    <t>7005</t>
  </si>
  <si>
    <t>**Zie artikel 7 FPI: Financieringskosten zijn kosten die gemaakt worden voor het verwerven van investeringen vanuit de markt via particulieren of bedrijven inclusief commissies van gespecialiseerde erkende tussenpersonen, juridische, bancaire, fiscale en verzekeringskosten</t>
  </si>
  <si>
    <t>titel film</t>
  </si>
  <si>
    <r>
      <t xml:space="preserve">Om dit te bewerkstelligen vult u in </t>
    </r>
    <r>
      <rPr>
        <b/>
        <sz val="10"/>
        <rFont val="Verdana"/>
        <family val="2"/>
      </rPr>
      <t xml:space="preserve">kolom C </t>
    </r>
    <r>
      <rPr>
        <sz val="10"/>
        <rFont val="Verdana"/>
        <family val="2"/>
      </rPr>
      <t xml:space="preserve">(cel 30 t/m 52) van de globals het aantal prepdagen, draaidagen etc. in. </t>
    </r>
  </si>
  <si>
    <t>*Zie artikel 7 FPI: Financieringskosten zijn kosten die gemaakt worden voor het verwerven van investeringen vanuit de markt via particulieren of bedrijven inclusief commissies van gespecialiseerde erkende tussenpersonen, juridische, bancaire, fiscale en verzekeringskosten</t>
  </si>
  <si>
    <r>
      <t xml:space="preserve">equity </t>
    </r>
    <r>
      <rPr>
        <b/>
        <u/>
        <sz val="8"/>
        <rFont val="Arial"/>
        <family val="2"/>
      </rPr>
      <t>surplus (NL)</t>
    </r>
  </si>
  <si>
    <r>
      <rPr>
        <b/>
        <u/>
        <sz val="8"/>
        <rFont val="Arial"/>
        <family val="2"/>
      </rPr>
      <t>netto</t>
    </r>
    <r>
      <rPr>
        <b/>
        <sz val="8"/>
        <rFont val="Arial"/>
        <family val="2"/>
      </rPr>
      <t xml:space="preserve"> equity (NL)</t>
    </r>
  </si>
  <si>
    <t>SURPLUS EQUITY COSTS (NL)</t>
  </si>
  <si>
    <t>EQUITY COSTS (NL)</t>
  </si>
  <si>
    <t>equity kosten (NL)</t>
  </si>
  <si>
    <t>&gt; Zie actueel Financieel &amp; Productioneel Protocol FPI artikel 2.24. Financieringskosten, zie omschrijving**</t>
  </si>
  <si>
    <t>&gt; Zie actueel Financieel &amp; Productioneel Protocol FPI artikel 2.28</t>
  </si>
  <si>
    <t xml:space="preserve">FOREIGN CO-FINANCING COSTS </t>
  </si>
  <si>
    <t>FOREIGN EQUITY COSTS</t>
  </si>
  <si>
    <r>
      <rPr>
        <b/>
        <u/>
        <sz val="8"/>
        <rFont val="Arial"/>
        <family val="2"/>
      </rPr>
      <t xml:space="preserve">bruto </t>
    </r>
    <r>
      <rPr>
        <b/>
        <sz val="8"/>
        <rFont val="Arial"/>
        <family val="2"/>
      </rPr>
      <t>equity (NL)</t>
    </r>
  </si>
  <si>
    <t>Per april 2020 zijn er een aantal budgetcodes toegevoegd, alsmede omschrijvingen gewijzigd.</t>
  </si>
  <si>
    <t xml:space="preserve">(Financieel &amp; Productioneel Protocol) Stimuleringsmaatregel </t>
  </si>
  <si>
    <t xml:space="preserve">Standaard begrotingsmodel Netherlands Film Production Incentive </t>
  </si>
  <si>
    <t>6560</t>
  </si>
  <si>
    <t>GARANTIEREGELING PANDEMIE</t>
  </si>
  <si>
    <t>Per juni 2020 is budgetcode#6560 toegevoegd.</t>
  </si>
  <si>
    <t>steunfonds</t>
  </si>
  <si>
    <t>HOUSING AND LIVING COORDINATOR (Health &amp; safety manager)</t>
  </si>
  <si>
    <t>STORYBOARD AND EDITORIAL</t>
  </si>
  <si>
    <t>EDITORIAL PRODUCTION COORDINATOR</t>
  </si>
  <si>
    <t xml:space="preserve"> STORY ARTIST / STORYBOARD SUPERVISOR</t>
  </si>
  <si>
    <t>SENIOR STORYBOARD ARTIST</t>
  </si>
  <si>
    <t>JUNIOR STORYBOARD ARTIST</t>
  </si>
  <si>
    <t>subtotal</t>
  </si>
  <si>
    <t>DESIGN</t>
  </si>
  <si>
    <t>DESIGN PRODUCTION COORDINATOR</t>
  </si>
  <si>
    <t xml:space="preserve">SUPERVISOR CHARACTER DESIGN </t>
  </si>
  <si>
    <t>SENIOR CHARACTER ARTIST</t>
  </si>
  <si>
    <t>MID LEVEL CHARACTER ARTIST</t>
  </si>
  <si>
    <t>JUNIOR CHARACTER ARTIST</t>
  </si>
  <si>
    <t>SUPERVISOR SET/BACKGROUNDS</t>
  </si>
  <si>
    <t>SENIOR BACKGROUND ARTIST</t>
  </si>
  <si>
    <t>MID LEVEL BACKGROUND ARTIST</t>
  </si>
  <si>
    <t>JUNIOR BACKGROUND ARTIST</t>
  </si>
  <si>
    <t>SFX/VFX DESIGNER</t>
  </si>
  <si>
    <t>EDITOR RADIO PLAY</t>
  </si>
  <si>
    <t>WORKFLOW AND PIPELINE</t>
  </si>
  <si>
    <t>ANIMATION DIRECTOR (PREPRODUCTION AND PRODUCTION)</t>
  </si>
  <si>
    <t>TECHNICAL DIRECTOR DEVELOPMENT</t>
  </si>
  <si>
    <t>HEAD OF STUDIO</t>
  </si>
  <si>
    <t>PIPELINE MANAGER</t>
  </si>
  <si>
    <t>SYSTEM ADMINISTRATOR / IT</t>
  </si>
  <si>
    <t xml:space="preserve">ASSET MANAGER </t>
  </si>
  <si>
    <t>TEST ANIMATION / WALK CYCLES</t>
  </si>
  <si>
    <t>ANIMATION BIBLE</t>
  </si>
  <si>
    <t>STUDIO PREPRODUCTION</t>
  </si>
  <si>
    <t>STUDIO RENT</t>
  </si>
  <si>
    <t>WORKSTATIONS</t>
  </si>
  <si>
    <t>SOFTWARE</t>
  </si>
  <si>
    <t>2D ANIMATION PREPRODUCTION</t>
  </si>
  <si>
    <t>LAYOUT &amp; BACKGROUNDS</t>
  </si>
  <si>
    <t>4701</t>
  </si>
  <si>
    <t>LAYOUT PRODUCTION COORDINATOR</t>
  </si>
  <si>
    <t>4702</t>
  </si>
  <si>
    <t xml:space="preserve">2D LAY OUT SUPERVISOR </t>
  </si>
  <si>
    <t>4703</t>
  </si>
  <si>
    <t>SENIOR LAYOUT ARTIST</t>
  </si>
  <si>
    <t>4704</t>
  </si>
  <si>
    <t>JUNIOR LAYOUT ARTIST</t>
  </si>
  <si>
    <t>RIGGING (CUT-OUT)</t>
  </si>
  <si>
    <t>4711</t>
  </si>
  <si>
    <t>RIGGING SUPERVISOR</t>
  </si>
  <si>
    <t>4712</t>
  </si>
  <si>
    <t xml:space="preserve">SENIOR 2D RIGGING ARTIST </t>
  </si>
  <si>
    <t>4713</t>
  </si>
  <si>
    <t>JUNIOR 2D RIGGING ARTIST</t>
  </si>
  <si>
    <t>4714</t>
  </si>
  <si>
    <t>ARTWORK CHARACTER MODELING</t>
  </si>
  <si>
    <t>4715</t>
  </si>
  <si>
    <t>ARTWORK PROPS</t>
  </si>
  <si>
    <t>4720</t>
  </si>
  <si>
    <t>2D ANIMATION PRODUCTION</t>
  </si>
  <si>
    <t>PRODUCTION AND TECHNICAL TEAM</t>
  </si>
  <si>
    <t>4721</t>
  </si>
  <si>
    <t>4722</t>
  </si>
  <si>
    <t>4723</t>
  </si>
  <si>
    <t>4724</t>
  </si>
  <si>
    <t>4725</t>
  </si>
  <si>
    <t>4731</t>
  </si>
  <si>
    <t>4732</t>
  </si>
  <si>
    <t>TRAINING AND EDUCATION</t>
  </si>
  <si>
    <t>2D ANIMATION TEAM</t>
  </si>
  <si>
    <t>2D ANIMATION PRODUCTION COORDINATOR</t>
  </si>
  <si>
    <t>4740</t>
  </si>
  <si>
    <t>ANIMATION PREP</t>
  </si>
  <si>
    <t>4741</t>
  </si>
  <si>
    <t>ANIMATION BLOCKING</t>
  </si>
  <si>
    <t>4742</t>
  </si>
  <si>
    <t>4751</t>
  </si>
  <si>
    <t>4752</t>
  </si>
  <si>
    <t>TIEDOWN</t>
  </si>
  <si>
    <t>4753</t>
  </si>
  <si>
    <t>CLEAN-UPS AND INBETWEENS</t>
  </si>
  <si>
    <t>4754</t>
  </si>
  <si>
    <t>4755</t>
  </si>
  <si>
    <t>INK AND PAINT BACKGROUNDS</t>
  </si>
  <si>
    <t>4756</t>
  </si>
  <si>
    <t>COLOURING CHARACTERS</t>
  </si>
  <si>
    <t>4757</t>
  </si>
  <si>
    <t>4761</t>
  </si>
  <si>
    <t>COMPOSITING PRODUCTION COORDINATOR</t>
  </si>
  <si>
    <t>4771</t>
  </si>
  <si>
    <t>4772</t>
  </si>
  <si>
    <t>PRECOMP ARTIST</t>
  </si>
  <si>
    <t>4773</t>
  </si>
  <si>
    <t>SENIOR 2D COMP ARIST</t>
  </si>
  <si>
    <t>4774</t>
  </si>
  <si>
    <t>JUNIOR 2D COMP ARTIST</t>
  </si>
  <si>
    <t>ANIMATION STUDIO</t>
  </si>
  <si>
    <t>4781</t>
  </si>
  <si>
    <t>2D ANIMATION STUDIO RENT</t>
  </si>
  <si>
    <t>4782</t>
  </si>
  <si>
    <t>2D ANIMATION WORKSTATIONS</t>
  </si>
  <si>
    <t>4783</t>
  </si>
  <si>
    <t>2D LAYOUT WORKSTATIONS</t>
  </si>
  <si>
    <t>4784</t>
  </si>
  <si>
    <t>COMPOSITING WORKSTATIONS</t>
  </si>
  <si>
    <t>4787</t>
  </si>
  <si>
    <t>4788</t>
  </si>
  <si>
    <t>RENDERING</t>
  </si>
  <si>
    <t>4790</t>
  </si>
  <si>
    <t>BACK UP AND STORAGE</t>
  </si>
  <si>
    <t>4791</t>
  </si>
  <si>
    <t>4792</t>
  </si>
  <si>
    <t>4793</t>
  </si>
  <si>
    <t>TRAINING AND EDUCATION STUDIO STAFF</t>
  </si>
  <si>
    <t>4800</t>
  </si>
  <si>
    <t>3D ANIMATION PREPRODUCTION</t>
  </si>
  <si>
    <t>3D LAY-OUT</t>
  </si>
  <si>
    <t>4801</t>
  </si>
  <si>
    <t>4802</t>
  </si>
  <si>
    <t xml:space="preserve">3D LAY OUT SUPERVISOR </t>
  </si>
  <si>
    <t>4803</t>
  </si>
  <si>
    <t>4804</t>
  </si>
  <si>
    <t>4805</t>
  </si>
  <si>
    <t>3D ANIMATION PRODUCTION</t>
  </si>
  <si>
    <t>PRODUCTION 3D SETS, CHARACTERS AND PROPS</t>
  </si>
  <si>
    <t>4810</t>
  </si>
  <si>
    <t>ASSET PRODUCTION COORDINATOR</t>
  </si>
  <si>
    <t>4811</t>
  </si>
  <si>
    <t>ASSET PRODUCTION SUPERVISOR</t>
  </si>
  <si>
    <t>4812</t>
  </si>
  <si>
    <t>PROJECTION MAPPING</t>
  </si>
  <si>
    <t>4820</t>
  </si>
  <si>
    <t>DIGITAL MATTE PAINTING</t>
  </si>
  <si>
    <t>4821</t>
  </si>
  <si>
    <t>MODELING SUPERVISOR</t>
  </si>
  <si>
    <t>4822</t>
  </si>
  <si>
    <t>CHARACTER MODELING</t>
  </si>
  <si>
    <t>4823</t>
  </si>
  <si>
    <t>BACKGROUND MODELING</t>
  </si>
  <si>
    <t>4825</t>
  </si>
  <si>
    <t>PROP MODELING</t>
  </si>
  <si>
    <t>4830</t>
  </si>
  <si>
    <t>JUNIOR MODELERS BG'S, PROPS AND CHARACTERS</t>
  </si>
  <si>
    <t>4831</t>
  </si>
  <si>
    <t>RIGGER SUPERVISOR</t>
  </si>
  <si>
    <t>4832</t>
  </si>
  <si>
    <t>SENIOR RIGGING ARTIST</t>
  </si>
  <si>
    <t>4833</t>
  </si>
  <si>
    <t>JUNIOR RIGGING ARTIST</t>
  </si>
  <si>
    <t>4841</t>
  </si>
  <si>
    <t>SENIOR BACKGROUND TEXTURING AND SHADING ARTIST</t>
  </si>
  <si>
    <t>4842</t>
  </si>
  <si>
    <t>JUNIOR BACKGROUND TEXTURING AND SHADING ARTIST</t>
  </si>
  <si>
    <t>4843</t>
  </si>
  <si>
    <t>SENIOR CHARACTER TEXTURING AND SHADING ARTIST</t>
  </si>
  <si>
    <t>4844</t>
  </si>
  <si>
    <t>JUNIOR CHARACTER TEXTURING AND SHADING ARTIST</t>
  </si>
  <si>
    <t>4845</t>
  </si>
  <si>
    <t>GROOMING HAIRSTROKES / FUR</t>
  </si>
  <si>
    <t>4846</t>
  </si>
  <si>
    <t>CHARACTER LIGHTING AND RENDERING</t>
  </si>
  <si>
    <t>4847</t>
  </si>
  <si>
    <t>BACKGROUND LIGHTING AND RENDERING</t>
  </si>
  <si>
    <t>4851</t>
  </si>
  <si>
    <t>4853</t>
  </si>
  <si>
    <t>OVERALL PRODUCTION MANAGER</t>
  </si>
  <si>
    <t>4854</t>
  </si>
  <si>
    <t>OVERALL PRODUCTION COORDINATOR</t>
  </si>
  <si>
    <t>4855</t>
  </si>
  <si>
    <t>4856</t>
  </si>
  <si>
    <t>4857</t>
  </si>
  <si>
    <t>4858</t>
  </si>
  <si>
    <t>RENDER WRANGLER</t>
  </si>
  <si>
    <t>4870</t>
  </si>
  <si>
    <t>3D ANIMATION PRODUCTION COORDINATOR</t>
  </si>
  <si>
    <t>PREVIZ / BLOCKING</t>
  </si>
  <si>
    <t>ANIMATION SUPERVISOR</t>
  </si>
  <si>
    <t>ANIMATION BLOCKING SENIOR ARTIST</t>
  </si>
  <si>
    <t>ANIMATION BLOCKING MID-LEVEL ARTIST</t>
  </si>
  <si>
    <t>ANIMATION BLOCKING JUNIOR ARTIST</t>
  </si>
  <si>
    <t>FINAL ANIMATION SENIOR ARTIST</t>
  </si>
  <si>
    <t>FINAL ANIMATION MID-LEVEL ARTIST</t>
  </si>
  <si>
    <t>FINAL ANIMATION JUNIOR ARTIST</t>
  </si>
  <si>
    <t>4871</t>
  </si>
  <si>
    <t>TECHNICAL ANIMATION</t>
  </si>
  <si>
    <t>4875</t>
  </si>
  <si>
    <t>4876</t>
  </si>
  <si>
    <t>4877</t>
  </si>
  <si>
    <t>SENIOR COMPOSITORS</t>
  </si>
  <si>
    <t>4881</t>
  </si>
  <si>
    <t>3D ANIMATION STUDIO RENT</t>
  </si>
  <si>
    <t>4882</t>
  </si>
  <si>
    <t>4883</t>
  </si>
  <si>
    <t>3D ANIMATION WORK STATIONS</t>
  </si>
  <si>
    <t>4884</t>
  </si>
  <si>
    <t>3D LAYOUT  WORK STATIONS</t>
  </si>
  <si>
    <t>4885</t>
  </si>
  <si>
    <t>3D  ASSET BUILDING WORKSTATIONS</t>
  </si>
  <si>
    <t>4886</t>
  </si>
  <si>
    <t>4887</t>
  </si>
  <si>
    <t>4888</t>
  </si>
  <si>
    <t>4890</t>
  </si>
  <si>
    <t>4891</t>
  </si>
  <si>
    <t>4892</t>
  </si>
  <si>
    <t>4893</t>
  </si>
  <si>
    <t>4900</t>
  </si>
  <si>
    <t>STOP MOTION PREPRODUCTION</t>
  </si>
  <si>
    <t>PRODUCTION CHARACTERS, PROPS AND SETS</t>
  </si>
  <si>
    <t>4901</t>
  </si>
  <si>
    <t>PRODUCTION COORDINATOR PREPRODUCTION PUPPET AND SET BUILDING</t>
  </si>
  <si>
    <t>4902</t>
  </si>
  <si>
    <t>4903</t>
  </si>
  <si>
    <t>4904</t>
  </si>
  <si>
    <t>4911</t>
  </si>
  <si>
    <t>4912</t>
  </si>
  <si>
    <t>4913</t>
  </si>
  <si>
    <t>4915</t>
  </si>
  <si>
    <t>SET BUILDING</t>
  </si>
  <si>
    <t>4920</t>
  </si>
  <si>
    <t>STOP MOTION PRODUCTION</t>
  </si>
  <si>
    <t>4921</t>
  </si>
  <si>
    <t>4922</t>
  </si>
  <si>
    <t>4923</t>
  </si>
  <si>
    <t>4924</t>
  </si>
  <si>
    <t>4925</t>
  </si>
  <si>
    <t>4930</t>
  </si>
  <si>
    <t>4931</t>
  </si>
  <si>
    <t>4932</t>
  </si>
  <si>
    <t>4935</t>
  </si>
  <si>
    <t>TECHNICAL DESIGN</t>
  </si>
  <si>
    <t>ANIMATION AND SHOOT</t>
  </si>
  <si>
    <t>4951</t>
  </si>
  <si>
    <t>4952</t>
  </si>
  <si>
    <t>4953</t>
  </si>
  <si>
    <t>4955</t>
  </si>
  <si>
    <t>4956</t>
  </si>
  <si>
    <t>LIGHT EQUIPMENT</t>
  </si>
  <si>
    <t>4960</t>
  </si>
  <si>
    <t>GRIP MATERIALS</t>
  </si>
  <si>
    <t>4961</t>
  </si>
  <si>
    <t>RIGGING MATERIALS</t>
  </si>
  <si>
    <t>4971</t>
  </si>
  <si>
    <t>4972</t>
  </si>
  <si>
    <t>CAMERA EQUIPMENT</t>
  </si>
  <si>
    <t>4975</t>
  </si>
  <si>
    <t>MOTION CONTROL OPERATOR</t>
  </si>
  <si>
    <t>4976</t>
  </si>
  <si>
    <t>MOTION CONTROL EQUIPMENT</t>
  </si>
  <si>
    <t>4977</t>
  </si>
  <si>
    <t>MAINTENANCE CHAR, SETS AND PROPS</t>
  </si>
  <si>
    <t>4978</t>
  </si>
  <si>
    <t>DATA HANDLING</t>
  </si>
  <si>
    <t>4981</t>
  </si>
  <si>
    <t>RENT STOP-MOTION STUDIO</t>
  </si>
  <si>
    <t>4983</t>
  </si>
  <si>
    <t>4987</t>
  </si>
  <si>
    <t>4988</t>
  </si>
  <si>
    <t>4990</t>
  </si>
  <si>
    <t>4991</t>
  </si>
  <si>
    <t>4992</t>
  </si>
  <si>
    <t>4993</t>
  </si>
  <si>
    <t>STORYBOARD ARTISTS ANIMATIC</t>
  </si>
  <si>
    <t>ASSISTANT ANIMATIC EDITOR</t>
  </si>
  <si>
    <t>EDITING EQUIPMENT PACKAGE ANIMATIC</t>
  </si>
  <si>
    <t>CG SUPERVISOR PREPRODUCTION</t>
  </si>
  <si>
    <t>OVERALL PRODUCTION MANAGER 2D</t>
  </si>
  <si>
    <t>OVERALL PRODUCTION COORDINATOR 2D</t>
  </si>
  <si>
    <t>PIPELINE MANAGER 2d</t>
  </si>
  <si>
    <t>SYSTEM ADMINISTRATOR / IT 2d</t>
  </si>
  <si>
    <t>2D ANIMATION SUPERVISOR</t>
  </si>
  <si>
    <t>JUNIOR COMPOSITORS</t>
  </si>
  <si>
    <t>SUPERVISOR STOP MOTION ANIMATION</t>
  </si>
  <si>
    <t>DUBBING STUDIO ADDITIONAL LANGUAGE VERSIONS</t>
  </si>
  <si>
    <t>DUBBING DIRECTOR</t>
  </si>
  <si>
    <t>UNIFORME PROGRAMMABEGROTING</t>
  </si>
  <si>
    <t>EXTERNE PRODUCTIE</t>
  </si>
  <si>
    <t>OPMERKINGEN</t>
  </si>
  <si>
    <t>VIDEO OF AUDIO</t>
  </si>
  <si>
    <t>ONLINE VIDEO OF AUDIO</t>
  </si>
  <si>
    <t>KOSTEN</t>
  </si>
  <si>
    <t>1100</t>
  </si>
  <si>
    <t>Salariskosten en honoraria</t>
  </si>
  <si>
    <t>Productie</t>
  </si>
  <si>
    <t>1200</t>
  </si>
  <si>
    <t>Redactie</t>
  </si>
  <si>
    <t>Presentatie</t>
  </si>
  <si>
    <t>Cast, artiesten en gasten</t>
  </si>
  <si>
    <t>Overige medewerkers</t>
  </si>
  <si>
    <t>2100</t>
  </si>
  <si>
    <t>Faciliteiten</t>
  </si>
  <si>
    <t>Opname en techniek</t>
  </si>
  <si>
    <t>Vormgeving</t>
  </si>
  <si>
    <t>Decor en locatie</t>
  </si>
  <si>
    <t>Postproductie</t>
  </si>
  <si>
    <t>3100</t>
  </si>
  <si>
    <t>Rechten</t>
  </si>
  <si>
    <t>Overig</t>
  </si>
  <si>
    <t>Reis en verblijf</t>
  </si>
  <si>
    <t>4200</t>
  </si>
  <si>
    <t>Overige directe programmakosten</t>
  </si>
  <si>
    <t xml:space="preserve">Bijdragen via producent </t>
  </si>
  <si>
    <t>indien van toepassing</t>
  </si>
  <si>
    <t>SUBTOTAAL</t>
  </si>
  <si>
    <t>Subtotaal  (excl. BTW)</t>
  </si>
  <si>
    <t>6101</t>
  </si>
  <si>
    <t>Onvoorzien</t>
  </si>
  <si>
    <t>6102</t>
  </si>
  <si>
    <t>Overhead</t>
  </si>
  <si>
    <t>6103</t>
  </si>
  <si>
    <t>Fee</t>
  </si>
  <si>
    <t>Totaal (excl. BTW)</t>
  </si>
  <si>
    <t>BTW</t>
  </si>
  <si>
    <t>TOTAAL (incl. BTW)</t>
  </si>
  <si>
    <t>Totaal (incl. BTW)</t>
  </si>
  <si>
    <t>Volgnr.</t>
  </si>
  <si>
    <t>Hoofdcategorie</t>
  </si>
  <si>
    <t>Subcategorie</t>
  </si>
  <si>
    <t>Detailpost</t>
  </si>
  <si>
    <t>Uitvoerend producent</t>
  </si>
  <si>
    <t>Productieleider</t>
  </si>
  <si>
    <t>Producer</t>
  </si>
  <si>
    <t>Productieassistent</t>
  </si>
  <si>
    <t>Projectleider</t>
  </si>
  <si>
    <t>Productiecoördinator</t>
  </si>
  <si>
    <t>Junior producer</t>
  </si>
  <si>
    <t>Line producer</t>
  </si>
  <si>
    <t>Runner</t>
  </si>
  <si>
    <t>Coördinator</t>
  </si>
  <si>
    <t>Fixer</t>
  </si>
  <si>
    <t>Eindredacteur</t>
  </si>
  <si>
    <t>Samensteller</t>
  </si>
  <si>
    <t>Redacteur</t>
  </si>
  <si>
    <t>Beeldredacteur</t>
  </si>
  <si>
    <t>Researcher</t>
  </si>
  <si>
    <t>Verslaggever</t>
  </si>
  <si>
    <t>Redactieassistent</t>
  </si>
  <si>
    <t>Onlineredacteur</t>
  </si>
  <si>
    <t>Webredacteur</t>
  </si>
  <si>
    <t>Crossmediale redacteur</t>
  </si>
  <si>
    <t>Programmamaker</t>
  </si>
  <si>
    <t>Itemregisseur</t>
  </si>
  <si>
    <t>Regisseur</t>
  </si>
  <si>
    <t>Regieassistent</t>
  </si>
  <si>
    <t>Editor</t>
  </si>
  <si>
    <t>Editorassistent</t>
  </si>
  <si>
    <t>Correspondent</t>
  </si>
  <si>
    <t>Socialmediaredacteur</t>
  </si>
  <si>
    <t>Backender</t>
  </si>
  <si>
    <t>Frontender</t>
  </si>
  <si>
    <t>Digitizer</t>
  </si>
  <si>
    <t>Presentator</t>
  </si>
  <si>
    <t>Voice-over</t>
  </si>
  <si>
    <t>Inspreker</t>
  </si>
  <si>
    <t>Kapgeld</t>
  </si>
  <si>
    <t>Kleedgeld</t>
  </si>
  <si>
    <t>Gastontvanger</t>
  </si>
  <si>
    <t>Deskundige</t>
  </si>
  <si>
    <t>Gast</t>
  </si>
  <si>
    <t>Panellid</t>
  </si>
  <si>
    <t>Artiest</t>
  </si>
  <si>
    <t>Acteur</t>
  </si>
  <si>
    <t>Figurant</t>
  </si>
  <si>
    <t>Choreograaf</t>
  </si>
  <si>
    <t>Danser</t>
  </si>
  <si>
    <t>Model</t>
  </si>
  <si>
    <t>Publieksbegeleider</t>
  </si>
  <si>
    <t>Publieksopwarmer</t>
  </si>
  <si>
    <t>Muzikant</t>
  </si>
  <si>
    <t>Zangkoor</t>
  </si>
  <si>
    <t>Orkestleider</t>
  </si>
  <si>
    <t>Castingdirector</t>
  </si>
  <si>
    <t>Dirigent</t>
  </si>
  <si>
    <t>Dj</t>
  </si>
  <si>
    <t xml:space="preserve">Band </t>
  </si>
  <si>
    <t>Orkest</t>
  </si>
  <si>
    <t>Voordrager</t>
  </si>
  <si>
    <t>Columnisten</t>
  </si>
  <si>
    <t>Inhuur publiek</t>
  </si>
  <si>
    <t>Publiek</t>
  </si>
  <si>
    <t>Stagiair</t>
  </si>
  <si>
    <t>Adviseur</t>
  </si>
  <si>
    <t>Fotograaf</t>
  </si>
  <si>
    <t>Tekstschrijver</t>
  </si>
  <si>
    <t>Scenarioschrijver</t>
  </si>
  <si>
    <t>Scriptcoach</t>
  </si>
  <si>
    <t>Transcriptie</t>
  </si>
  <si>
    <t>Uitschrijver</t>
  </si>
  <si>
    <t>Fondsenwerver</t>
  </si>
  <si>
    <t>Tolk en vertaler</t>
  </si>
  <si>
    <t>Auteur</t>
  </si>
  <si>
    <t>Kinderbegeleider</t>
  </si>
  <si>
    <t>Presentatiecoach</t>
  </si>
  <si>
    <t>Covid-manager</t>
  </si>
  <si>
    <t>Studiohuur</t>
  </si>
  <si>
    <t>Locatiehuur</t>
  </si>
  <si>
    <t>Zaalhuur</t>
  </si>
  <si>
    <t>Decorontwerp</t>
  </si>
  <si>
    <t>Decor</t>
  </si>
  <si>
    <t>Decorbouw</t>
  </si>
  <si>
    <t>Decorbreek</t>
  </si>
  <si>
    <t>Decoraanpassingen</t>
  </si>
  <si>
    <t>Decoropslag</t>
  </si>
  <si>
    <t>Lichtdecoratie</t>
  </si>
  <si>
    <t>Lichtontwerp</t>
  </si>
  <si>
    <t>Ledwall</t>
  </si>
  <si>
    <t>Projectiescherm</t>
  </si>
  <si>
    <t>Videoprojectie</t>
  </si>
  <si>
    <t>Rekwisieten</t>
  </si>
  <si>
    <t>Tribunehuur en -bouw</t>
  </si>
  <si>
    <t>Stoelen publiek</t>
  </si>
  <si>
    <t>Podiumhuur en -bouw</t>
  </si>
  <si>
    <t>Energie en water</t>
  </si>
  <si>
    <t>Schoonmaak</t>
  </si>
  <si>
    <t>Lokatiekosten</t>
  </si>
  <si>
    <t>Setdresser</t>
  </si>
  <si>
    <t>Fotokosten</t>
  </si>
  <si>
    <t>Props</t>
  </si>
  <si>
    <t>Ontwikkelaar</t>
  </si>
  <si>
    <t>Lokatiemanager</t>
  </si>
  <si>
    <t>Beveiliger</t>
  </si>
  <si>
    <t>Lokatiescout</t>
  </si>
  <si>
    <t>Crowd control</t>
  </si>
  <si>
    <t>Production art department</t>
  </si>
  <si>
    <t>Bewaker</t>
  </si>
  <si>
    <t>Videovormgeving</t>
  </si>
  <si>
    <t>Audiovormgeving</t>
  </si>
  <si>
    <t>Leader (ontwerp)</t>
  </si>
  <si>
    <t>Bumper</t>
  </si>
  <si>
    <t>Designer</t>
  </si>
  <si>
    <t>Web- en appdeveloper</t>
  </si>
  <si>
    <t>Componist</t>
  </si>
  <si>
    <t>Arrangeur</t>
  </si>
  <si>
    <t>Muziekproducent</t>
  </si>
  <si>
    <t>Grafische kosten</t>
  </si>
  <si>
    <t xml:space="preserve">Graphics </t>
  </si>
  <si>
    <t>Art director</t>
  </si>
  <si>
    <t>Ontwerpkosten</t>
  </si>
  <si>
    <t>Interaction-designer</t>
  </si>
  <si>
    <t>Vormgever</t>
  </si>
  <si>
    <t>Grafisch werk</t>
  </si>
  <si>
    <t>Storyboard</t>
  </si>
  <si>
    <t>Visual effects</t>
  </si>
  <si>
    <t xml:space="preserve">Special effects         </t>
  </si>
  <si>
    <t xml:space="preserve">Sound designer       </t>
  </si>
  <si>
    <t>Registratiewagen</t>
  </si>
  <si>
    <t>Meercamerawagen en crew</t>
  </si>
  <si>
    <t>Camera-apparatuur en -techniek</t>
  </si>
  <si>
    <t>Audiowagen en crew</t>
  </si>
  <si>
    <t>Audioapparatuur en -techniek</t>
  </si>
  <si>
    <t>Zaalversterking</t>
  </si>
  <si>
    <t>Lichtwagen en crew</t>
  </si>
  <si>
    <t>Lichtapparatuur en -techniek</t>
  </si>
  <si>
    <t>Materiaalwagen en crew</t>
  </si>
  <si>
    <t>Regiestudio en hardware</t>
  </si>
  <si>
    <t>Aggregaat</t>
  </si>
  <si>
    <t>Crane</t>
  </si>
  <si>
    <t>Rigger</t>
  </si>
  <si>
    <t>Grip</t>
  </si>
  <si>
    <t>Steadycam</t>
  </si>
  <si>
    <t>Apparatuur huur en koop</t>
  </si>
  <si>
    <t>Audioverbindingen</t>
  </si>
  <si>
    <t>Straalverbinding</t>
  </si>
  <si>
    <t>Kabelverbinding</t>
  </si>
  <si>
    <t>SNG</t>
  </si>
  <si>
    <t>Studioregisseur</t>
  </si>
  <si>
    <t>Meercamera-regisseur</t>
  </si>
  <si>
    <t>Locatieregisseur</t>
  </si>
  <si>
    <t>Meercamera-regieassistent</t>
  </si>
  <si>
    <t>Opnameleider</t>
  </si>
  <si>
    <t>Toneelmeester</t>
  </si>
  <si>
    <t>Belichter</t>
  </si>
  <si>
    <t>Lichttechnicus</t>
  </si>
  <si>
    <t>Geluidstechnicus</t>
  </si>
  <si>
    <t>Audiotechnicus</t>
  </si>
  <si>
    <t>Playout-operator</t>
  </si>
  <si>
    <t>Schakeltechnicus</t>
  </si>
  <si>
    <t>Software</t>
  </si>
  <si>
    <t>Softwarelicenties</t>
  </si>
  <si>
    <t>Applicatiekosten</t>
  </si>
  <si>
    <t>Portofoons</t>
  </si>
  <si>
    <t>WPM's</t>
  </si>
  <si>
    <t>Hosting en onderhoud</t>
  </si>
  <si>
    <t>Internetservices</t>
  </si>
  <si>
    <t>Streams</t>
  </si>
  <si>
    <t xml:space="preserve">Hardware </t>
  </si>
  <si>
    <t>Visagist en materialen</t>
  </si>
  <si>
    <t>Stylist en kleding</t>
  </si>
  <si>
    <t>Grimeur en materialen</t>
  </si>
  <si>
    <t>Animatie</t>
  </si>
  <si>
    <t>Opnamematerialen</t>
  </si>
  <si>
    <t>Helicopter</t>
  </si>
  <si>
    <t>Stunts</t>
  </si>
  <si>
    <t>Special make-up</t>
  </si>
  <si>
    <t>Focus puller</t>
  </si>
  <si>
    <t>Datahandler</t>
  </si>
  <si>
    <t>Video assist</t>
  </si>
  <si>
    <t>Gaffer</t>
  </si>
  <si>
    <t>Best boy</t>
  </si>
  <si>
    <t>Boom operator</t>
  </si>
  <si>
    <t>Editor freelance</t>
  </si>
  <si>
    <t>Editorassistent freelance</t>
  </si>
  <si>
    <t>Montageset</t>
  </si>
  <si>
    <t>Montageapparatuur</t>
  </si>
  <si>
    <t>Nabewerking</t>
  </si>
  <si>
    <t>Kleurcorrectie</t>
  </si>
  <si>
    <t>Audionabewerking</t>
  </si>
  <si>
    <t>Dragers</t>
  </si>
  <si>
    <t>Schijven en tapes</t>
  </si>
  <si>
    <t>Ingest</t>
  </si>
  <si>
    <t>Ondertiteling</t>
  </si>
  <si>
    <t>Vertaling</t>
  </si>
  <si>
    <t>Overschrijven</t>
  </si>
  <si>
    <t>Mediamanagement</t>
  </si>
  <si>
    <t>Uploaden</t>
  </si>
  <si>
    <t>Digitale opslag</t>
  </si>
  <si>
    <t>Digitaliseren</t>
  </si>
  <si>
    <t>Inladen</t>
  </si>
  <si>
    <t>Encodering</t>
  </si>
  <si>
    <t>Transcodering</t>
  </si>
  <si>
    <t>Titeling</t>
  </si>
  <si>
    <t>Inspreekstudio</t>
  </si>
  <si>
    <t>Filmmateriaal</t>
  </si>
  <si>
    <t>Videomateriaal</t>
  </si>
  <si>
    <t>Geluidsmateriaal</t>
  </si>
  <si>
    <t>Beeldbewerking</t>
  </si>
  <si>
    <t>Renderen</t>
  </si>
  <si>
    <t>Scannen</t>
  </si>
  <si>
    <t>Effecten</t>
  </si>
  <si>
    <t>Exports</t>
  </si>
  <si>
    <t>Sound relay</t>
  </si>
  <si>
    <t>Geluidsmixage</t>
  </si>
  <si>
    <t>M&amp;E-tracks</t>
  </si>
  <si>
    <t>Afwerkingskosten</t>
  </si>
  <si>
    <t>Geluidstudio</t>
  </si>
  <si>
    <t>Promotiematerialen</t>
  </si>
  <si>
    <t>Post production supervisor</t>
  </si>
  <si>
    <t>Audiodescriptie</t>
  </si>
  <si>
    <t>Muziekrechten</t>
  </si>
  <si>
    <t>Formatrechten</t>
  </si>
  <si>
    <t>Formatfee</t>
  </si>
  <si>
    <t>Fotorechten</t>
  </si>
  <si>
    <t>Beeldrechten</t>
  </si>
  <si>
    <t>Fragmentrechten</t>
  </si>
  <si>
    <t>Filmrechten</t>
  </si>
  <si>
    <t>Uitzendrechten</t>
  </si>
  <si>
    <t>Merknaam- en domeinregistratie</t>
  </si>
  <si>
    <t>Buma/stemra</t>
  </si>
  <si>
    <t>Auteursrechten</t>
  </si>
  <si>
    <t>Zaalrechten</t>
  </si>
  <si>
    <t>Licentie vergoedingen</t>
  </si>
  <si>
    <t>Aankopen (incl aankopen via NPO)</t>
  </si>
  <si>
    <t>Herhalingsrechten</t>
  </si>
  <si>
    <t>Reiskosten</t>
  </si>
  <si>
    <t>Reiskostenvergoeding</t>
  </si>
  <si>
    <t>Openbaar vervoer</t>
  </si>
  <si>
    <t>Taxi</t>
  </si>
  <si>
    <t>Vliegtickets</t>
  </si>
  <si>
    <t>Verblijfkosten</t>
  </si>
  <si>
    <t>Hotel</t>
  </si>
  <si>
    <t>Sejour en daggeld</t>
  </si>
  <si>
    <t>Catering</t>
  </si>
  <si>
    <t>Koerier</t>
  </si>
  <si>
    <t>Kilometervergoeding</t>
  </si>
  <si>
    <t>Parkeerkosten</t>
  </si>
  <si>
    <t>Tol- en veergeld</t>
  </si>
  <si>
    <t>Autohuur</t>
  </si>
  <si>
    <t>Autolease</t>
  </si>
  <si>
    <t>Brandstof</t>
  </si>
  <si>
    <t>Bus</t>
  </si>
  <si>
    <t>Autokosten</t>
  </si>
  <si>
    <t>Luchtvracht</t>
  </si>
  <si>
    <t>Transport</t>
  </si>
  <si>
    <t>Visa</t>
  </si>
  <si>
    <t>Carnets</t>
  </si>
  <si>
    <t>Permits</t>
  </si>
  <si>
    <t>Vergunningen</t>
  </si>
  <si>
    <t>Parkeerontheffing</t>
  </si>
  <si>
    <t>Vehicle coordinator</t>
  </si>
  <si>
    <t>Cateraar</t>
  </si>
  <si>
    <t xml:space="preserve">Prijzen </t>
  </si>
  <si>
    <t>Kansspelbelasting</t>
  </si>
  <si>
    <t>Weggeefprijzen</t>
  </si>
  <si>
    <t>Deelnemersprijzen</t>
  </si>
  <si>
    <t>Respresentatie</t>
  </si>
  <si>
    <t>Bloemen</t>
  </si>
  <si>
    <t>Relatiegeschenken</t>
  </si>
  <si>
    <t>Waardebonnen</t>
  </si>
  <si>
    <t>Verzendkosten</t>
  </si>
  <si>
    <t>Porti</t>
  </si>
  <si>
    <t>Drukwerk en kopieerkosten</t>
  </si>
  <si>
    <t>Werkarchief</t>
  </si>
  <si>
    <t>Diep archief</t>
  </si>
  <si>
    <t>Vakliteratuur</t>
  </si>
  <si>
    <t>Abonnementen</t>
  </si>
  <si>
    <t>Verzekeringen</t>
  </si>
  <si>
    <t>Telefoonkosten</t>
  </si>
  <si>
    <t>Kantoorbenodigdheden</t>
  </si>
  <si>
    <t>Huur muziekinstrumenten</t>
  </si>
  <si>
    <t>Wrap</t>
  </si>
  <si>
    <t>Documentatie</t>
  </si>
  <si>
    <t>Bankkosten</t>
  </si>
  <si>
    <t>Advertenties</t>
  </si>
  <si>
    <t>Boeken en tijdschriften</t>
  </si>
  <si>
    <t>Entreebewijzen</t>
  </si>
  <si>
    <t>Archiefkosten</t>
  </si>
  <si>
    <t>Accountantskosten</t>
  </si>
  <si>
    <t>Aanschaf muziek</t>
  </si>
  <si>
    <t>Vergaderkosten</t>
  </si>
  <si>
    <t>Onvoorzien externe producent</t>
  </si>
  <si>
    <t>Overhead externe producent</t>
  </si>
  <si>
    <t>Fee externe producent</t>
  </si>
  <si>
    <t>npo</t>
  </si>
  <si>
    <t>Per April 2021 is een tabblad NPO toegevoegd</t>
  </si>
  <si>
    <t>Nederlands Filmfonds, april 2021</t>
  </si>
  <si>
    <t>*Actueel protocol en reglement zijn &gt; Financieel &amp; Productioneel Protocol maart 2021; Reglement Stimuleringsmaatregel Filmproductie in Nederland januari 2021; Addendum bij het Reglement Stimuleringsmaatregel Filmproductie in Nederland High End Series &amp; Single Episodes januari 2021</t>
  </si>
  <si>
    <t>&gt; Investering exclusief financieringskosten. Let op; Let op Automatische koppeling naar cel L917</t>
  </si>
  <si>
    <t>&gt; Zie actueel Financieel &amp; Productioneel Protocol FPI artikel 2.24 ;  Let op Automatische koppeling naar cel L918</t>
  </si>
  <si>
    <t>FF versie april 2021</t>
  </si>
  <si>
    <t>Per April 2021 zijn er een aantal budgetcodes voor Animatie toegevoegd..</t>
  </si>
  <si>
    <t>CAST ADVISORS/INTIMACY COORDINATOR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</si>
</sst>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8" formatCode="&quot;€&quot;\ #,##0.00;[Red]&quot;€&quot;\ \-#,##0.00"/>
    <numFmt numFmtId="41" formatCode="_ * #,##0_ ;_ * \-#,##0_ ;_ * &quot;-&quot;_ ;_ @_ "/>
    <numFmt numFmtId="164" formatCode="_-&quot;€&quot;\ * #,##0_-;_-&quot;€&quot;\ * #,##0\-;_-&quot;€&quot;\ * &quot;-&quot;_-;_-@_-"/>
    <numFmt numFmtId="165" formatCode="_-* #,##0.00_-;_-* #,##0.00\-;_-* &quot;-&quot;??_-;_-@_-"/>
    <numFmt numFmtId="166" formatCode="_(* #,##0.00_);_(* \(#,##0.00\);_(* &quot;-&quot;??_);_(@_)"/>
    <numFmt numFmtId="167" formatCode="0.0%"/>
    <numFmt numFmtId="168" formatCode="_-* #,##0_-;_-* #,##0\-;_-* &quot;-&quot;??_-;_-@_-"/>
    <numFmt numFmtId="169" formatCode="#,##0_ ;\-#,##0\ "/>
    <numFmt numFmtId="171" formatCode="&quot;€&quot;\ #,##0.00"/>
    <numFmt numFmtId="172" formatCode="[$-413]d/mmm/yy;@"/>
    <numFmt numFmtId="173" formatCode="0.0"/>
  </numFmts>
  <fonts count="46">
    <font>
      <sz val="10"/>
      <name val="Verdana"/>
    </font>
    <font>
      <sz val="10"/>
      <name val="Verdana"/>
      <family val="2"/>
    </font>
    <font>
      <sz val="8"/>
      <name val="Arial"/>
      <family val="2"/>
    </font>
    <font>
      <b/>
      <sz val="8"/>
      <name val="Arial"/>
      <family val="2"/>
    </font>
    <font>
      <b/>
      <sz val="8"/>
      <color indexed="10"/>
      <name val="Arial"/>
      <family val="2"/>
    </font>
    <font>
      <b/>
      <i/>
      <sz val="8"/>
      <color indexed="10"/>
      <name val="Arial"/>
      <family val="2"/>
    </font>
    <font>
      <i/>
      <sz val="8"/>
      <name val="Arial"/>
      <family val="2"/>
    </font>
    <font>
      <b/>
      <i/>
      <sz val="8"/>
      <name val="Arial"/>
      <family val="2"/>
    </font>
    <font>
      <sz val="7"/>
      <name val="Arial"/>
      <family val="2"/>
    </font>
    <font>
      <b/>
      <sz val="8"/>
      <name val="Arial"/>
      <family val="2"/>
    </font>
    <font>
      <b/>
      <sz val="8"/>
      <color indexed="81"/>
      <name val="Tahoma"/>
      <family val="2"/>
    </font>
    <font>
      <sz val="8"/>
      <color indexed="81"/>
      <name val="Tahoma"/>
      <family val="2"/>
    </font>
    <font>
      <sz val="8"/>
      <name val="Verdana"/>
      <family val="2"/>
    </font>
    <font>
      <b/>
      <sz val="10"/>
      <name val="Verdana"/>
      <family val="2"/>
    </font>
    <font>
      <sz val="9"/>
      <color indexed="81"/>
      <name val="Tahoma"/>
      <family val="2"/>
    </font>
    <font>
      <b/>
      <sz val="9"/>
      <color indexed="81"/>
      <name val="Tahoma"/>
      <family val="2"/>
    </font>
    <font>
      <b/>
      <sz val="9"/>
      <name val="Verdana"/>
      <family val="2"/>
    </font>
    <font>
      <u/>
      <sz val="10"/>
      <color theme="10"/>
      <name val="Verdana"/>
      <family val="2"/>
    </font>
    <font>
      <u/>
      <sz val="10"/>
      <color theme="11"/>
      <name val="Verdana"/>
      <family val="2"/>
    </font>
    <font>
      <b/>
      <sz val="10"/>
      <color rgb="FFFF0000"/>
      <name val="Verdana"/>
      <family val="2"/>
    </font>
    <font>
      <sz val="6"/>
      <name val="Arial"/>
      <family val="2"/>
    </font>
    <font>
      <sz val="10"/>
      <name val="Verdana"/>
      <family val="2"/>
    </font>
    <font>
      <sz val="8"/>
      <color rgb="FFFF0000"/>
      <name val="Arial"/>
      <family val="2"/>
    </font>
    <font>
      <i/>
      <sz val="10"/>
      <name val="Verdana"/>
      <family val="2"/>
    </font>
    <font>
      <b/>
      <u/>
      <sz val="8"/>
      <name val="Arial"/>
      <family val="2"/>
    </font>
    <font>
      <sz val="10"/>
      <color rgb="FFFF0000"/>
      <name val="Verdana"/>
      <family val="2"/>
    </font>
    <font>
      <i/>
      <sz val="8"/>
      <color rgb="FFFF6600"/>
      <name val="Arial"/>
      <family val="2"/>
    </font>
    <font>
      <u/>
      <sz val="10"/>
      <name val="Verdana"/>
      <family val="2"/>
    </font>
    <font>
      <b/>
      <sz val="10"/>
      <name val="Arial"/>
      <family val="2"/>
    </font>
    <font>
      <b/>
      <sz val="11"/>
      <color theme="1"/>
      <name val="Verdana"/>
      <family val="2"/>
    </font>
    <font>
      <b/>
      <sz val="11"/>
      <name val="Verdana"/>
      <family val="2"/>
    </font>
    <font>
      <b/>
      <u/>
      <sz val="11"/>
      <name val="Verdana"/>
      <family val="2"/>
    </font>
    <font>
      <b/>
      <u/>
      <sz val="11"/>
      <color theme="1"/>
      <name val="Verdana"/>
      <family val="2"/>
    </font>
    <font>
      <sz val="10"/>
      <name val="Arial Unicode MS"/>
    </font>
    <font>
      <sz val="11"/>
      <name val="Calibri"/>
      <family val="2"/>
    </font>
    <font>
      <i/>
      <sz val="8"/>
      <color theme="8" tint="-0.249977111117893"/>
      <name val="Arial"/>
      <family val="2"/>
    </font>
    <font>
      <b/>
      <i/>
      <sz val="8"/>
      <color theme="8" tint="-0.249977111117893"/>
      <name val="Arial"/>
      <family val="2"/>
    </font>
    <font>
      <sz val="8"/>
      <color theme="8" tint="-0.249977111117893"/>
      <name val="Arial"/>
      <family val="2"/>
    </font>
    <font>
      <b/>
      <sz val="8"/>
      <color theme="8" tint="-0.249977111117893"/>
      <name val="Arial"/>
      <family val="2"/>
    </font>
    <font>
      <sz val="12"/>
      <color theme="1"/>
      <name val="Calibri"/>
      <family val="2"/>
      <scheme val="minor"/>
    </font>
    <font>
      <sz val="10"/>
      <color theme="1"/>
      <name val="Arial"/>
      <family val="2"/>
    </font>
    <font>
      <sz val="18"/>
      <color theme="1"/>
      <name val="Arial"/>
      <family val="2"/>
    </font>
    <font>
      <b/>
      <sz val="10"/>
      <color theme="1"/>
      <name val="Arial"/>
      <family val="2"/>
    </font>
    <font>
      <sz val="14"/>
      <color theme="1"/>
      <name val="Arial"/>
      <family val="2"/>
    </font>
    <font>
      <i/>
      <sz val="10"/>
      <color theme="1"/>
      <name val="Arial"/>
      <family val="2"/>
    </font>
    <font>
      <sz val="10"/>
      <name val="Arial"/>
      <family val="2"/>
    </font>
  </fonts>
  <fills count="23">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rgb="FFFF000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BB3BD5"/>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FFFF99"/>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CCFFCC"/>
        <bgColor indexed="64"/>
      </patternFill>
    </fill>
    <fill>
      <patternFill patternType="solid">
        <fgColor theme="0"/>
        <bgColor indexed="64"/>
      </patternFill>
    </fill>
    <fill>
      <patternFill patternType="solid">
        <fgColor theme="9" tint="0.79998168889431442"/>
        <bgColor indexed="64"/>
      </patternFill>
    </fill>
    <fill>
      <patternFill patternType="solid">
        <fgColor rgb="FF00CC66"/>
        <bgColor indexed="64"/>
      </patternFill>
    </fill>
    <fill>
      <patternFill patternType="solid">
        <fgColor theme="6"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theme="0" tint="-4.9989318521683403E-2"/>
        <bgColor indexed="64"/>
      </patternFill>
    </fill>
  </fills>
  <borders count="36">
    <border>
      <left/>
      <right/>
      <top/>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diagonalUp="1" diagonalDown="1">
      <left/>
      <right/>
      <top/>
      <bottom/>
      <diagonal style="thin">
        <color auto="1"/>
      </diagonal>
    </border>
    <border>
      <left style="thin">
        <color auto="1"/>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auto="1"/>
      </right>
      <top style="medium">
        <color auto="1"/>
      </top>
      <bottom/>
      <diagonal/>
    </border>
    <border>
      <left style="thin">
        <color indexed="64"/>
      </left>
      <right style="medium">
        <color auto="1"/>
      </right>
      <top/>
      <bottom/>
      <diagonal/>
    </border>
    <border>
      <left style="thin">
        <color indexed="64"/>
      </left>
      <right style="medium">
        <color auto="1"/>
      </right>
      <top/>
      <bottom style="medium">
        <color indexed="64"/>
      </bottom>
      <diagonal/>
    </border>
    <border>
      <left style="thin">
        <color indexed="64"/>
      </left>
      <right/>
      <top style="medium">
        <color auto="1"/>
      </top>
      <bottom/>
      <diagonal/>
    </border>
    <border>
      <left style="thin">
        <color indexed="64"/>
      </left>
      <right/>
      <top/>
      <bottom/>
      <diagonal/>
    </border>
    <border>
      <left style="thin">
        <color indexed="64"/>
      </left>
      <right/>
      <top/>
      <bottom style="medium">
        <color auto="1"/>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24">
    <xf numFmtId="0" fontId="0" fillId="0" borderId="0"/>
    <xf numFmtId="166" fontId="1"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 fillId="0" borderId="0"/>
    <xf numFmtId="9" fontId="21" fillId="0" borderId="0" applyFont="0" applyFill="0" applyBorder="0" applyAlignment="0" applyProtection="0"/>
    <xf numFmtId="0" fontId="39" fillId="0" borderId="0"/>
    <xf numFmtId="0" fontId="39" fillId="0" borderId="0"/>
  </cellStyleXfs>
  <cellXfs count="499">
    <xf numFmtId="0" fontId="0" fillId="0" borderId="0" xfId="0"/>
    <xf numFmtId="0" fontId="2" fillId="0" borderId="0" xfId="0" applyFont="1" applyFill="1"/>
    <xf numFmtId="0" fontId="3" fillId="0" borderId="0" xfId="0" applyFont="1" applyFill="1" applyAlignment="1" applyProtection="1">
      <alignment horizontal="left"/>
      <protection locked="0"/>
    </xf>
    <xf numFmtId="0" fontId="2" fillId="0" borderId="0" xfId="0" applyFont="1" applyFill="1" applyProtection="1">
      <protection locked="0"/>
    </xf>
    <xf numFmtId="0" fontId="2" fillId="2" borderId="0" xfId="0" applyFont="1" applyFill="1" applyProtection="1">
      <protection locked="0"/>
    </xf>
    <xf numFmtId="0" fontId="3" fillId="0" borderId="0" xfId="0" applyFont="1" applyFill="1" applyProtection="1">
      <protection locked="0"/>
    </xf>
    <xf numFmtId="165" fontId="2" fillId="2" borderId="0" xfId="0" applyNumberFormat="1" applyFont="1" applyFill="1" applyProtection="1"/>
    <xf numFmtId="3" fontId="2" fillId="0" borderId="0" xfId="0" applyNumberFormat="1" applyFont="1" applyFill="1" applyBorder="1" applyProtection="1">
      <protection locked="0"/>
    </xf>
    <xf numFmtId="3" fontId="2" fillId="2" borderId="0" xfId="0" applyNumberFormat="1" applyFont="1" applyFill="1" applyProtection="1">
      <protection locked="0"/>
    </xf>
    <xf numFmtId="0" fontId="2" fillId="2" borderId="0" xfId="0" applyFont="1" applyFill="1" applyAlignment="1" applyProtection="1">
      <alignment horizontal="right"/>
      <protection locked="0"/>
    </xf>
    <xf numFmtId="0" fontId="7" fillId="2" borderId="0" xfId="0" applyFont="1" applyFill="1" applyProtection="1">
      <protection locked="0"/>
    </xf>
    <xf numFmtId="3" fontId="2" fillId="2" borderId="0" xfId="0" applyNumberFormat="1" applyFont="1" applyFill="1" applyBorder="1" applyAlignment="1" applyProtection="1">
      <alignment horizontal="right"/>
      <protection locked="0"/>
    </xf>
    <xf numFmtId="165" fontId="2" fillId="3" borderId="0" xfId="0" applyNumberFormat="1" applyFont="1" applyFill="1" applyProtection="1"/>
    <xf numFmtId="165" fontId="2" fillId="3" borderId="1" xfId="0" applyNumberFormat="1" applyFont="1" applyFill="1" applyBorder="1" applyProtection="1"/>
    <xf numFmtId="3" fontId="2" fillId="2" borderId="0" xfId="0" applyNumberFormat="1" applyFont="1" applyFill="1" applyBorder="1" applyProtection="1">
      <protection locked="0"/>
    </xf>
    <xf numFmtId="0" fontId="8" fillId="2" borderId="0" xfId="0" applyFont="1" applyFill="1" applyProtection="1">
      <protection locked="0"/>
    </xf>
    <xf numFmtId="9" fontId="2" fillId="2" borderId="0" xfId="0" applyNumberFormat="1" applyFont="1" applyFill="1" applyProtection="1">
      <protection locked="0"/>
    </xf>
    <xf numFmtId="9" fontId="2" fillId="2" borderId="0" xfId="0" applyNumberFormat="1" applyFont="1" applyFill="1" applyAlignment="1" applyProtection="1">
      <alignment horizontal="right"/>
      <protection locked="0"/>
    </xf>
    <xf numFmtId="0" fontId="2" fillId="0" borderId="0" xfId="0" applyFont="1" applyFill="1" applyProtection="1"/>
    <xf numFmtId="168" fontId="2" fillId="0" borderId="0" xfId="0" applyNumberFormat="1" applyFont="1" applyFill="1" applyProtection="1"/>
    <xf numFmtId="168" fontId="3" fillId="0" borderId="0" xfId="0" applyNumberFormat="1" applyFont="1" applyFill="1" applyAlignment="1" applyProtection="1">
      <alignment horizontal="right"/>
    </xf>
    <xf numFmtId="168" fontId="3" fillId="0" borderId="0" xfId="0" applyNumberFormat="1" applyFont="1" applyFill="1" applyProtection="1"/>
    <xf numFmtId="168" fontId="3" fillId="0" borderId="0" xfId="0" applyNumberFormat="1" applyFont="1" applyFill="1" applyBorder="1" applyProtection="1"/>
    <xf numFmtId="168" fontId="3" fillId="0" borderId="1" xfId="0" applyNumberFormat="1" applyFont="1" applyFill="1" applyBorder="1" applyProtection="1"/>
    <xf numFmtId="168" fontId="7" fillId="0" borderId="0" xfId="0" applyNumberFormat="1" applyFont="1" applyFill="1" applyProtection="1"/>
    <xf numFmtId="168" fontId="9" fillId="0" borderId="0" xfId="0" applyNumberFormat="1" applyFont="1" applyFill="1" applyBorder="1" applyProtection="1"/>
    <xf numFmtId="168" fontId="2" fillId="0" borderId="0" xfId="0" applyNumberFormat="1" applyFont="1" applyFill="1" applyAlignment="1" applyProtection="1">
      <alignment horizontal="right"/>
    </xf>
    <xf numFmtId="168" fontId="2" fillId="0" borderId="1" xfId="0" applyNumberFormat="1" applyFont="1" applyFill="1" applyBorder="1" applyProtection="1"/>
    <xf numFmtId="168" fontId="3" fillId="4" borderId="0" xfId="0" applyNumberFormat="1" applyFont="1" applyFill="1" applyProtection="1"/>
    <xf numFmtId="168" fontId="2" fillId="4" borderId="0" xfId="0" applyNumberFormat="1" applyFont="1" applyFill="1" applyProtection="1"/>
    <xf numFmtId="168" fontId="7" fillId="4" borderId="0" xfId="0" applyNumberFormat="1" applyFont="1" applyFill="1" applyProtection="1">
      <protection locked="0"/>
    </xf>
    <xf numFmtId="168" fontId="3" fillId="4" borderId="0" xfId="0" applyNumberFormat="1" applyFont="1" applyFill="1" applyProtection="1">
      <protection locked="0"/>
    </xf>
    <xf numFmtId="168" fontId="2" fillId="4" borderId="0" xfId="0" applyNumberFormat="1" applyFont="1" applyFill="1" applyProtection="1">
      <protection locked="0"/>
    </xf>
    <xf numFmtId="168" fontId="3" fillId="4" borderId="0" xfId="0" applyNumberFormat="1" applyFont="1" applyFill="1" applyAlignment="1" applyProtection="1">
      <alignment horizontal="right"/>
      <protection locked="0"/>
    </xf>
    <xf numFmtId="168" fontId="2" fillId="4" borderId="0" xfId="0" applyNumberFormat="1" applyFont="1" applyFill="1" applyAlignment="1" applyProtection="1">
      <alignment horizontal="right"/>
      <protection locked="0"/>
    </xf>
    <xf numFmtId="168" fontId="2" fillId="4" borderId="1" xfId="0" applyNumberFormat="1" applyFont="1" applyFill="1" applyBorder="1" applyProtection="1">
      <protection locked="0"/>
    </xf>
    <xf numFmtId="49" fontId="2" fillId="0" borderId="0" xfId="0" applyNumberFormat="1" applyFont="1" applyFill="1" applyAlignment="1" applyProtection="1">
      <alignment horizontal="center"/>
      <protection locked="0"/>
    </xf>
    <xf numFmtId="0" fontId="3" fillId="0" borderId="0" xfId="0" applyFont="1" applyFill="1" applyProtection="1"/>
    <xf numFmtId="0" fontId="3" fillId="0" borderId="0" xfId="0" applyFont="1" applyFill="1" applyAlignment="1" applyProtection="1">
      <alignment horizontal="left"/>
    </xf>
    <xf numFmtId="0" fontId="2" fillId="0" borderId="0" xfId="0" applyFont="1" applyFill="1" applyAlignment="1" applyProtection="1">
      <alignment horizontal="left"/>
      <protection locked="0"/>
    </xf>
    <xf numFmtId="0" fontId="16" fillId="0" borderId="5" xfId="0" applyFont="1" applyBorder="1"/>
    <xf numFmtId="0" fontId="0" fillId="0" borderId="0" xfId="0" applyBorder="1"/>
    <xf numFmtId="168" fontId="2" fillId="2" borderId="0" xfId="0" applyNumberFormat="1" applyFont="1" applyFill="1" applyProtection="1">
      <protection locked="0"/>
    </xf>
    <xf numFmtId="168" fontId="3" fillId="2" borderId="0" xfId="0" applyNumberFormat="1" applyFont="1" applyFill="1" applyProtection="1"/>
    <xf numFmtId="168" fontId="2" fillId="2" borderId="0" xfId="0" applyNumberFormat="1" applyFont="1" applyFill="1" applyProtection="1"/>
    <xf numFmtId="168" fontId="2" fillId="5" borderId="10" xfId="0" applyNumberFormat="1" applyFont="1" applyFill="1" applyBorder="1" applyProtection="1"/>
    <xf numFmtId="168" fontId="3" fillId="2" borderId="0" xfId="0" applyNumberFormat="1" applyFont="1" applyFill="1" applyProtection="1">
      <protection locked="0"/>
    </xf>
    <xf numFmtId="168" fontId="2" fillId="2" borderId="1" xfId="0" applyNumberFormat="1" applyFont="1" applyFill="1" applyBorder="1" applyProtection="1">
      <protection locked="0"/>
    </xf>
    <xf numFmtId="49" fontId="2" fillId="0" borderId="0" xfId="0" applyNumberFormat="1" applyFont="1" applyFill="1" applyAlignment="1" applyProtection="1">
      <alignment horizontal="center"/>
    </xf>
    <xf numFmtId="0" fontId="4" fillId="0" borderId="0" xfId="0" applyFont="1" applyFill="1" applyAlignment="1" applyProtection="1">
      <alignment horizontal="left"/>
    </xf>
    <xf numFmtId="49" fontId="3" fillId="0" borderId="0" xfId="0" applyNumberFormat="1" applyFont="1" applyFill="1" applyAlignment="1" applyProtection="1">
      <alignment horizontal="center"/>
    </xf>
    <xf numFmtId="0" fontId="5" fillId="0" borderId="0" xfId="0" applyFont="1" applyFill="1" applyAlignment="1" applyProtection="1">
      <alignment horizontal="left"/>
    </xf>
    <xf numFmtId="49" fontId="3" fillId="0" borderId="0" xfId="0" applyNumberFormat="1" applyFont="1" applyFill="1" applyAlignment="1" applyProtection="1">
      <alignment horizontal="right"/>
    </xf>
    <xf numFmtId="0" fontId="2" fillId="0" borderId="0" xfId="0" applyFont="1" applyFill="1" applyAlignment="1" applyProtection="1">
      <alignment horizontal="left"/>
    </xf>
    <xf numFmtId="49" fontId="2" fillId="0" borderId="0" xfId="0" applyNumberFormat="1" applyFont="1" applyFill="1" applyAlignment="1" applyProtection="1">
      <alignment horizontal="left"/>
    </xf>
    <xf numFmtId="0" fontId="7" fillId="0" borderId="0" xfId="0" applyFont="1" applyFill="1" applyAlignment="1" applyProtection="1">
      <alignment horizontal="left"/>
    </xf>
    <xf numFmtId="0" fontId="0" fillId="0" borderId="0" xfId="0" applyFont="1"/>
    <xf numFmtId="168" fontId="2" fillId="0" borderId="0" xfId="0" applyNumberFormat="1" applyFont="1" applyFill="1" applyBorder="1" applyProtection="1"/>
    <xf numFmtId="165" fontId="2" fillId="3" borderId="0" xfId="0" applyNumberFormat="1" applyFont="1" applyFill="1" applyBorder="1" applyProtection="1"/>
    <xf numFmtId="168" fontId="2" fillId="4" borderId="0" xfId="0" applyNumberFormat="1" applyFont="1" applyFill="1" applyBorder="1" applyProtection="1">
      <protection locked="0"/>
    </xf>
    <xf numFmtId="168" fontId="2" fillId="2" borderId="0" xfId="0" applyNumberFormat="1" applyFont="1" applyFill="1" applyBorder="1" applyProtection="1">
      <protection locked="0"/>
    </xf>
    <xf numFmtId="0" fontId="0" fillId="0" borderId="2" xfId="0" applyFont="1" applyBorder="1"/>
    <xf numFmtId="0" fontId="0" fillId="0" borderId="3" xfId="0" applyFont="1" applyBorder="1"/>
    <xf numFmtId="0" fontId="0" fillId="0" borderId="4" xfId="0" applyFont="1" applyBorder="1"/>
    <xf numFmtId="0" fontId="0" fillId="0" borderId="0" xfId="0" applyFont="1" applyBorder="1"/>
    <xf numFmtId="0" fontId="0" fillId="0" borderId="6" xfId="0" applyFont="1" applyBorder="1"/>
    <xf numFmtId="0" fontId="0" fillId="0" borderId="5" xfId="0" applyFont="1" applyBorder="1"/>
    <xf numFmtId="0" fontId="0" fillId="0" borderId="7" xfId="0" applyFont="1" applyBorder="1"/>
    <xf numFmtId="0" fontId="0" fillId="0" borderId="8" xfId="0" applyFont="1" applyBorder="1"/>
    <xf numFmtId="0" fontId="0" fillId="0" borderId="9" xfId="0" applyFont="1" applyBorder="1"/>
    <xf numFmtId="0" fontId="2" fillId="2" borderId="0" xfId="0" applyFont="1" applyFill="1" applyProtection="1"/>
    <xf numFmtId="0" fontId="2" fillId="2" borderId="0" xfId="0" applyFont="1" applyFill="1" applyAlignment="1" applyProtection="1">
      <alignment horizontal="right"/>
    </xf>
    <xf numFmtId="3" fontId="2" fillId="2" borderId="0" xfId="0" applyNumberFormat="1" applyFont="1" applyFill="1" applyProtection="1"/>
    <xf numFmtId="3" fontId="2" fillId="2" borderId="0" xfId="0" applyNumberFormat="1" applyFont="1" applyFill="1" applyBorder="1" applyProtection="1"/>
    <xf numFmtId="0" fontId="7" fillId="2" borderId="0" xfId="0" applyFont="1" applyFill="1" applyProtection="1"/>
    <xf numFmtId="3" fontId="2" fillId="2" borderId="0" xfId="0" applyNumberFormat="1" applyFont="1" applyFill="1" applyBorder="1" applyAlignment="1" applyProtection="1">
      <alignment horizontal="right"/>
    </xf>
    <xf numFmtId="168" fontId="2" fillId="0" borderId="0" xfId="0" applyNumberFormat="1" applyFont="1" applyFill="1" applyAlignment="1" applyProtection="1">
      <alignment horizontal="center"/>
    </xf>
    <xf numFmtId="0" fontId="1" fillId="0" borderId="0" xfId="0" applyFont="1"/>
    <xf numFmtId="168" fontId="2" fillId="3" borderId="0" xfId="0" applyNumberFormat="1" applyFont="1" applyFill="1" applyProtection="1"/>
    <xf numFmtId="168" fontId="2" fillId="3" borderId="1" xfId="0" applyNumberFormat="1" applyFont="1" applyFill="1" applyBorder="1" applyProtection="1"/>
    <xf numFmtId="168" fontId="2" fillId="3" borderId="0" xfId="0" applyNumberFormat="1" applyFont="1" applyFill="1" applyBorder="1" applyProtection="1"/>
    <xf numFmtId="168" fontId="2" fillId="6" borderId="0" xfId="0" applyNumberFormat="1" applyFont="1" applyFill="1" applyProtection="1"/>
    <xf numFmtId="168" fontId="3" fillId="6" borderId="0" xfId="1" applyNumberFormat="1" applyFont="1" applyFill="1" applyAlignment="1" applyProtection="1">
      <alignment horizontal="center"/>
    </xf>
    <xf numFmtId="168" fontId="3" fillId="6" borderId="0" xfId="0" applyNumberFormat="1" applyFont="1" applyFill="1" applyProtection="1"/>
    <xf numFmtId="168" fontId="3" fillId="6" borderId="1" xfId="0" applyNumberFormat="1" applyFont="1" applyFill="1" applyBorder="1" applyProtection="1"/>
    <xf numFmtId="168" fontId="7" fillId="6" borderId="0" xfId="0" applyNumberFormat="1" applyFont="1" applyFill="1" applyProtection="1"/>
    <xf numFmtId="168" fontId="3" fillId="6" borderId="0" xfId="0" applyNumberFormat="1" applyFont="1" applyFill="1" applyBorder="1" applyProtection="1"/>
    <xf numFmtId="168" fontId="9" fillId="6" borderId="0" xfId="0" applyNumberFormat="1" applyFont="1" applyFill="1" applyBorder="1" applyProtection="1"/>
    <xf numFmtId="168" fontId="2" fillId="6" borderId="1" xfId="0" applyNumberFormat="1" applyFont="1" applyFill="1" applyBorder="1" applyProtection="1"/>
    <xf numFmtId="168" fontId="2" fillId="6" borderId="0" xfId="0" applyNumberFormat="1" applyFont="1" applyFill="1" applyBorder="1" applyProtection="1"/>
    <xf numFmtId="0" fontId="2" fillId="7" borderId="0" xfId="0" applyFont="1" applyFill="1" applyProtection="1">
      <protection locked="0"/>
    </xf>
    <xf numFmtId="0" fontId="2" fillId="7" borderId="0" xfId="0" applyFont="1" applyFill="1" applyAlignment="1" applyProtection="1">
      <alignment horizontal="right"/>
      <protection locked="0"/>
    </xf>
    <xf numFmtId="0" fontId="3" fillId="7" borderId="0" xfId="0" applyFont="1" applyFill="1" applyAlignment="1" applyProtection="1">
      <alignment horizontal="right"/>
      <protection locked="0"/>
    </xf>
    <xf numFmtId="0" fontId="3" fillId="7" borderId="0" xfId="0" applyFont="1" applyFill="1" applyProtection="1">
      <protection locked="0"/>
    </xf>
    <xf numFmtId="168" fontId="2" fillId="7" borderId="0" xfId="0" applyNumberFormat="1" applyFont="1" applyFill="1" applyProtection="1"/>
    <xf numFmtId="168" fontId="2" fillId="7" borderId="0" xfId="0" applyNumberFormat="1" applyFont="1" applyFill="1" applyAlignment="1" applyProtection="1">
      <alignment horizontal="center"/>
    </xf>
    <xf numFmtId="168" fontId="3" fillId="7" borderId="0" xfId="0" applyNumberFormat="1" applyFont="1" applyFill="1" applyProtection="1"/>
    <xf numFmtId="168" fontId="3" fillId="7" borderId="1" xfId="0" applyNumberFormat="1" applyFont="1" applyFill="1" applyBorder="1" applyProtection="1"/>
    <xf numFmtId="168" fontId="7" fillId="7" borderId="0" xfId="0" applyNumberFormat="1" applyFont="1" applyFill="1" applyProtection="1"/>
    <xf numFmtId="168" fontId="3" fillId="7" borderId="0" xfId="0" applyNumberFormat="1" applyFont="1" applyFill="1" applyBorder="1" applyProtection="1"/>
    <xf numFmtId="168" fontId="9" fillId="7" borderId="0" xfId="0" applyNumberFormat="1" applyFont="1" applyFill="1" applyBorder="1" applyProtection="1"/>
    <xf numFmtId="168" fontId="2" fillId="7" borderId="0" xfId="0" applyNumberFormat="1" applyFont="1" applyFill="1" applyProtection="1">
      <protection locked="0"/>
    </xf>
    <xf numFmtId="168" fontId="3" fillId="7" borderId="0" xfId="0" applyNumberFormat="1" applyFont="1" applyFill="1" applyAlignment="1" applyProtection="1">
      <alignment horizontal="center"/>
    </xf>
    <xf numFmtId="168" fontId="3" fillId="7" borderId="0" xfId="1" applyNumberFormat="1" applyFont="1" applyFill="1" applyAlignment="1" applyProtection="1">
      <alignment horizontal="center"/>
    </xf>
    <xf numFmtId="165" fontId="2" fillId="7" borderId="0" xfId="0" applyNumberFormat="1" applyFont="1" applyFill="1" applyProtection="1"/>
    <xf numFmtId="165" fontId="3" fillId="7" borderId="0" xfId="1" applyNumberFormat="1" applyFont="1" applyFill="1" applyAlignment="1" applyProtection="1">
      <alignment horizontal="center"/>
    </xf>
    <xf numFmtId="165" fontId="3" fillId="7" borderId="0" xfId="0" applyNumberFormat="1" applyFont="1" applyFill="1" applyProtection="1"/>
    <xf numFmtId="165" fontId="3" fillId="7" borderId="1" xfId="0" applyNumberFormat="1" applyFont="1" applyFill="1" applyBorder="1" applyProtection="1"/>
    <xf numFmtId="165" fontId="7" fillId="7" borderId="0" xfId="0" applyNumberFormat="1" applyFont="1" applyFill="1" applyProtection="1"/>
    <xf numFmtId="165" fontId="3" fillId="7" borderId="0" xfId="0" applyNumberFormat="1" applyFont="1" applyFill="1" applyBorder="1" applyProtection="1"/>
    <xf numFmtId="165" fontId="9" fillId="7" borderId="0" xfId="0" applyNumberFormat="1" applyFont="1" applyFill="1" applyBorder="1" applyProtection="1"/>
    <xf numFmtId="0" fontId="3" fillId="0" borderId="0" xfId="0" applyFont="1" applyFill="1" applyAlignment="1" applyProtection="1">
      <alignment horizontal="right"/>
      <protection locked="0"/>
    </xf>
    <xf numFmtId="3" fontId="3" fillId="0" borderId="0" xfId="0" applyNumberFormat="1" applyFont="1" applyFill="1" applyAlignment="1" applyProtection="1">
      <alignment horizontal="right"/>
      <protection locked="0"/>
    </xf>
    <xf numFmtId="0" fontId="3" fillId="0" borderId="0" xfId="0" applyFont="1" applyFill="1" applyBorder="1" applyAlignment="1" applyProtection="1">
      <alignment horizontal="right"/>
      <protection locked="0"/>
    </xf>
    <xf numFmtId="168" fontId="2" fillId="0" borderId="0" xfId="0" applyNumberFormat="1" applyFont="1" applyFill="1" applyProtection="1">
      <protection locked="0"/>
    </xf>
    <xf numFmtId="168" fontId="3" fillId="0" borderId="0" xfId="0" applyNumberFormat="1" applyFont="1" applyFill="1" applyAlignment="1" applyProtection="1">
      <alignment horizontal="right"/>
      <protection locked="0"/>
    </xf>
    <xf numFmtId="168" fontId="2" fillId="6" borderId="0" xfId="0" applyNumberFormat="1" applyFont="1" applyFill="1" applyProtection="1">
      <protection locked="0"/>
    </xf>
    <xf numFmtId="165" fontId="2" fillId="7" borderId="0" xfId="0" applyNumberFormat="1" applyFont="1" applyFill="1" applyProtection="1">
      <protection locked="0"/>
    </xf>
    <xf numFmtId="0" fontId="2" fillId="0" borderId="0" xfId="0" applyFont="1" applyAlignment="1" applyProtection="1">
      <alignment horizontal="left"/>
    </xf>
    <xf numFmtId="165" fontId="2" fillId="0" borderId="0" xfId="0" applyNumberFormat="1" applyFont="1" applyFill="1" applyProtection="1">
      <protection locked="0"/>
    </xf>
    <xf numFmtId="165" fontId="2" fillId="2" borderId="0" xfId="0" applyNumberFormat="1" applyFont="1" applyFill="1" applyProtection="1">
      <protection locked="0"/>
    </xf>
    <xf numFmtId="0" fontId="4" fillId="7" borderId="0" xfId="0" applyFont="1" applyFill="1" applyProtection="1"/>
    <xf numFmtId="0" fontId="4" fillId="0" borderId="0" xfId="0" applyFont="1" applyFill="1" applyProtection="1"/>
    <xf numFmtId="0" fontId="2" fillId="7" borderId="0" xfId="0" applyFont="1" applyFill="1" applyProtection="1"/>
    <xf numFmtId="0" fontId="2" fillId="7" borderId="0" xfId="0" applyFont="1" applyFill="1" applyAlignment="1" applyProtection="1">
      <alignment horizontal="right"/>
    </xf>
    <xf numFmtId="3" fontId="2" fillId="7" borderId="0" xfId="0" applyNumberFormat="1" applyFont="1" applyFill="1" applyProtection="1"/>
    <xf numFmtId="0" fontId="3" fillId="7" borderId="0" xfId="0" applyFont="1" applyFill="1" applyProtection="1"/>
    <xf numFmtId="164" fontId="2" fillId="7" borderId="0" xfId="0" applyNumberFormat="1" applyFont="1" applyFill="1" applyProtection="1"/>
    <xf numFmtId="0" fontId="5" fillId="0" borderId="0" xfId="0" applyFont="1" applyFill="1" applyProtection="1"/>
    <xf numFmtId="0" fontId="5" fillId="7" borderId="0" xfId="0" applyFont="1" applyFill="1" applyProtection="1"/>
    <xf numFmtId="0" fontId="6" fillId="7" borderId="0" xfId="0" applyFont="1" applyFill="1" applyProtection="1"/>
    <xf numFmtId="0" fontId="6" fillId="7" borderId="0" xfId="0" applyFont="1" applyFill="1" applyAlignment="1" applyProtection="1">
      <alignment horizontal="right"/>
    </xf>
    <xf numFmtId="3" fontId="6" fillId="7" borderId="0" xfId="0" applyNumberFormat="1" applyFont="1" applyFill="1" applyProtection="1"/>
    <xf numFmtId="0" fontId="8" fillId="0" borderId="0" xfId="0" applyFont="1" applyFill="1" applyProtection="1"/>
    <xf numFmtId="0" fontId="8" fillId="7" borderId="0" xfId="0" applyFont="1" applyFill="1" applyProtection="1"/>
    <xf numFmtId="9" fontId="2" fillId="7" borderId="0" xfId="0" applyNumberFormat="1" applyFont="1" applyFill="1" applyProtection="1"/>
    <xf numFmtId="167" fontId="2" fillId="7" borderId="0" xfId="0" applyNumberFormat="1" applyFont="1" applyFill="1" applyProtection="1"/>
    <xf numFmtId="3" fontId="2" fillId="7" borderId="0" xfId="0" applyNumberFormat="1" applyFont="1" applyFill="1" applyBorder="1" applyProtection="1"/>
    <xf numFmtId="168" fontId="2" fillId="4" borderId="1" xfId="0" applyNumberFormat="1" applyFont="1" applyFill="1" applyBorder="1" applyProtection="1"/>
    <xf numFmtId="168" fontId="2" fillId="2" borderId="1" xfId="0" applyNumberFormat="1" applyFont="1" applyFill="1" applyBorder="1" applyProtection="1"/>
    <xf numFmtId="168" fontId="2" fillId="4" borderId="0" xfId="0" applyNumberFormat="1" applyFont="1" applyFill="1" applyBorder="1" applyProtection="1"/>
    <xf numFmtId="168" fontId="2" fillId="2" borderId="0" xfId="0" applyNumberFormat="1" applyFont="1" applyFill="1" applyBorder="1" applyProtection="1"/>
    <xf numFmtId="168" fontId="3" fillId="6" borderId="0" xfId="0" applyNumberFormat="1" applyFont="1" applyFill="1" applyProtection="1">
      <protection locked="0"/>
    </xf>
    <xf numFmtId="165" fontId="3" fillId="2" borderId="0" xfId="0" applyNumberFormat="1" applyFont="1" applyFill="1" applyProtection="1">
      <protection locked="0"/>
    </xf>
    <xf numFmtId="168" fontId="3" fillId="2" borderId="0" xfId="0" applyNumberFormat="1" applyFont="1" applyFill="1" applyAlignment="1" applyProtection="1">
      <alignment horizontal="right"/>
      <protection locked="0"/>
    </xf>
    <xf numFmtId="168" fontId="3" fillId="6" borderId="0" xfId="0" applyNumberFormat="1" applyFont="1" applyFill="1" applyAlignment="1" applyProtection="1">
      <alignment horizontal="right"/>
      <protection locked="0"/>
    </xf>
    <xf numFmtId="165" fontId="3" fillId="2" borderId="0" xfId="0" applyNumberFormat="1" applyFont="1" applyFill="1" applyAlignment="1" applyProtection="1">
      <alignment horizontal="right"/>
      <protection locked="0"/>
    </xf>
    <xf numFmtId="168" fontId="2" fillId="2" borderId="0" xfId="0" applyNumberFormat="1" applyFont="1" applyFill="1" applyAlignment="1" applyProtection="1">
      <alignment horizontal="right"/>
      <protection locked="0"/>
    </xf>
    <xf numFmtId="168" fontId="2" fillId="6" borderId="0" xfId="0" applyNumberFormat="1" applyFont="1" applyFill="1" applyAlignment="1" applyProtection="1">
      <alignment horizontal="right"/>
      <protection locked="0"/>
    </xf>
    <xf numFmtId="165" fontId="2" fillId="2" borderId="0" xfId="0" applyNumberFormat="1" applyFont="1" applyFill="1" applyAlignment="1" applyProtection="1">
      <alignment horizontal="right"/>
      <protection locked="0"/>
    </xf>
    <xf numFmtId="168" fontId="7" fillId="2" borderId="0" xfId="0" applyNumberFormat="1" applyFont="1" applyFill="1" applyProtection="1">
      <protection locked="0"/>
    </xf>
    <xf numFmtId="168" fontId="7" fillId="6" borderId="0" xfId="0" applyNumberFormat="1" applyFont="1" applyFill="1" applyProtection="1">
      <protection locked="0"/>
    </xf>
    <xf numFmtId="165" fontId="7" fillId="2" borderId="0" xfId="0" applyNumberFormat="1" applyFont="1" applyFill="1" applyProtection="1">
      <protection locked="0"/>
    </xf>
    <xf numFmtId="168" fontId="2" fillId="8" borderId="0" xfId="0" applyNumberFormat="1" applyFont="1" applyFill="1" applyProtection="1">
      <protection locked="0"/>
    </xf>
    <xf numFmtId="168" fontId="3" fillId="8" borderId="0" xfId="1" applyNumberFormat="1" applyFont="1" applyFill="1" applyAlignment="1" applyProtection="1">
      <alignment horizontal="center"/>
    </xf>
    <xf numFmtId="168" fontId="2" fillId="8" borderId="0" xfId="0" applyNumberFormat="1" applyFont="1" applyFill="1" applyProtection="1"/>
    <xf numFmtId="168" fontId="3" fillId="8" borderId="0" xfId="0" applyNumberFormat="1" applyFont="1" applyFill="1" applyProtection="1"/>
    <xf numFmtId="168" fontId="3" fillId="8" borderId="1" xfId="0" applyNumberFormat="1" applyFont="1" applyFill="1" applyBorder="1" applyProtection="1"/>
    <xf numFmtId="168" fontId="7" fillId="8" borderId="0" xfId="0" applyNumberFormat="1" applyFont="1" applyFill="1" applyProtection="1"/>
    <xf numFmtId="168" fontId="3" fillId="8" borderId="0" xfId="0" applyNumberFormat="1" applyFont="1" applyFill="1" applyBorder="1" applyProtection="1"/>
    <xf numFmtId="168" fontId="9" fillId="8" borderId="0" xfId="0" applyNumberFormat="1" applyFont="1" applyFill="1" applyBorder="1" applyProtection="1"/>
    <xf numFmtId="165" fontId="3" fillId="8" borderId="0" xfId="0" applyNumberFormat="1" applyFont="1" applyFill="1" applyProtection="1">
      <protection locked="0"/>
    </xf>
    <xf numFmtId="165" fontId="2" fillId="8" borderId="0" xfId="0" applyNumberFormat="1" applyFont="1" applyFill="1" applyProtection="1">
      <protection locked="0"/>
    </xf>
    <xf numFmtId="165" fontId="3" fillId="8" borderId="0" xfId="0" applyNumberFormat="1" applyFont="1" applyFill="1" applyAlignment="1" applyProtection="1">
      <alignment horizontal="right"/>
      <protection locked="0"/>
    </xf>
    <xf numFmtId="165" fontId="2" fillId="8" borderId="0" xfId="0" applyNumberFormat="1" applyFont="1" applyFill="1" applyAlignment="1" applyProtection="1">
      <alignment horizontal="right"/>
      <protection locked="0"/>
    </xf>
    <xf numFmtId="165" fontId="7" fillId="8" borderId="0" xfId="0" applyNumberFormat="1" applyFont="1" applyFill="1" applyProtection="1">
      <protection locked="0"/>
    </xf>
    <xf numFmtId="168" fontId="2" fillId="8" borderId="1" xfId="0" applyNumberFormat="1" applyFont="1" applyFill="1" applyBorder="1" applyProtection="1"/>
    <xf numFmtId="168" fontId="2" fillId="8" borderId="0" xfId="0" applyNumberFormat="1" applyFont="1" applyFill="1" applyBorder="1" applyProtection="1"/>
    <xf numFmtId="0" fontId="2" fillId="7" borderId="0" xfId="0" applyFont="1" applyFill="1" applyAlignment="1" applyProtection="1">
      <alignment horizontal="center"/>
      <protection locked="0"/>
    </xf>
    <xf numFmtId="0" fontId="2" fillId="7" borderId="0" xfId="0" applyFont="1" applyFill="1" applyAlignment="1" applyProtection="1">
      <alignment horizontal="center"/>
    </xf>
    <xf numFmtId="0" fontId="6" fillId="7" borderId="0" xfId="0" applyFont="1" applyFill="1" applyAlignment="1" applyProtection="1">
      <alignment horizontal="center"/>
    </xf>
    <xf numFmtId="0" fontId="3" fillId="0" borderId="0" xfId="0" applyFont="1" applyFill="1" applyAlignment="1" applyProtection="1">
      <alignment horizontal="center"/>
      <protection locked="0"/>
    </xf>
    <xf numFmtId="3" fontId="2" fillId="2" borderId="0" xfId="0" applyNumberFormat="1" applyFont="1" applyFill="1" applyBorder="1" applyAlignment="1" applyProtection="1">
      <alignment horizontal="center"/>
      <protection locked="0"/>
    </xf>
    <xf numFmtId="0" fontId="2" fillId="2" borderId="0" xfId="0" applyFont="1" applyFill="1" applyAlignment="1" applyProtection="1">
      <alignment horizontal="center"/>
      <protection locked="0"/>
    </xf>
    <xf numFmtId="167" fontId="2" fillId="2" borderId="0" xfId="121" applyNumberFormat="1" applyFont="1" applyFill="1" applyAlignment="1" applyProtection="1">
      <alignment horizontal="center"/>
      <protection locked="0"/>
    </xf>
    <xf numFmtId="9" fontId="2" fillId="2" borderId="0" xfId="121" applyFont="1" applyFill="1" applyAlignment="1" applyProtection="1">
      <alignment horizontal="center"/>
      <protection locked="0"/>
    </xf>
    <xf numFmtId="3" fontId="2" fillId="7" borderId="0" xfId="0" applyNumberFormat="1" applyFont="1" applyFill="1" applyBorder="1" applyAlignment="1" applyProtection="1">
      <alignment horizontal="left"/>
    </xf>
    <xf numFmtId="3" fontId="2" fillId="7" borderId="0" xfId="0" applyNumberFormat="1" applyFont="1" applyFill="1" applyAlignment="1" applyProtection="1">
      <alignment horizontal="left"/>
    </xf>
    <xf numFmtId="0" fontId="2" fillId="7" borderId="0" xfId="0" applyFont="1" applyFill="1" applyAlignment="1" applyProtection="1">
      <alignment horizontal="left"/>
    </xf>
    <xf numFmtId="9" fontId="2" fillId="2" borderId="0" xfId="121" applyNumberFormat="1" applyFont="1" applyFill="1" applyAlignment="1" applyProtection="1">
      <alignment horizontal="center"/>
      <protection locked="0"/>
    </xf>
    <xf numFmtId="0" fontId="2" fillId="0" borderId="0" xfId="0" applyNumberFormat="1" applyFont="1" applyFill="1" applyAlignment="1" applyProtection="1">
      <alignment horizontal="center"/>
    </xf>
    <xf numFmtId="0" fontId="3" fillId="0" borderId="0" xfId="0" applyNumberFormat="1" applyFont="1" applyFill="1" applyAlignment="1" applyProtection="1">
      <alignment horizontal="center"/>
    </xf>
    <xf numFmtId="0" fontId="16" fillId="10" borderId="5" xfId="0" applyNumberFormat="1" applyFont="1" applyFill="1" applyBorder="1"/>
    <xf numFmtId="0" fontId="0" fillId="10" borderId="0" xfId="0" applyFont="1" applyFill="1" applyBorder="1"/>
    <xf numFmtId="0" fontId="13" fillId="10" borderId="0" xfId="0" applyFont="1" applyFill="1"/>
    <xf numFmtId="0" fontId="0" fillId="10" borderId="0" xfId="0" applyFont="1" applyFill="1"/>
    <xf numFmtId="0" fontId="2" fillId="6" borderId="0" xfId="0" applyFont="1" applyFill="1" applyAlignment="1" applyProtection="1">
      <alignment horizontal="left"/>
    </xf>
    <xf numFmtId="168" fontId="2" fillId="9" borderId="0" xfId="0" applyNumberFormat="1" applyFont="1" applyFill="1" applyProtection="1"/>
    <xf numFmtId="17" fontId="6" fillId="0" borderId="0" xfId="0" applyNumberFormat="1" applyFont="1" applyFill="1" applyAlignment="1" applyProtection="1">
      <alignment horizontal="right"/>
    </xf>
    <xf numFmtId="3" fontId="22" fillId="0" borderId="0" xfId="0" applyNumberFormat="1" applyFont="1" applyFill="1" applyBorder="1" applyProtection="1">
      <protection locked="0"/>
    </xf>
    <xf numFmtId="3" fontId="2" fillId="12" borderId="0" xfId="0" applyNumberFormat="1" applyFont="1" applyFill="1" applyBorder="1" applyProtection="1">
      <protection locked="0"/>
    </xf>
    <xf numFmtId="0" fontId="2" fillId="12" borderId="0" xfId="0" applyFont="1" applyFill="1" applyProtection="1">
      <protection locked="0"/>
    </xf>
    <xf numFmtId="0" fontId="3" fillId="0" borderId="0" xfId="0" applyFont="1" applyFill="1" applyBorder="1" applyProtection="1"/>
    <xf numFmtId="0" fontId="3" fillId="0" borderId="0" xfId="0" applyFont="1" applyFill="1" applyBorder="1" applyAlignment="1" applyProtection="1">
      <alignment horizontal="left"/>
    </xf>
    <xf numFmtId="0" fontId="3" fillId="11" borderId="5" xfId="0" applyFont="1" applyFill="1" applyBorder="1" applyProtection="1">
      <protection locked="0"/>
    </xf>
    <xf numFmtId="0" fontId="3" fillId="0" borderId="3" xfId="0" applyFont="1" applyFill="1" applyBorder="1" applyProtection="1"/>
    <xf numFmtId="0" fontId="3" fillId="0" borderId="8" xfId="0" applyFont="1" applyFill="1" applyBorder="1" applyAlignment="1" applyProtection="1">
      <alignment horizontal="left"/>
    </xf>
    <xf numFmtId="0" fontId="0" fillId="0" borderId="0" xfId="0" applyAlignment="1" applyProtection="1">
      <alignment horizontal="right" vertical="center"/>
      <protection locked="0"/>
    </xf>
    <xf numFmtId="0" fontId="0" fillId="0" borderId="0" xfId="0" applyBorder="1" applyAlignment="1" applyProtection="1">
      <alignment horizontal="right" vertical="center"/>
      <protection locked="0"/>
    </xf>
    <xf numFmtId="169" fontId="3" fillId="11" borderId="16" xfId="0" applyNumberFormat="1" applyFont="1" applyFill="1" applyBorder="1" applyAlignment="1" applyProtection="1">
      <alignment horizontal="right" vertical="center"/>
      <protection locked="0"/>
    </xf>
    <xf numFmtId="169" fontId="3" fillId="0" borderId="17" xfId="0" applyNumberFormat="1" applyFont="1" applyFill="1" applyBorder="1" applyAlignment="1" applyProtection="1">
      <alignment horizontal="right" vertical="center"/>
    </xf>
    <xf numFmtId="169" fontId="3" fillId="11" borderId="17" xfId="0" applyNumberFormat="1" applyFont="1" applyFill="1" applyBorder="1" applyAlignment="1" applyProtection="1">
      <alignment horizontal="right" vertical="center"/>
      <protection locked="0"/>
    </xf>
    <xf numFmtId="0" fontId="3" fillId="0" borderId="3" xfId="0" applyFont="1" applyFill="1" applyBorder="1" applyAlignment="1" applyProtection="1">
      <alignment horizontal="left"/>
    </xf>
    <xf numFmtId="169" fontId="3" fillId="13" borderId="13" xfId="0" applyNumberFormat="1" applyFont="1" applyFill="1" applyBorder="1" applyAlignment="1" applyProtection="1">
      <alignment horizontal="left"/>
      <protection locked="0"/>
    </xf>
    <xf numFmtId="169" fontId="2" fillId="0" borderId="22" xfId="0" applyNumberFormat="1" applyFont="1" applyFill="1" applyBorder="1" applyAlignment="1" applyProtection="1">
      <alignment horizontal="left"/>
      <protection locked="0"/>
    </xf>
    <xf numFmtId="168" fontId="2" fillId="12" borderId="0" xfId="0" applyNumberFormat="1" applyFont="1" applyFill="1" applyProtection="1">
      <protection locked="0"/>
    </xf>
    <xf numFmtId="168" fontId="2" fillId="15" borderId="0" xfId="0" applyNumberFormat="1" applyFont="1" applyFill="1" applyProtection="1">
      <protection locked="0"/>
    </xf>
    <xf numFmtId="9" fontId="2" fillId="12" borderId="0" xfId="121" applyFont="1" applyFill="1" applyAlignment="1" applyProtection="1">
      <alignment horizontal="center"/>
      <protection locked="0"/>
    </xf>
    <xf numFmtId="0" fontId="2" fillId="12" borderId="0" xfId="0" applyFont="1" applyFill="1" applyAlignment="1" applyProtection="1">
      <alignment horizontal="right"/>
      <protection locked="0"/>
    </xf>
    <xf numFmtId="3" fontId="2" fillId="12" borderId="0" xfId="0" applyNumberFormat="1" applyFont="1" applyFill="1" applyProtection="1">
      <protection locked="0"/>
    </xf>
    <xf numFmtId="3" fontId="2" fillId="12" borderId="0" xfId="0" applyNumberFormat="1" applyFont="1" applyFill="1" applyBorder="1" applyProtection="1"/>
    <xf numFmtId="0" fontId="2" fillId="6" borderId="0" xfId="0" applyNumberFormat="1" applyFont="1" applyFill="1" applyAlignment="1" applyProtection="1">
      <alignment horizontal="center"/>
    </xf>
    <xf numFmtId="49" fontId="2" fillId="6" borderId="0" xfId="0" applyNumberFormat="1" applyFont="1" applyFill="1" applyAlignment="1" applyProtection="1">
      <alignment horizontal="center"/>
    </xf>
    <xf numFmtId="0" fontId="3" fillId="12" borderId="11" xfId="0" applyFont="1" applyFill="1" applyBorder="1" applyProtection="1">
      <protection locked="0"/>
    </xf>
    <xf numFmtId="3" fontId="3" fillId="12" borderId="24" xfId="0" applyNumberFormat="1" applyFont="1" applyFill="1" applyBorder="1" applyAlignment="1" applyProtection="1">
      <alignment horizontal="right"/>
      <protection locked="0"/>
    </xf>
    <xf numFmtId="10" fontId="3" fillId="12" borderId="25" xfId="121" applyNumberFormat="1" applyFont="1" applyFill="1" applyBorder="1" applyProtection="1">
      <protection locked="0"/>
    </xf>
    <xf numFmtId="3" fontId="2" fillId="2" borderId="11" xfId="0" applyNumberFormat="1" applyFont="1" applyFill="1" applyBorder="1" applyProtection="1">
      <protection locked="0"/>
    </xf>
    <xf numFmtId="0" fontId="0" fillId="6" borderId="0" xfId="0" applyFill="1"/>
    <xf numFmtId="0" fontId="1" fillId="6" borderId="0" xfId="0" applyFont="1" applyFill="1"/>
    <xf numFmtId="0" fontId="2" fillId="12" borderId="0" xfId="0" applyFont="1" applyFill="1" applyProtection="1"/>
    <xf numFmtId="3" fontId="3" fillId="2" borderId="11" xfId="0" applyNumberFormat="1" applyFont="1" applyFill="1" applyBorder="1" applyProtection="1"/>
    <xf numFmtId="0" fontId="3" fillId="12" borderId="24" xfId="0" applyFont="1" applyFill="1" applyBorder="1" applyProtection="1"/>
    <xf numFmtId="168" fontId="2" fillId="0" borderId="0" xfId="0" applyNumberFormat="1" applyFont="1" applyFill="1" applyAlignment="1" applyProtection="1">
      <alignment horizontal="left"/>
    </xf>
    <xf numFmtId="0" fontId="2" fillId="12" borderId="0" xfId="0" applyFont="1" applyFill="1" applyAlignment="1" applyProtection="1">
      <alignment horizontal="right"/>
    </xf>
    <xf numFmtId="3" fontId="2" fillId="12" borderId="0" xfId="0" applyNumberFormat="1" applyFont="1" applyFill="1" applyProtection="1"/>
    <xf numFmtId="168" fontId="22" fillId="2" borderId="0" xfId="0" applyNumberFormat="1" applyFont="1" applyFill="1" applyProtection="1">
      <protection locked="0"/>
    </xf>
    <xf numFmtId="172" fontId="2" fillId="17" borderId="26" xfId="0" applyNumberFormat="1" applyFont="1" applyFill="1" applyBorder="1" applyAlignment="1" applyProtection="1">
      <alignment horizontal="left"/>
      <protection locked="0"/>
    </xf>
    <xf numFmtId="0" fontId="3" fillId="17" borderId="27" xfId="0" applyFont="1" applyFill="1" applyBorder="1" applyAlignment="1" applyProtection="1">
      <alignment horizontal="left"/>
    </xf>
    <xf numFmtId="0" fontId="1" fillId="10" borderId="0" xfId="0" applyFont="1" applyFill="1"/>
    <xf numFmtId="0" fontId="13" fillId="0" borderId="0" xfId="0" applyFont="1"/>
    <xf numFmtId="0" fontId="27" fillId="10" borderId="0" xfId="0" applyFont="1" applyFill="1"/>
    <xf numFmtId="8" fontId="1" fillId="10" borderId="0" xfId="0" applyNumberFormat="1" applyFont="1" applyFill="1"/>
    <xf numFmtId="0" fontId="29" fillId="10" borderId="0" xfId="0" applyFont="1" applyFill="1"/>
    <xf numFmtId="171" fontId="1" fillId="10" borderId="0" xfId="0" applyNumberFormat="1" applyFont="1" applyFill="1"/>
    <xf numFmtId="10" fontId="1" fillId="10" borderId="0" xfId="0" applyNumberFormat="1" applyFont="1" applyFill="1"/>
    <xf numFmtId="0" fontId="1" fillId="10" borderId="1" xfId="0" applyFont="1" applyFill="1" applyBorder="1"/>
    <xf numFmtId="8" fontId="1" fillId="10" borderId="1" xfId="0" applyNumberFormat="1" applyFont="1" applyFill="1" applyBorder="1"/>
    <xf numFmtId="167" fontId="1" fillId="10" borderId="0" xfId="0" applyNumberFormat="1" applyFont="1" applyFill="1"/>
    <xf numFmtId="0" fontId="1" fillId="10" borderId="0" xfId="0" applyFont="1" applyFill="1" applyBorder="1"/>
    <xf numFmtId="0" fontId="30" fillId="10" borderId="0" xfId="0" applyFont="1" applyFill="1"/>
    <xf numFmtId="8" fontId="13" fillId="10" borderId="0" xfId="0" applyNumberFormat="1" applyFont="1" applyFill="1"/>
    <xf numFmtId="8" fontId="13" fillId="10" borderId="0" xfId="0" applyNumberFormat="1" applyFont="1" applyFill="1" applyBorder="1"/>
    <xf numFmtId="169" fontId="28" fillId="9" borderId="2" xfId="0" applyNumberFormat="1" applyFont="1" applyFill="1" applyBorder="1" applyAlignment="1" applyProtection="1">
      <alignment horizontal="left"/>
      <protection locked="0"/>
    </xf>
    <xf numFmtId="173" fontId="3" fillId="14" borderId="16" xfId="0" applyNumberFormat="1" applyFont="1" applyFill="1" applyBorder="1" applyAlignment="1" applyProtection="1">
      <alignment horizontal="right" vertical="center"/>
      <protection locked="0"/>
    </xf>
    <xf numFmtId="173" fontId="3" fillId="14" borderId="17" xfId="0" applyNumberFormat="1" applyFont="1" applyFill="1" applyBorder="1" applyAlignment="1" applyProtection="1">
      <alignment horizontal="right" vertical="center"/>
      <protection locked="0"/>
    </xf>
    <xf numFmtId="0" fontId="3" fillId="14" borderId="18" xfId="0" applyFont="1" applyFill="1" applyBorder="1" applyAlignment="1" applyProtection="1">
      <alignment horizontal="right" vertical="center"/>
      <protection locked="0"/>
    </xf>
    <xf numFmtId="0" fontId="1" fillId="10" borderId="0" xfId="0" applyFont="1" applyFill="1" applyAlignment="1">
      <alignment horizontal="left"/>
    </xf>
    <xf numFmtId="0" fontId="12" fillId="0" borderId="0" xfId="0" applyFont="1"/>
    <xf numFmtId="0" fontId="13" fillId="18" borderId="13" xfId="0" applyFont="1" applyFill="1" applyBorder="1"/>
    <xf numFmtId="0" fontId="0" fillId="18" borderId="14" xfId="0" applyFill="1" applyBorder="1"/>
    <xf numFmtId="0" fontId="0" fillId="18" borderId="15" xfId="0" applyFill="1" applyBorder="1"/>
    <xf numFmtId="169" fontId="3" fillId="11" borderId="6" xfId="0" applyNumberFormat="1" applyFont="1" applyFill="1" applyBorder="1" applyAlignment="1" applyProtection="1">
      <alignment horizontal="center" vertical="center"/>
      <protection locked="0"/>
    </xf>
    <xf numFmtId="0" fontId="1" fillId="9" borderId="3" xfId="0" applyFont="1" applyFill="1" applyBorder="1" applyProtection="1">
      <protection locked="0"/>
    </xf>
    <xf numFmtId="0" fontId="0" fillId="0" borderId="0" xfId="0" applyProtection="1">
      <protection locked="0"/>
    </xf>
    <xf numFmtId="0" fontId="3" fillId="9" borderId="12" xfId="0" applyFont="1" applyFill="1" applyBorder="1" applyProtection="1">
      <protection locked="0"/>
    </xf>
    <xf numFmtId="0" fontId="25" fillId="0" borderId="0" xfId="0" applyFont="1" applyProtection="1">
      <protection locked="0"/>
    </xf>
    <xf numFmtId="0" fontId="3" fillId="16" borderId="22" xfId="0" applyFont="1" applyFill="1" applyBorder="1" applyProtection="1">
      <protection locked="0"/>
    </xf>
    <xf numFmtId="0" fontId="0" fillId="0" borderId="0" xfId="0" applyBorder="1" applyProtection="1">
      <protection locked="0"/>
    </xf>
    <xf numFmtId="0" fontId="2" fillId="0" borderId="22" xfId="0" applyFont="1" applyBorder="1" applyProtection="1">
      <protection locked="0"/>
    </xf>
    <xf numFmtId="0" fontId="3" fillId="11" borderId="14" xfId="0" applyFont="1" applyFill="1" applyBorder="1" applyProtection="1">
      <protection locked="0"/>
    </xf>
    <xf numFmtId="0" fontId="3" fillId="0" borderId="2" xfId="0" applyFont="1" applyFill="1" applyBorder="1" applyProtection="1">
      <protection locked="0"/>
    </xf>
    <xf numFmtId="0" fontId="6" fillId="0" borderId="0" xfId="0" applyFont="1" applyFill="1" applyBorder="1" applyProtection="1">
      <protection locked="0"/>
    </xf>
    <xf numFmtId="0" fontId="3" fillId="0" borderId="5" xfId="0" applyFont="1" applyFill="1" applyBorder="1" applyProtection="1">
      <protection locked="0"/>
    </xf>
    <xf numFmtId="0" fontId="3" fillId="0" borderId="0" xfId="0" applyFont="1" applyFill="1" applyBorder="1" applyProtection="1">
      <protection locked="0"/>
    </xf>
    <xf numFmtId="0" fontId="26" fillId="0" borderId="0" xfId="0" applyFont="1" applyFill="1" applyBorder="1" applyProtection="1">
      <protection locked="0"/>
    </xf>
    <xf numFmtId="0" fontId="2" fillId="0" borderId="22" xfId="0" applyFont="1" applyFill="1" applyBorder="1" applyProtection="1">
      <protection locked="0"/>
    </xf>
    <xf numFmtId="0" fontId="19" fillId="0" borderId="0" xfId="0" applyFont="1" applyProtection="1">
      <protection locked="0"/>
    </xf>
    <xf numFmtId="0" fontId="3" fillId="0" borderId="5" xfId="0" applyFont="1" applyFill="1" applyBorder="1" applyAlignment="1" applyProtection="1">
      <alignment horizontal="left"/>
      <protection locked="0"/>
    </xf>
    <xf numFmtId="0" fontId="22" fillId="0" borderId="0" xfId="0" applyFont="1" applyFill="1" applyProtection="1">
      <protection locked="0"/>
    </xf>
    <xf numFmtId="0" fontId="22" fillId="0" borderId="0" xfId="0" applyFont="1" applyFill="1" applyAlignment="1" applyProtection="1">
      <alignment horizontal="right"/>
      <protection locked="0"/>
    </xf>
    <xf numFmtId="0" fontId="3" fillId="9" borderId="13" xfId="0" applyFont="1" applyFill="1" applyBorder="1" applyProtection="1">
      <protection locked="0"/>
    </xf>
    <xf numFmtId="0" fontId="3" fillId="9" borderId="14" xfId="0" applyFont="1" applyFill="1" applyBorder="1" applyProtection="1">
      <protection locked="0"/>
    </xf>
    <xf numFmtId="0" fontId="3" fillId="9" borderId="15" xfId="0" applyFont="1" applyFill="1" applyBorder="1" applyAlignment="1" applyProtection="1">
      <alignment horizontal="right" vertical="center"/>
      <protection locked="0"/>
    </xf>
    <xf numFmtId="0" fontId="3" fillId="0" borderId="22" xfId="0" applyFont="1" applyFill="1" applyBorder="1" applyProtection="1">
      <protection locked="0"/>
    </xf>
    <xf numFmtId="0" fontId="2" fillId="0" borderId="0" xfId="0" applyFont="1" applyProtection="1">
      <protection locked="0"/>
    </xf>
    <xf numFmtId="0" fontId="3" fillId="0" borderId="0" xfId="0" applyFont="1" applyFill="1" applyBorder="1" applyAlignment="1" applyProtection="1">
      <alignment horizontal="left"/>
      <protection locked="0"/>
    </xf>
    <xf numFmtId="0" fontId="3" fillId="0" borderId="7" xfId="0" applyFont="1" applyFill="1" applyBorder="1" applyAlignment="1" applyProtection="1">
      <alignment horizontal="left"/>
      <protection locked="0"/>
    </xf>
    <xf numFmtId="0" fontId="3" fillId="0" borderId="8" xfId="0" applyFont="1" applyFill="1" applyBorder="1" applyProtection="1">
      <protection locked="0"/>
    </xf>
    <xf numFmtId="0" fontId="2" fillId="0" borderId="23" xfId="0" applyFont="1" applyFill="1" applyBorder="1" applyProtection="1">
      <protection locked="0"/>
    </xf>
    <xf numFmtId="0" fontId="2" fillId="0" borderId="0" xfId="0" applyFont="1" applyFill="1" applyBorder="1" applyProtection="1">
      <protection locked="0"/>
    </xf>
    <xf numFmtId="0" fontId="2" fillId="0" borderId="0" xfId="0" applyFont="1" applyFill="1" applyBorder="1" applyAlignment="1" applyProtection="1">
      <alignment horizontal="right" vertical="center"/>
      <protection locked="0"/>
    </xf>
    <xf numFmtId="0" fontId="3" fillId="13" borderId="14" xfId="0" applyFont="1" applyFill="1" applyBorder="1" applyProtection="1">
      <protection locked="0"/>
    </xf>
    <xf numFmtId="0" fontId="2" fillId="13" borderId="15" xfId="0" applyFont="1" applyFill="1" applyBorder="1" applyAlignment="1" applyProtection="1">
      <alignment horizontal="right" vertical="center"/>
      <protection locked="0"/>
    </xf>
    <xf numFmtId="0" fontId="3" fillId="0" borderId="2" xfId="0" applyFont="1" applyFill="1" applyBorder="1" applyAlignment="1" applyProtection="1">
      <alignment horizontal="left"/>
      <protection locked="0"/>
    </xf>
    <xf numFmtId="0" fontId="2" fillId="0" borderId="0" xfId="0" applyFont="1" applyFill="1" applyAlignment="1" applyProtection="1">
      <alignment horizontal="right"/>
      <protection locked="0"/>
    </xf>
    <xf numFmtId="10" fontId="2" fillId="0" borderId="0" xfId="121" applyNumberFormat="1" applyFont="1" applyFill="1" applyAlignment="1" applyProtection="1">
      <alignment horizontal="right"/>
      <protection locked="0"/>
    </xf>
    <xf numFmtId="9" fontId="2" fillId="0" borderId="0" xfId="0" applyNumberFormat="1" applyFont="1" applyAlignment="1" applyProtection="1">
      <alignment horizontal="left"/>
      <protection locked="0"/>
    </xf>
    <xf numFmtId="169" fontId="3" fillId="0" borderId="18" xfId="0" applyNumberFormat="1" applyFont="1" applyFill="1" applyBorder="1" applyAlignment="1" applyProtection="1">
      <alignment horizontal="right" vertical="center"/>
    </xf>
    <xf numFmtId="9" fontId="2" fillId="0" borderId="0" xfId="0" applyNumberFormat="1" applyFont="1" applyFill="1" applyProtection="1">
      <protection locked="0"/>
    </xf>
    <xf numFmtId="9" fontId="2" fillId="6" borderId="0" xfId="121" applyFont="1" applyFill="1" applyAlignment="1" applyProtection="1">
      <alignment horizontal="right"/>
    </xf>
    <xf numFmtId="0" fontId="3" fillId="9" borderId="13" xfId="0" applyFont="1" applyFill="1" applyBorder="1" applyAlignment="1" applyProtection="1">
      <alignment horizontal="left"/>
      <protection locked="0"/>
    </xf>
    <xf numFmtId="0" fontId="3" fillId="9" borderId="14" xfId="0" applyFont="1" applyFill="1" applyBorder="1" applyProtection="1"/>
    <xf numFmtId="0" fontId="3" fillId="9" borderId="15" xfId="0" applyFont="1" applyFill="1" applyBorder="1" applyAlignment="1" applyProtection="1">
      <alignment horizontal="right" vertical="center"/>
    </xf>
    <xf numFmtId="0" fontId="1" fillId="0" borderId="0" xfId="0" applyFont="1" applyBorder="1"/>
    <xf numFmtId="167" fontId="2" fillId="12" borderId="0" xfId="0" applyNumberFormat="1" applyFont="1" applyFill="1" applyProtection="1">
      <protection locked="0"/>
    </xf>
    <xf numFmtId="167" fontId="2" fillId="2" borderId="0" xfId="0" applyNumberFormat="1" applyFont="1" applyFill="1" applyProtection="1">
      <protection locked="0"/>
    </xf>
    <xf numFmtId="10" fontId="2" fillId="2" borderId="0" xfId="0" applyNumberFormat="1" applyFont="1" applyFill="1" applyProtection="1">
      <protection locked="0"/>
    </xf>
    <xf numFmtId="169" fontId="3" fillId="0" borderId="2" xfId="0" applyNumberFormat="1" applyFont="1" applyFill="1" applyBorder="1" applyAlignment="1" applyProtection="1">
      <alignment horizontal="left"/>
    </xf>
    <xf numFmtId="0" fontId="3" fillId="0" borderId="5" xfId="0" applyFont="1" applyFill="1" applyBorder="1" applyProtection="1"/>
    <xf numFmtId="0" fontId="3" fillId="0" borderId="7" xfId="0" applyFont="1" applyFill="1" applyBorder="1" applyProtection="1"/>
    <xf numFmtId="0" fontId="33" fillId="0" borderId="0" xfId="0" applyFont="1" applyAlignment="1">
      <alignment horizontal="left" vertical="center"/>
    </xf>
    <xf numFmtId="0" fontId="1" fillId="19" borderId="29" xfId="0" applyFont="1" applyFill="1" applyBorder="1" applyAlignment="1">
      <alignment horizontal="left"/>
    </xf>
    <xf numFmtId="0" fontId="1" fillId="19" borderId="29" xfId="0" applyFont="1" applyFill="1" applyBorder="1"/>
    <xf numFmtId="0" fontId="1" fillId="19" borderId="30" xfId="0" applyFont="1" applyFill="1" applyBorder="1"/>
    <xf numFmtId="0" fontId="1" fillId="19" borderId="20" xfId="0" applyFont="1" applyFill="1" applyBorder="1"/>
    <xf numFmtId="0" fontId="1" fillId="19" borderId="0" xfId="0" applyFont="1" applyFill="1" applyBorder="1" applyAlignment="1">
      <alignment horizontal="left"/>
    </xf>
    <xf numFmtId="0" fontId="1" fillId="19" borderId="0" xfId="0" applyFont="1" applyFill="1" applyBorder="1"/>
    <xf numFmtId="0" fontId="1" fillId="19" borderId="31" xfId="0" applyFont="1" applyFill="1" applyBorder="1"/>
    <xf numFmtId="0" fontId="13" fillId="19" borderId="28" xfId="0" applyFont="1" applyFill="1" applyBorder="1"/>
    <xf numFmtId="0" fontId="13" fillId="19" borderId="20" xfId="0" applyFont="1" applyFill="1" applyBorder="1"/>
    <xf numFmtId="0" fontId="13" fillId="19" borderId="0" xfId="0" applyFont="1" applyFill="1" applyBorder="1"/>
    <xf numFmtId="0" fontId="13" fillId="19" borderId="1" xfId="0" applyFont="1" applyFill="1" applyBorder="1"/>
    <xf numFmtId="0" fontId="13" fillId="19" borderId="20" xfId="0" applyFont="1" applyFill="1" applyBorder="1" applyAlignment="1">
      <alignment horizontal="left" vertical="center"/>
    </xf>
    <xf numFmtId="0" fontId="13" fillId="19" borderId="32" xfId="0" applyFont="1" applyFill="1" applyBorder="1"/>
    <xf numFmtId="0" fontId="13" fillId="19" borderId="33" xfId="0" applyFont="1" applyFill="1" applyBorder="1"/>
    <xf numFmtId="0" fontId="34" fillId="0" borderId="0" xfId="0" applyFont="1" applyAlignment="1">
      <alignment vertical="center"/>
    </xf>
    <xf numFmtId="0" fontId="3" fillId="9" borderId="27" xfId="0" applyFont="1" applyFill="1" applyBorder="1" applyAlignment="1" applyProtection="1">
      <alignment horizontal="left"/>
    </xf>
    <xf numFmtId="172" fontId="2" fillId="9" borderId="26" xfId="0" applyNumberFormat="1" applyFont="1" applyFill="1" applyBorder="1" applyAlignment="1" applyProtection="1">
      <alignment horizontal="left"/>
      <protection locked="0"/>
    </xf>
    <xf numFmtId="168" fontId="2" fillId="12" borderId="0" xfId="0" applyNumberFormat="1" applyFont="1" applyFill="1" applyAlignment="1" applyProtection="1">
      <alignment horizontal="left"/>
    </xf>
    <xf numFmtId="0" fontId="3" fillId="12" borderId="0" xfId="0" applyFont="1" applyFill="1" applyAlignment="1" applyProtection="1">
      <alignment horizontal="center"/>
      <protection locked="0"/>
    </xf>
    <xf numFmtId="0" fontId="13" fillId="20" borderId="0" xfId="0" applyFont="1" applyFill="1"/>
    <xf numFmtId="0" fontId="0" fillId="20" borderId="0" xfId="0" applyFont="1" applyFill="1"/>
    <xf numFmtId="0" fontId="0" fillId="0" borderId="0" xfId="0" applyFont="1" applyFill="1"/>
    <xf numFmtId="0" fontId="1" fillId="0" borderId="0" xfId="0" applyFont="1" applyFill="1"/>
    <xf numFmtId="0" fontId="28" fillId="9" borderId="4" xfId="0" applyFont="1" applyFill="1" applyBorder="1" applyAlignment="1" applyProtection="1">
      <alignment horizontal="right" vertical="center"/>
    </xf>
    <xf numFmtId="167" fontId="2" fillId="2" borderId="0" xfId="0" applyNumberFormat="1" applyFont="1" applyFill="1" applyAlignment="1" applyProtection="1">
      <alignment horizontal="center"/>
      <protection locked="0"/>
    </xf>
    <xf numFmtId="0" fontId="24" fillId="0" borderId="5" xfId="0" applyFont="1" applyFill="1" applyBorder="1" applyAlignment="1" applyProtection="1">
      <alignment horizontal="left"/>
      <protection locked="0"/>
    </xf>
    <xf numFmtId="4" fontId="3" fillId="6" borderId="0" xfId="0" applyNumberFormat="1" applyFont="1" applyFill="1" applyProtection="1"/>
    <xf numFmtId="9" fontId="22" fillId="12" borderId="0" xfId="121" applyFont="1" applyFill="1" applyAlignment="1" applyProtection="1">
      <alignment horizontal="center"/>
      <protection locked="0"/>
    </xf>
    <xf numFmtId="0" fontId="22" fillId="12" borderId="0" xfId="0" applyFont="1" applyFill="1" applyAlignment="1" applyProtection="1">
      <alignment horizontal="right"/>
      <protection locked="0"/>
    </xf>
    <xf numFmtId="0" fontId="25" fillId="0" borderId="0" xfId="0" applyFont="1" applyFill="1" applyProtection="1">
      <protection locked="0"/>
    </xf>
    <xf numFmtId="0" fontId="0" fillId="0" borderId="0" xfId="0" applyFill="1" applyProtection="1">
      <protection locked="0"/>
    </xf>
    <xf numFmtId="168" fontId="2" fillId="5" borderId="0" xfId="0" applyNumberFormat="1" applyFont="1" applyFill="1" applyBorder="1" applyProtection="1"/>
    <xf numFmtId="4" fontId="2" fillId="6" borderId="0" xfId="121" applyNumberFormat="1" applyFont="1" applyFill="1" applyProtection="1">
      <protection locked="0"/>
    </xf>
    <xf numFmtId="0" fontId="1" fillId="6" borderId="0" xfId="0" applyFont="1" applyFill="1" applyAlignment="1" applyProtection="1">
      <alignment horizontal="left"/>
    </xf>
    <xf numFmtId="0" fontId="1" fillId="6" borderId="0" xfId="0" applyNumberFormat="1" applyFont="1" applyFill="1" applyAlignment="1" applyProtection="1">
      <alignment horizontal="right"/>
    </xf>
    <xf numFmtId="17" fontId="0" fillId="10" borderId="0" xfId="0" applyNumberFormat="1" applyFont="1" applyFill="1"/>
    <xf numFmtId="3" fontId="22" fillId="12" borderId="0" xfId="0" applyNumberFormat="1" applyFont="1" applyFill="1" applyBorder="1" applyProtection="1">
      <protection locked="0"/>
    </xf>
    <xf numFmtId="10" fontId="2" fillId="2" borderId="0" xfId="0" applyNumberFormat="1" applyFont="1" applyFill="1" applyAlignment="1" applyProtection="1">
      <alignment horizontal="center"/>
      <protection locked="0"/>
    </xf>
    <xf numFmtId="168" fontId="2" fillId="17" borderId="0" xfId="0" applyNumberFormat="1" applyFont="1" applyFill="1" applyProtection="1">
      <protection locked="0"/>
    </xf>
    <xf numFmtId="168" fontId="3" fillId="17" borderId="0" xfId="0" applyNumberFormat="1" applyFont="1" applyFill="1" applyProtection="1"/>
    <xf numFmtId="168" fontId="3" fillId="17" borderId="1" xfId="0" applyNumberFormat="1" applyFont="1" applyFill="1" applyBorder="1" applyProtection="1"/>
    <xf numFmtId="168" fontId="7" fillId="17" borderId="0" xfId="0" applyNumberFormat="1" applyFont="1" applyFill="1" applyProtection="1"/>
    <xf numFmtId="168" fontId="3" fillId="17" borderId="0" xfId="0" applyNumberFormat="1" applyFont="1" applyFill="1" applyBorder="1" applyProtection="1"/>
    <xf numFmtId="168" fontId="2" fillId="17" borderId="0" xfId="0" applyNumberFormat="1" applyFont="1" applyFill="1" applyProtection="1"/>
    <xf numFmtId="168" fontId="9" fillId="17" borderId="0" xfId="0" applyNumberFormat="1" applyFont="1" applyFill="1" applyBorder="1" applyProtection="1"/>
    <xf numFmtId="168" fontId="3" fillId="17" borderId="0" xfId="0" applyNumberFormat="1" applyFont="1" applyFill="1" applyAlignment="1" applyProtection="1">
      <alignment horizontal="right"/>
      <protection locked="0"/>
    </xf>
    <xf numFmtId="168" fontId="2" fillId="21" borderId="0" xfId="0" applyNumberFormat="1" applyFont="1" applyFill="1" applyProtection="1">
      <protection locked="0"/>
    </xf>
    <xf numFmtId="168" fontId="3" fillId="21" borderId="0" xfId="0" applyNumberFormat="1" applyFont="1" applyFill="1" applyAlignment="1" applyProtection="1">
      <alignment horizontal="right"/>
    </xf>
    <xf numFmtId="168" fontId="3" fillId="21" borderId="0" xfId="0" applyNumberFormat="1" applyFont="1" applyFill="1" applyProtection="1"/>
    <xf numFmtId="168" fontId="3" fillId="21" borderId="1" xfId="0" applyNumberFormat="1" applyFont="1" applyFill="1" applyBorder="1" applyProtection="1"/>
    <xf numFmtId="168" fontId="7" fillId="21" borderId="0" xfId="0" applyNumberFormat="1" applyFont="1" applyFill="1" applyProtection="1"/>
    <xf numFmtId="168" fontId="3" fillId="21" borderId="0" xfId="0" applyNumberFormat="1" applyFont="1" applyFill="1" applyBorder="1" applyProtection="1"/>
    <xf numFmtId="168" fontId="2" fillId="21" borderId="0" xfId="0" applyNumberFormat="1" applyFont="1" applyFill="1" applyProtection="1"/>
    <xf numFmtId="168" fontId="9" fillId="21" borderId="0" xfId="0" applyNumberFormat="1" applyFont="1" applyFill="1" applyBorder="1" applyProtection="1"/>
    <xf numFmtId="168" fontId="3" fillId="21" borderId="0" xfId="0" applyNumberFormat="1" applyFont="1" applyFill="1" applyAlignment="1" applyProtection="1">
      <alignment horizontal="right"/>
      <protection locked="0"/>
    </xf>
    <xf numFmtId="168" fontId="2" fillId="21" borderId="0" xfId="0" applyNumberFormat="1" applyFont="1" applyFill="1" applyAlignment="1" applyProtection="1">
      <alignment horizontal="right"/>
    </xf>
    <xf numFmtId="168" fontId="2" fillId="21" borderId="1" xfId="0" applyNumberFormat="1" applyFont="1" applyFill="1" applyBorder="1" applyProtection="1"/>
    <xf numFmtId="168" fontId="2" fillId="21" borderId="0" xfId="0" applyNumberFormat="1" applyFont="1" applyFill="1" applyBorder="1" applyProtection="1"/>
    <xf numFmtId="168" fontId="2" fillId="17" borderId="0" xfId="0" applyNumberFormat="1" applyFont="1" applyFill="1" applyAlignment="1" applyProtection="1">
      <alignment horizontal="center"/>
    </xf>
    <xf numFmtId="168" fontId="3" fillId="17" borderId="0" xfId="0" applyNumberFormat="1" applyFont="1" applyFill="1" applyProtection="1">
      <protection locked="0"/>
    </xf>
    <xf numFmtId="168" fontId="2" fillId="17" borderId="0" xfId="0" applyNumberFormat="1" applyFont="1" applyFill="1" applyAlignment="1" applyProtection="1">
      <alignment horizontal="right"/>
      <protection locked="0"/>
    </xf>
    <xf numFmtId="168" fontId="7" fillId="17" borderId="0" xfId="0" applyNumberFormat="1" applyFont="1" applyFill="1" applyProtection="1">
      <protection locked="0"/>
    </xf>
    <xf numFmtId="168" fontId="2" fillId="17" borderId="1" xfId="0" applyNumberFormat="1" applyFont="1" applyFill="1" applyBorder="1" applyProtection="1">
      <protection locked="0"/>
    </xf>
    <xf numFmtId="168" fontId="2" fillId="17" borderId="0" xfId="0" applyNumberFormat="1" applyFont="1" applyFill="1" applyBorder="1" applyProtection="1">
      <protection locked="0"/>
    </xf>
    <xf numFmtId="0" fontId="2" fillId="17" borderId="0" xfId="0" applyFont="1" applyFill="1" applyAlignment="1" applyProtection="1">
      <alignment horizontal="left"/>
    </xf>
    <xf numFmtId="3" fontId="2" fillId="17" borderId="0" xfId="0" applyNumberFormat="1" applyFont="1" applyFill="1" applyBorder="1" applyProtection="1">
      <protection locked="0"/>
    </xf>
    <xf numFmtId="168" fontId="2" fillId="17" borderId="10" xfId="0" applyNumberFormat="1" applyFont="1" applyFill="1" applyBorder="1" applyProtection="1"/>
    <xf numFmtId="3" fontId="3" fillId="0" borderId="0" xfId="0" applyNumberFormat="1" applyFont="1" applyFill="1" applyBorder="1" applyProtection="1">
      <protection locked="0"/>
    </xf>
    <xf numFmtId="0" fontId="3" fillId="2" borderId="0" xfId="0" applyFont="1" applyFill="1" applyAlignment="1" applyProtection="1">
      <alignment horizontal="right"/>
      <protection locked="0"/>
    </xf>
    <xf numFmtId="0" fontId="3" fillId="2" borderId="0" xfId="0" applyFont="1" applyFill="1" applyAlignment="1" applyProtection="1">
      <alignment horizontal="center"/>
      <protection locked="0"/>
    </xf>
    <xf numFmtId="3" fontId="3" fillId="2" borderId="0" xfId="0" applyNumberFormat="1" applyFont="1" applyFill="1" applyProtection="1">
      <protection locked="0"/>
    </xf>
    <xf numFmtId="0" fontId="3" fillId="2" borderId="0" xfId="0" applyFont="1" applyFill="1" applyProtection="1">
      <protection locked="0"/>
    </xf>
    <xf numFmtId="3" fontId="3" fillId="2" borderId="0" xfId="0" applyNumberFormat="1" applyFont="1" applyFill="1" applyBorder="1" applyProtection="1">
      <protection locked="0"/>
    </xf>
    <xf numFmtId="0" fontId="3" fillId="0" borderId="0" xfId="0" applyFont="1" applyFill="1"/>
    <xf numFmtId="0" fontId="35" fillId="0" borderId="0" xfId="0" applyNumberFormat="1" applyFont="1" applyFill="1" applyAlignment="1" applyProtection="1">
      <alignment horizontal="center"/>
    </xf>
    <xf numFmtId="0" fontId="35" fillId="0" borderId="0" xfId="0" applyFont="1" applyFill="1" applyAlignment="1" applyProtection="1">
      <alignment horizontal="left"/>
    </xf>
    <xf numFmtId="0" fontId="36" fillId="0" borderId="0" xfId="0" applyFont="1" applyFill="1" applyAlignment="1" applyProtection="1">
      <alignment horizontal="left"/>
    </xf>
    <xf numFmtId="3" fontId="35" fillId="0" borderId="0" xfId="0" applyNumberFormat="1" applyFont="1" applyFill="1" applyBorder="1" applyProtection="1">
      <protection locked="0"/>
    </xf>
    <xf numFmtId="0" fontId="35" fillId="2" borderId="0" xfId="0" applyFont="1" applyFill="1" applyAlignment="1" applyProtection="1">
      <alignment horizontal="right"/>
      <protection locked="0"/>
    </xf>
    <xf numFmtId="0" fontId="35" fillId="2" borderId="0" xfId="0" applyFont="1" applyFill="1" applyAlignment="1" applyProtection="1">
      <alignment horizontal="center"/>
      <protection locked="0"/>
    </xf>
    <xf numFmtId="3" fontId="35" fillId="2" borderId="0" xfId="0" applyNumberFormat="1" applyFont="1" applyFill="1" applyProtection="1">
      <protection locked="0"/>
    </xf>
    <xf numFmtId="0" fontId="35" fillId="2" borderId="0" xfId="0" applyFont="1" applyFill="1" applyProtection="1">
      <protection locked="0"/>
    </xf>
    <xf numFmtId="3" fontId="35" fillId="2" borderId="0" xfId="0" applyNumberFormat="1" applyFont="1" applyFill="1" applyBorder="1" applyProtection="1">
      <protection locked="0"/>
    </xf>
    <xf numFmtId="168" fontId="35" fillId="0" borderId="0" xfId="0" applyNumberFormat="1" applyFont="1" applyFill="1" applyProtection="1"/>
    <xf numFmtId="168" fontId="35" fillId="4" borderId="0" xfId="0" applyNumberFormat="1" applyFont="1" applyFill="1" applyProtection="1">
      <protection locked="0"/>
    </xf>
    <xf numFmtId="168" fontId="35" fillId="17" borderId="0" xfId="0" applyNumberFormat="1" applyFont="1" applyFill="1" applyProtection="1">
      <protection locked="0"/>
    </xf>
    <xf numFmtId="168" fontId="35" fillId="21" borderId="0" xfId="0" applyNumberFormat="1" applyFont="1" applyFill="1" applyProtection="1"/>
    <xf numFmtId="168" fontId="35" fillId="2" borderId="0" xfId="0" applyNumberFormat="1" applyFont="1" applyFill="1" applyProtection="1">
      <protection locked="0"/>
    </xf>
    <xf numFmtId="0" fontId="35" fillId="0" borderId="0" xfId="0" applyFont="1" applyFill="1" applyProtection="1">
      <protection locked="0"/>
    </xf>
    <xf numFmtId="0" fontId="35" fillId="0" borderId="0" xfId="0" applyFont="1" applyFill="1"/>
    <xf numFmtId="0" fontId="37" fillId="0" borderId="0" xfId="0" applyNumberFormat="1" applyFont="1" applyFill="1" applyAlignment="1" applyProtection="1">
      <alignment horizontal="center"/>
    </xf>
    <xf numFmtId="0" fontId="38" fillId="0" borderId="0" xfId="0" applyFont="1" applyFill="1" applyAlignment="1" applyProtection="1">
      <alignment horizontal="left"/>
    </xf>
    <xf numFmtId="3" fontId="37" fillId="0" borderId="0" xfId="0" applyNumberFormat="1" applyFont="1" applyFill="1" applyBorder="1" applyProtection="1">
      <protection locked="0"/>
    </xf>
    <xf numFmtId="0" fontId="37" fillId="2" borderId="0" xfId="0" applyFont="1" applyFill="1" applyAlignment="1" applyProtection="1">
      <alignment horizontal="right"/>
      <protection locked="0"/>
    </xf>
    <xf numFmtId="0" fontId="37" fillId="2" borderId="0" xfId="0" applyFont="1" applyFill="1" applyAlignment="1" applyProtection="1">
      <alignment horizontal="center"/>
      <protection locked="0"/>
    </xf>
    <xf numFmtId="3" fontId="37" fillId="2" borderId="0" xfId="0" applyNumberFormat="1" applyFont="1" applyFill="1" applyProtection="1">
      <protection locked="0"/>
    </xf>
    <xf numFmtId="0" fontId="37" fillId="2" borderId="0" xfId="0" applyFont="1" applyFill="1" applyProtection="1">
      <protection locked="0"/>
    </xf>
    <xf numFmtId="3" fontId="37" fillId="2" borderId="0" xfId="0" applyNumberFormat="1" applyFont="1" applyFill="1" applyBorder="1" applyProtection="1">
      <protection locked="0"/>
    </xf>
    <xf numFmtId="168" fontId="37" fillId="0" borderId="0" xfId="0" applyNumberFormat="1" applyFont="1" applyFill="1" applyProtection="1"/>
    <xf numFmtId="168" fontId="37" fillId="4" borderId="0" xfId="0" applyNumberFormat="1" applyFont="1" applyFill="1" applyProtection="1">
      <protection locked="0"/>
    </xf>
    <xf numFmtId="168" fontId="37" fillId="17" borderId="0" xfId="0" applyNumberFormat="1" applyFont="1" applyFill="1" applyProtection="1">
      <protection locked="0"/>
    </xf>
    <xf numFmtId="168" fontId="37" fillId="21" borderId="0" xfId="0" applyNumberFormat="1" applyFont="1" applyFill="1" applyProtection="1"/>
    <xf numFmtId="168" fontId="37" fillId="2" borderId="0" xfId="0" applyNumberFormat="1" applyFont="1" applyFill="1" applyProtection="1">
      <protection locked="0"/>
    </xf>
    <xf numFmtId="0" fontId="37" fillId="0" borderId="0" xfId="0" applyFont="1" applyFill="1" applyProtection="1">
      <protection locked="0"/>
    </xf>
    <xf numFmtId="0" fontId="37" fillId="0" borderId="0" xfId="0" applyFont="1" applyFill="1"/>
    <xf numFmtId="49" fontId="35" fillId="0" borderId="0" xfId="0" applyNumberFormat="1" applyFont="1" applyFill="1" applyAlignment="1" applyProtection="1">
      <alignment horizontal="center"/>
    </xf>
    <xf numFmtId="49" fontId="40" fillId="16" borderId="0" xfId="122" applyNumberFormat="1" applyFont="1" applyFill="1" applyAlignment="1">
      <alignment vertical="center"/>
    </xf>
    <xf numFmtId="0" fontId="40" fillId="16" borderId="0" xfId="122" applyFont="1" applyFill="1" applyAlignment="1">
      <alignment vertical="center"/>
    </xf>
    <xf numFmtId="0" fontId="42" fillId="22" borderId="26" xfId="122" applyFont="1" applyFill="1" applyBorder="1" applyAlignment="1">
      <alignment horizontal="center" vertical="center"/>
    </xf>
    <xf numFmtId="0" fontId="42" fillId="22" borderId="28" xfId="122" applyFont="1" applyFill="1" applyBorder="1" applyAlignment="1">
      <alignment horizontal="center" vertical="center" wrapText="1"/>
    </xf>
    <xf numFmtId="0" fontId="43" fillId="22" borderId="11" xfId="122" applyFont="1" applyFill="1" applyBorder="1" applyAlignment="1">
      <alignment horizontal="left" vertical="center"/>
    </xf>
    <xf numFmtId="0" fontId="43" fillId="22" borderId="34" xfId="122" applyFont="1" applyFill="1" applyBorder="1" applyAlignment="1">
      <alignment horizontal="left" vertical="center"/>
    </xf>
    <xf numFmtId="0" fontId="43" fillId="16" borderId="24" xfId="122" applyFont="1" applyFill="1" applyBorder="1" applyAlignment="1">
      <alignment vertical="center"/>
    </xf>
    <xf numFmtId="0" fontId="43" fillId="16" borderId="25" xfId="122" applyFont="1" applyFill="1" applyBorder="1" applyAlignment="1">
      <alignment vertical="center"/>
    </xf>
    <xf numFmtId="0" fontId="40" fillId="16" borderId="35" xfId="122" applyFont="1" applyFill="1" applyBorder="1" applyAlignment="1">
      <alignment vertical="center"/>
    </xf>
    <xf numFmtId="0" fontId="40" fillId="16" borderId="28" xfId="122" applyFont="1" applyFill="1" applyBorder="1" applyAlignment="1">
      <alignment vertical="center"/>
    </xf>
    <xf numFmtId="41" fontId="40" fillId="16" borderId="26" xfId="122" applyNumberFormat="1" applyFont="1" applyFill="1" applyBorder="1" applyAlignment="1">
      <alignment vertical="center"/>
    </xf>
    <xf numFmtId="0" fontId="40" fillId="16" borderId="26" xfId="122" applyFont="1" applyFill="1" applyBorder="1" applyAlignment="1">
      <alignment vertical="center"/>
    </xf>
    <xf numFmtId="0" fontId="40" fillId="16" borderId="20" xfId="122" applyFont="1" applyFill="1" applyBorder="1" applyAlignment="1">
      <alignment vertical="center"/>
    </xf>
    <xf numFmtId="41" fontId="40" fillId="16" borderId="35" xfId="122" applyNumberFormat="1" applyFont="1" applyFill="1" applyBorder="1" applyAlignment="1">
      <alignment vertical="center"/>
    </xf>
    <xf numFmtId="0" fontId="40" fillId="16" borderId="32" xfId="122" applyFont="1" applyFill="1" applyBorder="1" applyAlignment="1">
      <alignment vertical="center"/>
    </xf>
    <xf numFmtId="41" fontId="40" fillId="16" borderId="27" xfId="122" applyNumberFormat="1" applyFont="1" applyFill="1" applyBorder="1" applyAlignment="1">
      <alignment vertical="center"/>
    </xf>
    <xf numFmtId="0" fontId="40" fillId="16" borderId="27" xfId="122" applyFont="1" applyFill="1" applyBorder="1" applyAlignment="1">
      <alignment vertical="center"/>
    </xf>
    <xf numFmtId="0" fontId="40" fillId="16" borderId="0" xfId="122" applyFont="1" applyFill="1" applyBorder="1" applyAlignment="1">
      <alignment vertical="center"/>
    </xf>
    <xf numFmtId="0" fontId="40" fillId="16" borderId="35" xfId="122" applyFont="1" applyFill="1" applyBorder="1" applyAlignment="1">
      <alignment horizontal="center" vertical="center"/>
    </xf>
    <xf numFmtId="0" fontId="44" fillId="16" borderId="0" xfId="122" applyFont="1" applyFill="1" applyAlignment="1">
      <alignment vertical="center"/>
    </xf>
    <xf numFmtId="0" fontId="40" fillId="16" borderId="26" xfId="122" applyFont="1" applyFill="1" applyBorder="1" applyAlignment="1">
      <alignment horizontal="center" vertical="center" wrapText="1"/>
    </xf>
    <xf numFmtId="0" fontId="42" fillId="16" borderId="29" xfId="122" applyFont="1" applyFill="1" applyBorder="1" applyAlignment="1">
      <alignment vertical="center" wrapText="1"/>
    </xf>
    <xf numFmtId="41" fontId="42" fillId="16" borderId="34" xfId="122" applyNumberFormat="1" applyFont="1" applyFill="1" applyBorder="1" applyAlignment="1">
      <alignment vertical="center"/>
    </xf>
    <xf numFmtId="0" fontId="42" fillId="16" borderId="34" xfId="122" applyFont="1" applyFill="1" applyBorder="1" applyAlignment="1">
      <alignment vertical="center"/>
    </xf>
    <xf numFmtId="0" fontId="44" fillId="16" borderId="35" xfId="122" applyFont="1" applyFill="1" applyBorder="1" applyAlignment="1">
      <alignment vertical="center"/>
    </xf>
    <xf numFmtId="0" fontId="42" fillId="22" borderId="34" xfId="122" applyFont="1" applyFill="1" applyBorder="1" applyAlignment="1">
      <alignment horizontal="center" vertical="center" wrapText="1"/>
    </xf>
    <xf numFmtId="0" fontId="42" fillId="22" borderId="34" xfId="122" applyFont="1" applyFill="1" applyBorder="1" applyAlignment="1">
      <alignment vertical="center" wrapText="1"/>
    </xf>
    <xf numFmtId="41" fontId="42" fillId="22" borderId="34" xfId="122" applyNumberFormat="1" applyFont="1" applyFill="1" applyBorder="1" applyAlignment="1">
      <alignment horizontal="center" vertical="center"/>
    </xf>
    <xf numFmtId="0" fontId="42" fillId="22" borderId="34" xfId="122" applyFont="1" applyFill="1" applyBorder="1" applyAlignment="1">
      <alignment horizontal="center" vertical="center"/>
    </xf>
    <xf numFmtId="0" fontId="40" fillId="16" borderId="28" xfId="122" applyFont="1" applyFill="1" applyBorder="1" applyAlignment="1">
      <alignment horizontal="center" vertical="center" wrapText="1"/>
    </xf>
    <xf numFmtId="0" fontId="40" fillId="16" borderId="35" xfId="122" applyFont="1" applyFill="1" applyBorder="1" applyAlignment="1">
      <alignment vertical="center" wrapText="1"/>
    </xf>
    <xf numFmtId="41" fontId="40" fillId="16" borderId="31" xfId="122" applyNumberFormat="1" applyFont="1" applyFill="1" applyBorder="1" applyAlignment="1">
      <alignment vertical="center"/>
    </xf>
    <xf numFmtId="0" fontId="42" fillId="16" borderId="35" xfId="122" applyFont="1" applyFill="1" applyBorder="1" applyAlignment="1">
      <alignment vertical="center"/>
    </xf>
    <xf numFmtId="0" fontId="40" fillId="16" borderId="20" xfId="122" applyFont="1" applyFill="1" applyBorder="1" applyAlignment="1">
      <alignment horizontal="center" vertical="center"/>
    </xf>
    <xf numFmtId="0" fontId="42" fillId="22" borderId="34" xfId="122" applyFont="1" applyFill="1" applyBorder="1" applyAlignment="1">
      <alignment vertical="center"/>
    </xf>
    <xf numFmtId="0" fontId="40" fillId="16" borderId="32" xfId="122" applyFont="1" applyFill="1" applyBorder="1" applyAlignment="1">
      <alignment horizontal="center" vertical="center"/>
    </xf>
    <xf numFmtId="0" fontId="42" fillId="22" borderId="11" xfId="122" applyFont="1" applyFill="1" applyBorder="1" applyAlignment="1">
      <alignment horizontal="left" vertical="center"/>
    </xf>
    <xf numFmtId="0" fontId="40" fillId="16" borderId="0" xfId="122" applyFont="1" applyFill="1" applyAlignment="1">
      <alignment horizontal="center" vertical="center"/>
    </xf>
    <xf numFmtId="0" fontId="28" fillId="0" borderId="0" xfId="123" applyNumberFormat="1" applyFont="1" applyFill="1" applyAlignment="1">
      <alignment vertical="center"/>
    </xf>
    <xf numFmtId="0" fontId="28" fillId="0" borderId="0" xfId="123" applyFont="1" applyFill="1" applyAlignment="1">
      <alignment vertical="center"/>
    </xf>
    <xf numFmtId="0" fontId="28" fillId="0" borderId="0" xfId="123" applyFont="1" applyAlignment="1">
      <alignment vertical="center"/>
    </xf>
    <xf numFmtId="0" fontId="40" fillId="0" borderId="0" xfId="122" applyFont="1" applyAlignment="1">
      <alignment vertical="center"/>
    </xf>
    <xf numFmtId="0" fontId="45" fillId="0" borderId="0" xfId="123" applyNumberFormat="1" applyFont="1" applyFill="1" applyAlignment="1">
      <alignment horizontal="right" vertical="center"/>
    </xf>
    <xf numFmtId="0" fontId="45" fillId="0" borderId="0" xfId="123" applyFont="1" applyFill="1" applyAlignment="1">
      <alignment vertical="center"/>
    </xf>
    <xf numFmtId="0" fontId="45" fillId="0" borderId="0" xfId="123" applyFont="1" applyAlignment="1">
      <alignment vertical="center"/>
    </xf>
    <xf numFmtId="0" fontId="40" fillId="0" borderId="0" xfId="122" applyFont="1" applyBorder="1" applyAlignment="1">
      <alignment vertical="center"/>
    </xf>
    <xf numFmtId="0" fontId="45" fillId="0" borderId="0" xfId="123" applyFont="1" applyFill="1" applyBorder="1" applyAlignment="1">
      <alignment vertical="center"/>
    </xf>
    <xf numFmtId="0" fontId="45" fillId="0" borderId="0" xfId="123" applyFont="1" applyBorder="1" applyAlignment="1">
      <alignment vertical="center"/>
    </xf>
    <xf numFmtId="0" fontId="45" fillId="0" borderId="0" xfId="123" applyNumberFormat="1" applyFont="1" applyFill="1" applyBorder="1" applyAlignment="1">
      <alignment horizontal="right" vertical="center"/>
    </xf>
    <xf numFmtId="0" fontId="45" fillId="0" borderId="0" xfId="122" applyNumberFormat="1" applyFont="1" applyFill="1" applyAlignment="1">
      <alignment horizontal="right" vertical="center"/>
    </xf>
    <xf numFmtId="0" fontId="40" fillId="0" borderId="0" xfId="122" applyFont="1" applyFill="1" applyAlignment="1">
      <alignment vertical="center"/>
    </xf>
    <xf numFmtId="49" fontId="2" fillId="14" borderId="0" xfId="0" applyNumberFormat="1" applyFont="1" applyFill="1" applyAlignment="1" applyProtection="1">
      <alignment horizontal="center"/>
    </xf>
    <xf numFmtId="49" fontId="3" fillId="14" borderId="0" xfId="0" applyNumberFormat="1" applyFont="1" applyFill="1" applyAlignment="1" applyProtection="1">
      <alignment horizontal="center"/>
    </xf>
    <xf numFmtId="49" fontId="3" fillId="14" borderId="0" xfId="0" applyNumberFormat="1" applyFont="1" applyFill="1" applyAlignment="1" applyProtection="1">
      <alignment horizontal="right"/>
    </xf>
    <xf numFmtId="0" fontId="2" fillId="14" borderId="0" xfId="0" applyFont="1" applyFill="1" applyProtection="1"/>
    <xf numFmtId="49" fontId="2" fillId="14" borderId="0" xfId="0" applyNumberFormat="1" applyFont="1" applyFill="1" applyProtection="1"/>
    <xf numFmtId="168" fontId="35" fillId="0" borderId="0" xfId="0" applyNumberFormat="1" applyFont="1" applyFill="1" applyProtection="1">
      <protection locked="0"/>
    </xf>
    <xf numFmtId="41" fontId="40" fillId="16" borderId="35" xfId="122" applyNumberFormat="1" applyFont="1" applyFill="1" applyBorder="1" applyAlignment="1" applyProtection="1">
      <alignment horizontal="center" vertical="center"/>
      <protection locked="0"/>
    </xf>
    <xf numFmtId="0" fontId="40" fillId="16" borderId="35" xfId="122" applyFont="1" applyFill="1" applyBorder="1" applyAlignment="1" applyProtection="1">
      <alignment horizontal="center" vertical="center"/>
      <protection locked="0"/>
    </xf>
    <xf numFmtId="41" fontId="42" fillId="22" borderId="34" xfId="122" applyNumberFormat="1" applyFont="1" applyFill="1" applyBorder="1" applyAlignment="1" applyProtection="1">
      <alignment horizontal="center" vertical="center"/>
      <protection locked="0"/>
    </xf>
    <xf numFmtId="0" fontId="42" fillId="22" borderId="34" xfId="122" applyFont="1" applyFill="1" applyBorder="1" applyAlignment="1" applyProtection="1">
      <alignment horizontal="center" vertical="center"/>
      <protection locked="0"/>
    </xf>
    <xf numFmtId="49" fontId="2" fillId="0" borderId="0" xfId="0" applyNumberFormat="1" applyFont="1" applyFill="1" applyProtection="1">
      <protection locked="0"/>
    </xf>
    <xf numFmtId="49" fontId="2" fillId="2" borderId="0" xfId="0" applyNumberFormat="1" applyFont="1" applyFill="1" applyAlignment="1" applyProtection="1">
      <alignment horizontal="right"/>
      <protection locked="0"/>
    </xf>
    <xf numFmtId="0" fontId="6" fillId="0" borderId="5" xfId="0" applyFont="1" applyFill="1" applyBorder="1" applyAlignment="1" applyProtection="1">
      <alignment horizontal="left"/>
      <protection locked="0"/>
    </xf>
    <xf numFmtId="0" fontId="6" fillId="0" borderId="0" xfId="0" applyFont="1" applyFill="1" applyBorder="1" applyAlignment="1" applyProtection="1">
      <alignment horizontal="left"/>
      <protection locked="0"/>
    </xf>
    <xf numFmtId="169" fontId="3" fillId="11" borderId="20" xfId="0" applyNumberFormat="1" applyFont="1" applyFill="1" applyBorder="1" applyAlignment="1" applyProtection="1">
      <alignment horizontal="center" vertical="center"/>
      <protection locked="0"/>
    </xf>
    <xf numFmtId="169" fontId="3" fillId="11" borderId="6" xfId="0" applyNumberFormat="1" applyFont="1" applyFill="1" applyBorder="1" applyAlignment="1" applyProtection="1">
      <alignment horizontal="center" vertical="center"/>
      <protection locked="0"/>
    </xf>
    <xf numFmtId="169" fontId="3" fillId="11" borderId="21" xfId="0" applyNumberFormat="1" applyFont="1" applyFill="1" applyBorder="1" applyAlignment="1" applyProtection="1">
      <alignment horizontal="center" vertical="center"/>
      <protection locked="0"/>
    </xf>
    <xf numFmtId="169" fontId="3" fillId="11" borderId="9" xfId="0" applyNumberFormat="1" applyFont="1" applyFill="1" applyBorder="1" applyAlignment="1" applyProtection="1">
      <alignment horizontal="center" vertical="center"/>
      <protection locked="0"/>
    </xf>
    <xf numFmtId="172" fontId="3" fillId="11" borderId="19" xfId="0" applyNumberFormat="1" applyFont="1" applyFill="1" applyBorder="1" applyAlignment="1" applyProtection="1">
      <alignment horizontal="center"/>
      <protection locked="0"/>
    </xf>
    <xf numFmtId="172" fontId="3" fillId="11" borderId="4" xfId="0" applyNumberFormat="1" applyFont="1" applyFill="1" applyBorder="1" applyAlignment="1" applyProtection="1">
      <alignment horizontal="center"/>
      <protection locked="0"/>
    </xf>
    <xf numFmtId="0" fontId="23" fillId="0" borderId="5" xfId="0" applyFont="1" applyFill="1" applyBorder="1" applyAlignment="1" applyProtection="1">
      <alignment horizontal="left"/>
      <protection locked="0"/>
    </xf>
    <xf numFmtId="0" fontId="23" fillId="0" borderId="0" xfId="0" applyFont="1" applyFill="1" applyBorder="1" applyAlignment="1" applyProtection="1">
      <alignment horizontal="left"/>
      <protection locked="0"/>
    </xf>
    <xf numFmtId="0" fontId="3" fillId="6" borderId="0" xfId="0" applyNumberFormat="1" applyFont="1" applyFill="1" applyAlignment="1" applyProtection="1">
      <alignment horizontal="left"/>
      <protection locked="0"/>
    </xf>
    <xf numFmtId="0" fontId="40" fillId="16" borderId="26" xfId="122" applyFont="1" applyFill="1" applyBorder="1" applyAlignment="1">
      <alignment horizontal="center" vertical="center"/>
    </xf>
    <xf numFmtId="0" fontId="40" fillId="16" borderId="35" xfId="122" applyFont="1" applyFill="1" applyBorder="1" applyAlignment="1">
      <alignment horizontal="center" vertical="center"/>
    </xf>
    <xf numFmtId="0" fontId="40" fillId="16" borderId="27" xfId="122" applyFont="1" applyFill="1" applyBorder="1" applyAlignment="1">
      <alignment horizontal="center" vertical="center"/>
    </xf>
    <xf numFmtId="0" fontId="40" fillId="16" borderId="29" xfId="122" applyFont="1" applyFill="1" applyBorder="1" applyAlignment="1">
      <alignment horizontal="center" vertical="center"/>
    </xf>
    <xf numFmtId="0" fontId="41" fillId="16" borderId="11" xfId="122" applyFont="1" applyFill="1" applyBorder="1" applyAlignment="1">
      <alignment horizontal="center" vertical="center"/>
    </xf>
    <xf numFmtId="0" fontId="41" fillId="16" borderId="24" xfId="122" applyFont="1" applyFill="1" applyBorder="1" applyAlignment="1">
      <alignment horizontal="center" vertical="center"/>
    </xf>
    <xf numFmtId="0" fontId="41" fillId="16" borderId="25" xfId="122" applyFont="1" applyFill="1" applyBorder="1" applyAlignment="1">
      <alignment horizontal="center" vertical="center"/>
    </xf>
    <xf numFmtId="0" fontId="40" fillId="16" borderId="28" xfId="122" applyFont="1" applyFill="1" applyBorder="1" applyAlignment="1">
      <alignment horizontal="center" vertical="center"/>
    </xf>
    <xf numFmtId="0" fontId="40" fillId="16" borderId="32" xfId="122" applyFont="1" applyFill="1" applyBorder="1" applyAlignment="1">
      <alignment horizontal="center" vertical="center"/>
    </xf>
    <xf numFmtId="0" fontId="42" fillId="16" borderId="0" xfId="122" applyFont="1" applyFill="1" applyBorder="1" applyAlignment="1">
      <alignment horizontal="center" vertical="center"/>
    </xf>
    <xf numFmtId="0" fontId="42" fillId="16" borderId="1" xfId="122" applyFont="1" applyFill="1" applyBorder="1" applyAlignment="1">
      <alignment horizontal="center" vertical="center"/>
    </xf>
    <xf numFmtId="0" fontId="43" fillId="16" borderId="11" xfId="122" applyFont="1" applyFill="1" applyBorder="1" applyAlignment="1">
      <alignment horizontal="center" vertical="center" wrapText="1"/>
    </xf>
    <xf numFmtId="0" fontId="43" fillId="16" borderId="25" xfId="122" applyFont="1" applyFill="1" applyBorder="1" applyAlignment="1">
      <alignment horizontal="center" vertical="center" wrapText="1"/>
    </xf>
    <xf numFmtId="0" fontId="42" fillId="16" borderId="26" xfId="122" applyFont="1" applyFill="1" applyBorder="1" applyAlignment="1">
      <alignment horizontal="center" vertical="center"/>
    </xf>
    <xf numFmtId="0" fontId="42" fillId="16" borderId="27" xfId="122" applyFont="1" applyFill="1" applyBorder="1" applyAlignment="1">
      <alignment horizontal="center" vertical="center"/>
    </xf>
    <xf numFmtId="0" fontId="40" fillId="16" borderId="26" xfId="122" applyFont="1" applyFill="1" applyBorder="1" applyAlignment="1">
      <alignment horizontal="center" vertical="center" wrapText="1"/>
    </xf>
    <xf numFmtId="0" fontId="40" fillId="16" borderId="35" xfId="122" applyFont="1" applyFill="1" applyBorder="1" applyAlignment="1">
      <alignment horizontal="center" vertical="center" wrapText="1"/>
    </xf>
    <xf numFmtId="0" fontId="40" fillId="16" borderId="27" xfId="122" applyFont="1" applyFill="1" applyBorder="1" applyAlignment="1">
      <alignment horizontal="center" vertical="center" wrapText="1"/>
    </xf>
  </cellXfs>
  <cellStyles count="124">
    <cellStyle name="Gevolgde hyperlink" xfId="3" builtinId="9" hidden="1"/>
    <cellStyle name="Gevolgde hyperlink" xfId="5" builtinId="9" hidden="1"/>
    <cellStyle name="Gevolgde hyperlink" xfId="7" builtinId="9" hidden="1"/>
    <cellStyle name="Gevolgde hyperlink" xfId="9" builtinId="9" hidden="1"/>
    <cellStyle name="Gevolgde hyperlink" xfId="11" builtinId="9" hidden="1"/>
    <cellStyle name="Gevolgde hyperlink" xfId="13" builtinId="9" hidden="1"/>
    <cellStyle name="Gevolgde hyperlink" xfId="15" builtinId="9" hidden="1"/>
    <cellStyle name="Gevolgde hyperlink" xfId="17" builtinId="9" hidden="1"/>
    <cellStyle name="Gevolgde hyperlink" xfId="19" builtinId="9" hidden="1"/>
    <cellStyle name="Gevolgde hyperlink" xfId="21" builtinId="9" hidden="1"/>
    <cellStyle name="Gevolgde hyperlink" xfId="23" builtinId="9" hidden="1"/>
    <cellStyle name="Gevolgde hyperlink" xfId="25" builtinId="9" hidden="1"/>
    <cellStyle name="Gevolgde hyperlink" xfId="27" builtinId="9" hidden="1"/>
    <cellStyle name="Gevolgde hyperlink" xfId="29" builtinId="9" hidden="1"/>
    <cellStyle name="Gevolgde hyperlink" xfId="31" builtinId="9" hidden="1"/>
    <cellStyle name="Gevolgde hyperlink" xfId="33" builtinId="9" hidden="1"/>
    <cellStyle name="Gevolgde hyperlink" xfId="35" builtinId="9" hidden="1"/>
    <cellStyle name="Gevolgde hyperlink" xfId="37" builtinId="9" hidden="1"/>
    <cellStyle name="Gevolgde hyperlink" xfId="39" builtinId="9" hidden="1"/>
    <cellStyle name="Gevolgde hyperlink" xfId="41" builtinId="9" hidden="1"/>
    <cellStyle name="Gevolgde hyperlink" xfId="43" builtinId="9" hidden="1"/>
    <cellStyle name="Gevolgde hyperlink" xfId="45" builtinId="9" hidden="1"/>
    <cellStyle name="Gevolgde hyperlink" xfId="47" builtinId="9" hidden="1"/>
    <cellStyle name="Gevolgde hyperlink" xfId="49" builtinId="9" hidden="1"/>
    <cellStyle name="Gevolgde hyperlink" xfId="51" builtinId="9" hidden="1"/>
    <cellStyle name="Gevolgde hyperlink" xfId="53" builtinId="9" hidden="1"/>
    <cellStyle name="Gevolgde hyperlink" xfId="55" builtinId="9" hidden="1"/>
    <cellStyle name="Gevolgde hyperlink" xfId="57" builtinId="9" hidden="1"/>
    <cellStyle name="Gevolgde hyperlink" xfId="59" builtinId="9" hidden="1"/>
    <cellStyle name="Gevolgde hyperlink" xfId="61" builtinId="9" hidden="1"/>
    <cellStyle name="Gevolgde hyperlink" xfId="63" builtinId="9" hidden="1"/>
    <cellStyle name="Gevolgde hyperlink" xfId="65" builtinId="9" hidden="1"/>
    <cellStyle name="Gevolgde hyperlink" xfId="67" builtinId="9" hidden="1"/>
    <cellStyle name="Gevolgde hyperlink" xfId="69" builtinId="9" hidden="1"/>
    <cellStyle name="Gevolgde hyperlink" xfId="71" builtinId="9" hidden="1"/>
    <cellStyle name="Gevolgde hyperlink" xfId="73" builtinId="9" hidden="1"/>
    <cellStyle name="Gevolgde hyperlink" xfId="75" builtinId="9" hidden="1"/>
    <cellStyle name="Gevolgde hyperlink" xfId="77" builtinId="9" hidden="1"/>
    <cellStyle name="Gevolgde hyperlink" xfId="79" builtinId="9" hidden="1"/>
    <cellStyle name="Gevolgde hyperlink" xfId="81" builtinId="9" hidden="1"/>
    <cellStyle name="Gevolgde hyperlink" xfId="83" builtinId="9" hidden="1"/>
    <cellStyle name="Gevolgde hyperlink" xfId="85" builtinId="9" hidden="1"/>
    <cellStyle name="Gevolgde hyperlink" xfId="87" builtinId="9" hidden="1"/>
    <cellStyle name="Gevolgde hyperlink" xfId="89" builtinId="9" hidden="1"/>
    <cellStyle name="Gevolgde hyperlink" xfId="91" builtinId="9" hidden="1"/>
    <cellStyle name="Gevolgde hyperlink" xfId="93" builtinId="9" hidden="1"/>
    <cellStyle name="Gevolgde hyperlink" xfId="95" builtinId="9" hidden="1"/>
    <cellStyle name="Gevolgde hyperlink" xfId="97" builtinId="9" hidden="1"/>
    <cellStyle name="Gevolgde hyperlink" xfId="99" builtinId="9" hidden="1"/>
    <cellStyle name="Gevolgde hyperlink" xfId="101" builtinId="9" hidden="1"/>
    <cellStyle name="Gevolgde hyperlink" xfId="103" builtinId="9" hidden="1"/>
    <cellStyle name="Gevolgde hyperlink" xfId="105" builtinId="9" hidden="1"/>
    <cellStyle name="Gevolgde hyperlink" xfId="107" builtinId="9" hidden="1"/>
    <cellStyle name="Gevolgde hyperlink" xfId="109" builtinId="9" hidden="1"/>
    <cellStyle name="Gevolgde hyperlink" xfId="111" builtinId="9" hidden="1"/>
    <cellStyle name="Gevolgde hyperlink" xfId="113" builtinId="9" hidden="1"/>
    <cellStyle name="Gevolgde hyperlink" xfId="115" builtinId="9" hidden="1"/>
    <cellStyle name="Gevolgde hyperlink" xfId="117" builtinId="9" hidden="1"/>
    <cellStyle name="Gevolgde hyperlink" xfId="119"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Komma" xfId="1" builtinId="3"/>
    <cellStyle name="Normal 2" xfId="123"/>
    <cellStyle name="Procent" xfId="121" builtinId="5"/>
    <cellStyle name="Standaard" xfId="0" builtinId="0"/>
    <cellStyle name="Standaard 2" xfId="120"/>
    <cellStyle name="Standaard 3" xfId="122"/>
  </cellStyles>
  <dxfs count="0"/>
  <tableStyles count="0" defaultTableStyle="TableStyleMedium9" defaultPivotStyle="PivotStyleLight16"/>
  <colors>
    <mruColors>
      <color rgb="FFFFC000"/>
      <color rgb="FFFFFF99"/>
      <color rgb="FF00FF00"/>
      <color rgb="FFFF3300"/>
      <color rgb="FF00CC66"/>
      <color rgb="FFFF6600"/>
      <color rgb="FFCCFFCC"/>
      <color rgb="FFBB3B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tabColor indexed="34"/>
  </sheetPr>
  <dimension ref="A1:R57"/>
  <sheetViews>
    <sheetView topLeftCell="A43" zoomScaleNormal="100" workbookViewId="0">
      <selection activeCell="K17" sqref="K17"/>
    </sheetView>
  </sheetViews>
  <sheetFormatPr defaultColWidth="8.75" defaultRowHeight="12.75"/>
  <cols>
    <col min="10" max="10" width="10.75" customWidth="1"/>
  </cols>
  <sheetData>
    <row r="1" spans="1:16" ht="13.5" thickBot="1">
      <c r="A1" s="56"/>
      <c r="B1" s="56"/>
      <c r="C1" s="56"/>
      <c r="D1" s="56"/>
      <c r="E1" s="56"/>
      <c r="F1" s="56"/>
      <c r="G1" s="56"/>
      <c r="H1" s="56"/>
      <c r="I1" s="56"/>
      <c r="J1" s="56"/>
      <c r="K1" s="56"/>
      <c r="L1" s="56"/>
      <c r="M1" s="56"/>
      <c r="N1" s="56"/>
      <c r="O1" s="56"/>
    </row>
    <row r="2" spans="1:16">
      <c r="A2" s="61"/>
      <c r="B2" s="62"/>
      <c r="C2" s="62"/>
      <c r="D2" s="62"/>
      <c r="E2" s="62"/>
      <c r="F2" s="62"/>
      <c r="G2" s="62"/>
      <c r="H2" s="62"/>
      <c r="I2" s="62"/>
      <c r="J2" s="62"/>
      <c r="K2" s="62"/>
      <c r="L2" s="63"/>
      <c r="M2" s="64"/>
      <c r="N2" s="64"/>
      <c r="O2" s="64"/>
      <c r="P2" s="41"/>
    </row>
    <row r="3" spans="1:16">
      <c r="A3" s="182" t="s">
        <v>1143</v>
      </c>
      <c r="B3" s="183"/>
      <c r="C3" s="183"/>
      <c r="D3" s="183"/>
      <c r="E3" s="183"/>
      <c r="F3" s="183"/>
      <c r="G3" s="183"/>
      <c r="H3" s="64"/>
      <c r="I3" s="64"/>
      <c r="J3" s="64"/>
      <c r="K3" s="64"/>
      <c r="L3" s="65"/>
      <c r="M3" s="64"/>
      <c r="N3" s="64"/>
      <c r="O3" s="64"/>
      <c r="P3" s="41"/>
    </row>
    <row r="4" spans="1:16">
      <c r="A4" s="40"/>
      <c r="B4" s="64"/>
      <c r="C4" s="64"/>
      <c r="D4" s="64"/>
      <c r="E4" s="64"/>
      <c r="F4" s="64"/>
      <c r="G4" s="64"/>
      <c r="H4" s="64"/>
      <c r="I4" s="64"/>
      <c r="J4" s="64"/>
      <c r="K4" s="64"/>
      <c r="L4" s="65"/>
      <c r="M4" s="64"/>
      <c r="N4" s="64"/>
      <c r="O4" s="64"/>
      <c r="P4" s="41"/>
    </row>
    <row r="5" spans="1:16">
      <c r="A5" s="66"/>
      <c r="B5" s="64"/>
      <c r="C5" s="64"/>
      <c r="D5" s="64"/>
      <c r="E5" s="64"/>
      <c r="F5" s="64"/>
      <c r="G5" s="64"/>
      <c r="H5" s="64"/>
      <c r="I5" s="64"/>
      <c r="J5" s="64"/>
      <c r="K5" s="64"/>
      <c r="L5" s="65"/>
      <c r="M5" s="56"/>
      <c r="N5" s="64"/>
      <c r="O5" s="64"/>
      <c r="P5" s="41"/>
    </row>
    <row r="6" spans="1:16" ht="13.5" thickBot="1">
      <c r="A6" s="67"/>
      <c r="B6" s="68"/>
      <c r="C6" s="68"/>
      <c r="D6" s="68"/>
      <c r="E6" s="68"/>
      <c r="F6" s="68"/>
      <c r="G6" s="68"/>
      <c r="H6" s="68"/>
      <c r="I6" s="68"/>
      <c r="J6" s="68"/>
      <c r="K6" s="68"/>
      <c r="L6" s="69"/>
      <c r="M6" s="56"/>
      <c r="N6" s="64"/>
      <c r="O6" s="64"/>
      <c r="P6" s="41"/>
    </row>
    <row r="7" spans="1:16">
      <c r="A7" s="56"/>
      <c r="B7" s="56"/>
      <c r="C7" s="56"/>
      <c r="D7" s="56"/>
      <c r="E7" s="56"/>
      <c r="F7" s="56"/>
      <c r="G7" s="56"/>
      <c r="H7" s="56"/>
      <c r="I7" s="56"/>
      <c r="J7" s="56"/>
      <c r="K7" s="56"/>
      <c r="L7" s="56"/>
      <c r="M7" s="56"/>
      <c r="N7" s="64"/>
      <c r="O7" s="64"/>
      <c r="P7" s="41"/>
    </row>
    <row r="8" spans="1:16">
      <c r="A8" s="56" t="s">
        <v>637</v>
      </c>
      <c r="B8" s="56"/>
      <c r="C8" s="56"/>
      <c r="D8" s="56"/>
      <c r="E8" s="184" t="s">
        <v>1142</v>
      </c>
      <c r="F8" s="184"/>
      <c r="G8" s="184"/>
      <c r="H8" s="185"/>
      <c r="I8" s="185"/>
      <c r="J8" s="185"/>
      <c r="K8" s="336"/>
      <c r="L8" s="56"/>
      <c r="M8" s="56"/>
      <c r="N8" s="64"/>
      <c r="O8" s="64"/>
      <c r="P8" s="41"/>
    </row>
    <row r="9" spans="1:16">
      <c r="A9" s="56"/>
      <c r="B9" s="56"/>
      <c r="C9" s="56"/>
      <c r="D9" s="56"/>
      <c r="E9" s="56"/>
      <c r="F9" s="56"/>
      <c r="G9" s="56"/>
      <c r="H9" s="56"/>
      <c r="I9" s="56"/>
      <c r="J9" s="56"/>
      <c r="K9" s="56"/>
      <c r="L9" s="56"/>
      <c r="M9" s="56"/>
      <c r="N9" s="64"/>
      <c r="O9" s="64"/>
      <c r="P9" s="41"/>
    </row>
    <row r="10" spans="1:16">
      <c r="A10" s="56" t="s">
        <v>610</v>
      </c>
      <c r="B10" s="56"/>
      <c r="C10" s="56"/>
      <c r="D10" s="56"/>
      <c r="E10" s="56"/>
      <c r="F10" s="56"/>
      <c r="G10" s="56"/>
      <c r="H10" s="56"/>
      <c r="I10" s="56"/>
      <c r="J10" s="56"/>
      <c r="K10" s="56"/>
      <c r="L10" s="56"/>
      <c r="M10" s="56"/>
      <c r="N10" s="64"/>
      <c r="O10" s="64"/>
      <c r="P10" s="41"/>
    </row>
    <row r="11" spans="1:16">
      <c r="A11" s="56"/>
      <c r="B11" s="56" t="s">
        <v>634</v>
      </c>
      <c r="C11" s="56"/>
      <c r="D11" s="56"/>
      <c r="E11" s="56"/>
      <c r="F11" s="56"/>
      <c r="G11" s="56"/>
      <c r="H11" s="56"/>
      <c r="I11" s="56"/>
      <c r="J11" s="56"/>
      <c r="K11" s="56"/>
      <c r="L11" s="56"/>
      <c r="M11" s="56"/>
      <c r="N11" s="56"/>
      <c r="O11" s="64"/>
      <c r="P11" s="41"/>
    </row>
    <row r="12" spans="1:16">
      <c r="A12" s="56"/>
      <c r="B12" s="77" t="s">
        <v>1141</v>
      </c>
      <c r="C12" s="56"/>
      <c r="D12" s="56"/>
      <c r="E12" s="56"/>
      <c r="F12" s="56"/>
      <c r="G12" s="56"/>
      <c r="H12" s="56"/>
      <c r="I12" s="56"/>
      <c r="J12" s="56"/>
      <c r="K12" s="56"/>
      <c r="L12" s="56"/>
      <c r="M12" s="56"/>
      <c r="N12" s="56"/>
      <c r="O12" s="64"/>
      <c r="P12" s="41"/>
    </row>
    <row r="13" spans="1:16">
      <c r="A13" s="56"/>
      <c r="B13" s="77" t="s">
        <v>1146</v>
      </c>
      <c r="C13" s="56"/>
      <c r="D13" s="56"/>
      <c r="E13" s="56"/>
      <c r="F13" s="56"/>
      <c r="G13" s="56"/>
      <c r="H13" s="56"/>
      <c r="I13" s="56"/>
      <c r="J13" s="56"/>
      <c r="K13" s="56"/>
      <c r="L13" s="56"/>
      <c r="M13" s="56"/>
      <c r="N13" s="56"/>
      <c r="O13" s="64"/>
      <c r="P13" s="41"/>
    </row>
    <row r="14" spans="1:16">
      <c r="A14" s="56"/>
      <c r="B14" s="77" t="s">
        <v>1761</v>
      </c>
      <c r="C14" s="56"/>
      <c r="D14" s="56"/>
      <c r="E14" s="56"/>
      <c r="F14" s="56"/>
      <c r="G14" s="56"/>
      <c r="H14" s="56"/>
      <c r="I14" s="56"/>
      <c r="J14" s="56"/>
      <c r="K14" s="56"/>
      <c r="L14" s="56"/>
      <c r="M14" s="56"/>
      <c r="N14" s="56"/>
      <c r="O14" s="64"/>
      <c r="P14" s="41"/>
    </row>
    <row r="15" spans="1:16">
      <c r="A15" s="56"/>
      <c r="B15" s="77" t="s">
        <v>1755</v>
      </c>
      <c r="C15" s="56"/>
      <c r="D15" s="56"/>
      <c r="E15" s="56"/>
      <c r="F15" s="56"/>
      <c r="G15" s="56"/>
      <c r="H15" s="56"/>
      <c r="I15" s="56"/>
      <c r="J15" s="56"/>
      <c r="K15" s="56"/>
      <c r="L15" s="56"/>
      <c r="M15" s="56"/>
      <c r="N15" s="56"/>
      <c r="O15" s="64"/>
      <c r="P15" s="41"/>
    </row>
    <row r="16" spans="1:16">
      <c r="A16" s="56"/>
      <c r="B16" s="56"/>
      <c r="C16" s="56"/>
      <c r="D16" s="56"/>
      <c r="E16" s="56"/>
      <c r="F16" s="56"/>
      <c r="G16" s="56"/>
      <c r="H16" s="56"/>
      <c r="I16" s="56"/>
      <c r="J16" s="56"/>
      <c r="K16" s="56"/>
      <c r="L16" s="56"/>
      <c r="M16" s="56"/>
      <c r="N16" s="56"/>
      <c r="O16" s="64"/>
      <c r="P16" s="41"/>
    </row>
    <row r="17" spans="1:18">
      <c r="A17" s="56" t="s">
        <v>609</v>
      </c>
      <c r="B17" s="56"/>
      <c r="C17" s="56"/>
      <c r="D17" s="56"/>
      <c r="E17" s="56"/>
      <c r="F17" s="56"/>
      <c r="G17" s="56"/>
      <c r="H17" s="56"/>
      <c r="I17" s="56"/>
      <c r="J17" s="56"/>
      <c r="K17" s="56"/>
      <c r="L17" s="56"/>
      <c r="M17" s="56"/>
      <c r="N17" s="56"/>
      <c r="O17" s="64"/>
      <c r="P17" s="41"/>
    </row>
    <row r="18" spans="1:18">
      <c r="A18" s="56" t="s">
        <v>608</v>
      </c>
      <c r="B18" s="77" t="s">
        <v>1058</v>
      </c>
      <c r="C18" s="56"/>
      <c r="D18" s="56"/>
      <c r="E18" s="56"/>
      <c r="F18" s="56"/>
      <c r="G18" s="56"/>
      <c r="H18" s="56"/>
      <c r="I18" s="56"/>
      <c r="J18" s="56"/>
      <c r="K18" s="56"/>
      <c r="L18" s="56"/>
      <c r="M18" s="56"/>
      <c r="N18" s="56"/>
      <c r="O18" s="64"/>
      <c r="P18" s="41"/>
    </row>
    <row r="19" spans="1:18">
      <c r="A19" s="56"/>
      <c r="B19" s="77" t="s">
        <v>1059</v>
      </c>
      <c r="C19" s="322"/>
      <c r="D19" s="322"/>
      <c r="E19" s="322"/>
      <c r="F19" s="322"/>
      <c r="G19" s="322"/>
      <c r="H19" s="322"/>
      <c r="I19" s="56"/>
      <c r="J19" s="56"/>
      <c r="K19" s="56"/>
      <c r="L19" s="56"/>
      <c r="M19" s="56"/>
      <c r="N19" s="56"/>
      <c r="O19" s="64"/>
      <c r="P19" s="41"/>
    </row>
    <row r="20" spans="1:18">
      <c r="A20" s="56"/>
      <c r="B20" s="77" t="s">
        <v>1069</v>
      </c>
      <c r="C20" s="322"/>
      <c r="D20" s="322"/>
      <c r="E20" s="322"/>
      <c r="F20" s="322"/>
      <c r="G20" s="322"/>
      <c r="H20" s="322"/>
      <c r="I20" s="56"/>
      <c r="J20" s="56"/>
      <c r="K20" s="56"/>
      <c r="L20" s="56"/>
      <c r="M20" s="56"/>
      <c r="N20" s="56"/>
      <c r="O20" s="64"/>
      <c r="P20" s="41"/>
    </row>
    <row r="21" spans="1:18">
      <c r="A21" s="56"/>
      <c r="B21" s="77" t="s">
        <v>1129</v>
      </c>
      <c r="C21" s="322"/>
      <c r="D21" s="322"/>
      <c r="E21" s="322"/>
      <c r="F21" s="322"/>
      <c r="G21" s="322"/>
      <c r="H21" s="322"/>
      <c r="I21" s="56"/>
      <c r="J21" s="56"/>
      <c r="K21" s="56"/>
      <c r="L21" s="56"/>
      <c r="M21" s="56"/>
      <c r="N21" s="56"/>
      <c r="O21" s="64"/>
      <c r="P21" s="41"/>
    </row>
    <row r="22" spans="1:18">
      <c r="A22" s="56"/>
      <c r="B22" s="77" t="s">
        <v>1068</v>
      </c>
      <c r="C22" s="322"/>
      <c r="D22" s="322"/>
      <c r="E22" s="322"/>
      <c r="F22" s="322"/>
      <c r="G22" s="322"/>
      <c r="H22" s="322"/>
      <c r="I22" s="56"/>
      <c r="J22" s="56"/>
      <c r="K22" s="56"/>
      <c r="L22" s="56"/>
      <c r="M22" s="56"/>
      <c r="N22" s="56"/>
      <c r="O22" s="64"/>
      <c r="P22" s="41"/>
    </row>
    <row r="23" spans="1:18">
      <c r="A23" s="56"/>
      <c r="B23" s="77" t="s">
        <v>1104</v>
      </c>
      <c r="C23" s="323"/>
      <c r="D23" s="323"/>
      <c r="E23" s="323"/>
      <c r="F23" s="323"/>
      <c r="G23" s="323"/>
      <c r="H23" s="323"/>
      <c r="I23" s="77"/>
      <c r="J23" s="77"/>
      <c r="K23" s="56"/>
      <c r="L23" s="56"/>
      <c r="M23" s="56"/>
      <c r="N23" s="56"/>
      <c r="O23" s="64"/>
      <c r="P23" s="41"/>
    </row>
    <row r="24" spans="1:18">
      <c r="A24" s="56" t="s">
        <v>611</v>
      </c>
      <c r="B24" s="56" t="s">
        <v>635</v>
      </c>
      <c r="C24" s="322"/>
      <c r="D24" s="322"/>
      <c r="E24" s="322"/>
      <c r="F24" s="322"/>
      <c r="G24" s="322"/>
      <c r="H24" s="322"/>
      <c r="I24" s="56"/>
      <c r="J24" s="56"/>
      <c r="K24" s="56"/>
      <c r="L24" s="56"/>
      <c r="M24" s="56"/>
      <c r="N24" s="56"/>
      <c r="O24" s="64"/>
      <c r="P24" s="41"/>
    </row>
    <row r="25" spans="1:18">
      <c r="A25" s="56" t="s">
        <v>612</v>
      </c>
      <c r="B25" s="56" t="s">
        <v>946</v>
      </c>
      <c r="C25" s="322"/>
      <c r="D25" s="322"/>
      <c r="E25" s="322"/>
      <c r="F25" s="322"/>
      <c r="G25" s="322"/>
      <c r="H25" s="322"/>
      <c r="I25" s="56"/>
      <c r="J25" s="56"/>
      <c r="K25" s="56"/>
      <c r="L25" s="56"/>
      <c r="M25" s="56"/>
      <c r="N25" s="56"/>
      <c r="O25" s="64"/>
      <c r="P25" s="41"/>
    </row>
    <row r="26" spans="1:18">
      <c r="A26" s="56"/>
      <c r="B26" s="77" t="s">
        <v>1060</v>
      </c>
      <c r="C26" s="322"/>
      <c r="D26" s="322"/>
      <c r="E26" s="322"/>
      <c r="F26" s="322"/>
      <c r="G26" s="322"/>
      <c r="H26" s="322"/>
      <c r="I26" s="56"/>
      <c r="J26" s="56"/>
      <c r="K26" s="56"/>
      <c r="L26" s="56"/>
      <c r="M26" s="56"/>
      <c r="N26" s="56"/>
      <c r="O26" s="64"/>
      <c r="P26" s="41"/>
    </row>
    <row r="27" spans="1:18">
      <c r="A27" s="56"/>
      <c r="B27" s="77" t="s">
        <v>1061</v>
      </c>
      <c r="C27" s="322"/>
      <c r="D27" s="322"/>
      <c r="E27" s="322"/>
      <c r="F27" s="322"/>
      <c r="G27" s="322"/>
      <c r="H27" s="322"/>
      <c r="I27" s="56"/>
      <c r="J27" s="56"/>
      <c r="K27" s="56"/>
      <c r="L27" s="56"/>
      <c r="M27" s="56"/>
      <c r="N27" s="56"/>
      <c r="O27" s="64"/>
      <c r="P27" s="41"/>
    </row>
    <row r="28" spans="1:18">
      <c r="A28" s="56"/>
      <c r="B28" s="77" t="s">
        <v>1062</v>
      </c>
      <c r="C28" s="56"/>
      <c r="D28" s="56"/>
      <c r="E28" s="56"/>
      <c r="F28" s="56"/>
      <c r="G28" s="56"/>
      <c r="H28" s="56"/>
      <c r="I28" s="56"/>
      <c r="J28" s="56"/>
      <c r="K28" s="56"/>
      <c r="L28" s="56"/>
      <c r="M28" s="56"/>
      <c r="N28" s="56"/>
      <c r="O28" s="64"/>
      <c r="P28" s="41"/>
    </row>
    <row r="29" spans="1:18">
      <c r="A29" s="56"/>
      <c r="B29" s="56" t="s">
        <v>1016</v>
      </c>
      <c r="C29" s="56"/>
      <c r="D29" s="56"/>
      <c r="E29" s="56"/>
      <c r="F29" s="56"/>
      <c r="G29" s="56"/>
      <c r="H29" s="56"/>
      <c r="I29" s="56"/>
      <c r="J29" s="56"/>
      <c r="K29" s="56"/>
      <c r="L29" s="56"/>
      <c r="M29" s="56"/>
      <c r="N29" s="56"/>
      <c r="O29" s="64"/>
      <c r="P29" s="41"/>
    </row>
    <row r="30" spans="1:18">
      <c r="A30" s="56" t="s">
        <v>613</v>
      </c>
      <c r="B30" s="77" t="s">
        <v>1089</v>
      </c>
      <c r="C30" s="77"/>
      <c r="D30" s="77"/>
      <c r="E30" s="77"/>
      <c r="F30" s="77"/>
      <c r="G30" s="77"/>
      <c r="H30" s="77"/>
      <c r="I30" s="77"/>
      <c r="J30" s="77"/>
      <c r="K30" s="77"/>
      <c r="L30" s="77"/>
      <c r="M30" s="77"/>
      <c r="N30" s="77"/>
      <c r="O30" s="293"/>
      <c r="P30" s="293"/>
      <c r="Q30" s="77"/>
      <c r="R30" s="77"/>
    </row>
    <row r="31" spans="1:18">
      <c r="A31" s="56"/>
      <c r="B31" s="77" t="s">
        <v>1101</v>
      </c>
      <c r="C31" s="77"/>
      <c r="D31" s="77"/>
      <c r="E31" s="77"/>
      <c r="F31" s="77"/>
      <c r="G31" s="77"/>
      <c r="H31" s="77"/>
      <c r="I31" s="77"/>
      <c r="J31" s="77"/>
      <c r="K31" s="77"/>
      <c r="L31" s="77"/>
      <c r="M31" s="77"/>
      <c r="N31" s="77"/>
      <c r="O31" s="293"/>
      <c r="P31" s="293"/>
      <c r="Q31" s="77"/>
      <c r="R31" s="77"/>
    </row>
    <row r="32" spans="1:18">
      <c r="A32" s="56"/>
      <c r="B32" s="77" t="s">
        <v>1078</v>
      </c>
      <c r="C32" s="77"/>
      <c r="D32" s="77"/>
      <c r="E32" s="77"/>
      <c r="F32" s="77"/>
      <c r="G32" s="77"/>
      <c r="H32" s="77"/>
      <c r="I32" s="77"/>
      <c r="J32" s="77"/>
      <c r="K32" s="77"/>
      <c r="L32" s="77"/>
      <c r="M32" s="77"/>
      <c r="N32" s="77"/>
      <c r="O32" s="293"/>
      <c r="P32" s="293"/>
      <c r="Q32" s="77"/>
      <c r="R32" s="77"/>
    </row>
    <row r="33" spans="1:16">
      <c r="A33" s="56" t="s">
        <v>614</v>
      </c>
      <c r="B33" s="77" t="s">
        <v>1070</v>
      </c>
      <c r="C33" s="56"/>
      <c r="D33" s="56"/>
      <c r="E33" s="56"/>
      <c r="F33" s="56"/>
      <c r="G33" s="56"/>
      <c r="H33" s="56"/>
      <c r="I33" s="56"/>
      <c r="J33" s="56"/>
      <c r="K33" s="56"/>
      <c r="L33" s="56"/>
      <c r="M33" s="56"/>
      <c r="N33" s="56"/>
      <c r="O33" s="64"/>
      <c r="P33" s="41"/>
    </row>
    <row r="34" spans="1:16">
      <c r="A34" s="56"/>
      <c r="B34" s="77" t="s">
        <v>1071</v>
      </c>
      <c r="C34" s="56"/>
      <c r="D34" s="56"/>
      <c r="E34" s="56"/>
      <c r="F34" s="56"/>
      <c r="G34" s="56"/>
      <c r="H34" s="56"/>
      <c r="I34" s="56"/>
      <c r="J34" s="56"/>
      <c r="K34" s="56"/>
      <c r="L34" s="56"/>
      <c r="M34" s="56"/>
      <c r="N34" s="56"/>
      <c r="O34" s="64"/>
      <c r="P34" s="41"/>
    </row>
    <row r="35" spans="1:16">
      <c r="A35" s="56"/>
      <c r="B35" s="77" t="s">
        <v>1063</v>
      </c>
      <c r="C35" s="56"/>
      <c r="D35" s="56"/>
      <c r="E35" s="56"/>
      <c r="F35" s="56"/>
      <c r="G35" s="56"/>
      <c r="H35" s="56"/>
      <c r="I35" s="56"/>
      <c r="J35" s="56"/>
      <c r="K35" s="56"/>
      <c r="L35" s="56"/>
      <c r="M35" s="56"/>
      <c r="N35" s="56"/>
      <c r="O35" s="64"/>
      <c r="P35" s="41"/>
    </row>
    <row r="36" spans="1:16">
      <c r="A36" s="56"/>
      <c r="B36" s="77" t="s">
        <v>1064</v>
      </c>
      <c r="C36" s="56"/>
      <c r="D36" s="56"/>
      <c r="E36" s="56"/>
      <c r="F36" s="56"/>
      <c r="G36" s="56"/>
      <c r="H36" s="56"/>
      <c r="I36" s="56"/>
      <c r="J36" s="56"/>
      <c r="K36" s="56"/>
      <c r="L36" s="56"/>
      <c r="M36" s="56"/>
      <c r="N36" s="56"/>
      <c r="O36" s="64"/>
      <c r="P36" s="41"/>
    </row>
    <row r="37" spans="1:16">
      <c r="A37" s="56" t="s">
        <v>835</v>
      </c>
      <c r="B37" s="77" t="s">
        <v>1065</v>
      </c>
      <c r="C37" s="56"/>
      <c r="D37" s="56"/>
      <c r="E37" s="56"/>
      <c r="F37" s="56"/>
      <c r="G37" s="56"/>
      <c r="H37" s="56"/>
      <c r="I37" s="56"/>
      <c r="J37" s="56"/>
      <c r="K37" s="56"/>
      <c r="L37" s="56"/>
      <c r="M37" s="56"/>
      <c r="N37" s="56"/>
      <c r="O37" s="64"/>
      <c r="P37" s="41"/>
    </row>
    <row r="38" spans="1:16">
      <c r="A38" s="56" t="s">
        <v>947</v>
      </c>
      <c r="B38" s="77" t="s">
        <v>1066</v>
      </c>
      <c r="C38" s="56"/>
      <c r="D38" s="56"/>
      <c r="E38" s="56"/>
      <c r="F38" s="56"/>
      <c r="G38" s="56"/>
      <c r="H38" s="56"/>
      <c r="I38" s="56"/>
      <c r="J38" s="56"/>
      <c r="K38" s="56"/>
      <c r="L38" s="56"/>
      <c r="M38" s="56"/>
      <c r="N38" s="56"/>
      <c r="O38" s="64"/>
      <c r="P38" s="41"/>
    </row>
    <row r="39" spans="1:16">
      <c r="A39" s="56"/>
      <c r="B39" s="56" t="s">
        <v>836</v>
      </c>
      <c r="C39" s="56"/>
      <c r="D39" s="56"/>
      <c r="E39" s="56"/>
      <c r="F39" s="56"/>
      <c r="G39" s="56"/>
      <c r="H39" s="56"/>
      <c r="I39" s="56"/>
      <c r="J39" s="56"/>
      <c r="K39" s="56"/>
      <c r="L39" s="56"/>
      <c r="M39" s="56"/>
      <c r="N39" s="56"/>
      <c r="O39" s="64"/>
      <c r="P39" s="41"/>
    </row>
    <row r="40" spans="1:16">
      <c r="A40" s="56"/>
      <c r="B40" s="56" t="s">
        <v>1067</v>
      </c>
      <c r="C40" s="56"/>
      <c r="D40" s="56"/>
      <c r="E40" s="56"/>
      <c r="F40" s="56"/>
      <c r="G40" s="56"/>
      <c r="H40" s="56"/>
      <c r="I40" s="56"/>
      <c r="J40" s="56"/>
      <c r="K40" s="56"/>
      <c r="L40" s="56"/>
      <c r="M40" s="56"/>
      <c r="N40" s="56"/>
    </row>
    <row r="41" spans="1:16">
      <c r="A41" s="56" t="s">
        <v>1077</v>
      </c>
      <c r="B41" s="229" t="s">
        <v>948</v>
      </c>
      <c r="C41" s="229"/>
      <c r="D41" s="229"/>
      <c r="E41" s="229"/>
      <c r="F41" s="229"/>
      <c r="G41" s="229"/>
      <c r="H41" s="229"/>
      <c r="I41" s="229"/>
      <c r="J41" s="229"/>
      <c r="K41" s="229"/>
      <c r="L41" s="229"/>
      <c r="M41" s="229"/>
      <c r="N41" s="56"/>
    </row>
    <row r="42" spans="1:16" ht="15">
      <c r="A42" s="56" t="s">
        <v>1093</v>
      </c>
      <c r="B42" s="315" t="s">
        <v>1094</v>
      </c>
      <c r="C42" s="229"/>
      <c r="D42" s="229"/>
      <c r="E42" s="229"/>
      <c r="F42" s="229"/>
      <c r="G42" s="229"/>
      <c r="H42" s="229"/>
      <c r="I42" s="229"/>
      <c r="J42" s="229"/>
      <c r="K42" s="229"/>
      <c r="L42" s="229"/>
      <c r="M42" s="229"/>
      <c r="N42" s="56"/>
    </row>
    <row r="43" spans="1:16" ht="15">
      <c r="A43" s="56"/>
      <c r="B43" s="315" t="s">
        <v>1099</v>
      </c>
      <c r="C43" s="229"/>
      <c r="D43" s="229"/>
      <c r="E43" s="229"/>
      <c r="F43" s="229"/>
      <c r="G43" s="229"/>
      <c r="H43" s="229"/>
      <c r="I43" s="229"/>
      <c r="J43" s="229"/>
      <c r="K43" s="229"/>
      <c r="L43" s="229"/>
      <c r="M43" s="229"/>
      <c r="N43" s="56"/>
    </row>
    <row r="44" spans="1:16" ht="15">
      <c r="A44" s="56"/>
      <c r="B44" s="315" t="s">
        <v>1100</v>
      </c>
      <c r="C44" s="229"/>
      <c r="D44" s="229"/>
      <c r="E44" s="229"/>
      <c r="F44" s="229"/>
      <c r="G44" s="229"/>
      <c r="H44" s="229"/>
      <c r="I44" s="229"/>
      <c r="J44" s="229"/>
      <c r="K44" s="229"/>
      <c r="L44" s="229"/>
      <c r="M44" s="229"/>
      <c r="N44" s="56"/>
    </row>
    <row r="45" spans="1:16" ht="15">
      <c r="A45" s="56"/>
      <c r="B45" s="315" t="s">
        <v>1102</v>
      </c>
      <c r="C45" s="229"/>
      <c r="D45" s="229"/>
      <c r="E45" s="229"/>
      <c r="F45" s="229"/>
      <c r="G45" s="229"/>
      <c r="H45" s="229"/>
      <c r="I45" s="229"/>
      <c r="J45" s="229"/>
      <c r="K45" s="229"/>
      <c r="L45" s="229"/>
      <c r="M45" s="229"/>
      <c r="N45" s="56"/>
    </row>
    <row r="46" spans="1:16">
      <c r="A46" s="56"/>
    </row>
    <row r="47" spans="1:16">
      <c r="A47" s="56"/>
      <c r="B47" s="56"/>
      <c r="C47" s="56"/>
      <c r="D47" s="56"/>
      <c r="E47" s="56"/>
      <c r="F47" s="56"/>
      <c r="G47" s="56"/>
      <c r="H47" s="56"/>
      <c r="I47" s="56"/>
      <c r="J47" s="56"/>
      <c r="K47" s="56"/>
      <c r="L47" s="56"/>
      <c r="M47" s="56"/>
      <c r="N47" s="56"/>
    </row>
    <row r="48" spans="1:16">
      <c r="A48" s="56" t="s">
        <v>615</v>
      </c>
      <c r="B48" s="56"/>
      <c r="C48" s="56"/>
      <c r="D48" s="56"/>
      <c r="E48" s="56"/>
      <c r="F48" s="56"/>
      <c r="G48" s="56"/>
      <c r="H48" s="56"/>
      <c r="I48" s="56"/>
      <c r="J48" s="56"/>
      <c r="K48" s="56"/>
      <c r="L48" s="56"/>
      <c r="M48" s="56"/>
      <c r="N48" s="56"/>
    </row>
    <row r="49" spans="1:14">
      <c r="A49" s="56"/>
      <c r="B49" s="77" t="s">
        <v>949</v>
      </c>
      <c r="C49" s="56"/>
      <c r="D49" s="56"/>
      <c r="E49" s="56"/>
      <c r="F49" s="56"/>
      <c r="G49" s="56"/>
      <c r="H49" s="56"/>
      <c r="I49" s="56"/>
      <c r="J49" s="56"/>
      <c r="K49" s="56"/>
      <c r="L49" s="56"/>
      <c r="M49" s="56"/>
      <c r="N49" s="56"/>
    </row>
    <row r="50" spans="1:14">
      <c r="A50" s="56"/>
      <c r="B50" s="56"/>
      <c r="C50" s="56"/>
      <c r="D50" s="56"/>
      <c r="E50" s="56"/>
      <c r="F50" s="56"/>
      <c r="G50" s="56"/>
      <c r="H50" s="56"/>
      <c r="I50" s="56"/>
      <c r="J50" s="56"/>
      <c r="K50" s="56"/>
      <c r="L50" s="56"/>
      <c r="M50" s="56"/>
      <c r="N50" s="56"/>
    </row>
    <row r="51" spans="1:14">
      <c r="A51" s="56"/>
      <c r="B51" s="56"/>
      <c r="C51" s="56"/>
      <c r="D51" s="56"/>
      <c r="E51" s="56"/>
      <c r="F51" s="56"/>
      <c r="G51" s="56"/>
      <c r="H51" s="56"/>
      <c r="I51" s="56"/>
      <c r="J51" s="56"/>
      <c r="K51" s="56"/>
      <c r="L51" s="56"/>
      <c r="M51" s="56"/>
      <c r="N51" s="56"/>
    </row>
    <row r="52" spans="1:14">
      <c r="A52" s="56"/>
      <c r="B52" s="56"/>
      <c r="C52" s="56"/>
      <c r="D52" s="56"/>
      <c r="E52" s="56"/>
      <c r="F52" s="56"/>
      <c r="G52" s="56"/>
      <c r="H52" s="56"/>
      <c r="I52" s="56"/>
      <c r="J52" s="56"/>
      <c r="K52" s="56"/>
      <c r="L52" s="56"/>
      <c r="M52" s="56"/>
      <c r="N52" s="56"/>
    </row>
    <row r="53" spans="1:14">
      <c r="A53" s="56"/>
      <c r="B53" s="56"/>
      <c r="C53" s="56"/>
      <c r="D53" s="56"/>
      <c r="E53" s="56"/>
      <c r="F53" s="56"/>
      <c r="G53" s="56"/>
      <c r="H53" s="56"/>
      <c r="I53" s="56"/>
      <c r="J53" s="56"/>
      <c r="K53" s="56"/>
      <c r="L53" s="56"/>
      <c r="M53" s="56"/>
      <c r="N53" s="56"/>
    </row>
    <row r="54" spans="1:14">
      <c r="A54" s="320" t="s">
        <v>1756</v>
      </c>
      <c r="B54" s="321"/>
      <c r="C54" s="321"/>
      <c r="D54" s="321"/>
      <c r="E54" s="56"/>
      <c r="F54" s="56"/>
      <c r="G54" s="56"/>
      <c r="H54" s="56"/>
      <c r="I54" s="56"/>
      <c r="J54" s="56"/>
      <c r="K54" s="56"/>
      <c r="L54" s="56"/>
      <c r="M54" s="56"/>
      <c r="N54" s="56"/>
    </row>
    <row r="55" spans="1:14">
      <c r="A55" s="56"/>
      <c r="B55" s="56"/>
      <c r="C55" s="56"/>
      <c r="D55" s="56"/>
      <c r="E55" s="56"/>
      <c r="F55" s="56"/>
      <c r="G55" s="56"/>
      <c r="H55" s="56"/>
      <c r="I55" s="56"/>
      <c r="J55" s="56"/>
      <c r="K55" s="56"/>
      <c r="L55" s="56"/>
      <c r="M55" s="56"/>
      <c r="N55" s="56"/>
    </row>
    <row r="56" spans="1:14">
      <c r="A56" s="56"/>
      <c r="B56" s="56"/>
      <c r="C56" s="56"/>
      <c r="D56" s="56"/>
      <c r="E56" s="56"/>
      <c r="F56" s="56"/>
      <c r="G56" s="56"/>
      <c r="H56" s="56"/>
      <c r="I56" s="56"/>
      <c r="J56" s="56"/>
      <c r="K56" s="56"/>
      <c r="L56" s="56"/>
      <c r="M56" s="56"/>
      <c r="N56" s="56"/>
    </row>
    <row r="57" spans="1:14">
      <c r="A57" s="56"/>
      <c r="B57" s="56"/>
      <c r="C57" s="56"/>
      <c r="D57" s="56"/>
      <c r="E57" s="56"/>
      <c r="F57" s="56"/>
      <c r="G57" s="56"/>
      <c r="H57" s="56"/>
      <c r="I57" s="56"/>
      <c r="J57" s="56"/>
      <c r="K57" s="56"/>
      <c r="L57" s="56"/>
      <c r="M57" s="56"/>
      <c r="N57" s="56"/>
    </row>
  </sheetData>
  <phoneticPr fontId="12" type="noConversion"/>
  <pageMargins left="0.75" right="0.75" top="1" bottom="1" header="0.5" footer="0.5"/>
  <pageSetup paperSize="9" orientation="portrait" horizontalDpi="1200" verticalDpi="1200" r:id="rId1"/>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5">
    <tabColor theme="9" tint="-0.249977111117893"/>
    <pageSetUpPr fitToPage="1"/>
  </sheetPr>
  <dimension ref="A1:U56"/>
  <sheetViews>
    <sheetView zoomScaleNormal="100" workbookViewId="0">
      <selection activeCell="D14" sqref="D14"/>
    </sheetView>
  </sheetViews>
  <sheetFormatPr defaultColWidth="8.75" defaultRowHeight="12.75"/>
  <cols>
    <col min="1" max="1" width="30.625" style="253" customWidth="1"/>
    <col min="2" max="2" width="39.375" style="253" customWidth="1"/>
    <col min="3" max="3" width="13.5" style="197" customWidth="1"/>
    <col min="4" max="4" width="21.5" style="253" bestFit="1" customWidth="1"/>
    <col min="5" max="5" width="100.75" style="274" customWidth="1"/>
    <col min="6" max="6" width="8.75" style="253"/>
    <col min="7" max="7" width="5.25" style="253" customWidth="1"/>
    <col min="8" max="8" width="4.5" style="253" hidden="1" customWidth="1"/>
    <col min="9" max="16384" width="8.75" style="253"/>
  </cols>
  <sheetData>
    <row r="1" spans="1:21" ht="13.5" thickBot="1">
      <c r="A1" s="242" t="s">
        <v>1055</v>
      </c>
      <c r="B1" s="252"/>
      <c r="C1" s="324"/>
      <c r="E1" s="254" t="s">
        <v>1121</v>
      </c>
    </row>
    <row r="2" spans="1:21">
      <c r="A2" s="297" t="s">
        <v>1048</v>
      </c>
      <c r="B2" s="476">
        <v>35430</v>
      </c>
      <c r="C2" s="477"/>
      <c r="D2" s="255"/>
      <c r="E2" s="256"/>
    </row>
    <row r="3" spans="1:21">
      <c r="A3" s="298" t="s">
        <v>1105</v>
      </c>
      <c r="B3" s="472"/>
      <c r="C3" s="473"/>
      <c r="D3" s="257"/>
      <c r="E3" s="258"/>
    </row>
    <row r="4" spans="1:21">
      <c r="A4" s="298" t="s">
        <v>1106</v>
      </c>
      <c r="B4" s="472" t="s">
        <v>1128</v>
      </c>
      <c r="C4" s="473"/>
      <c r="D4" s="257"/>
      <c r="E4" s="258"/>
    </row>
    <row r="5" spans="1:21" ht="13.5" thickBot="1">
      <c r="A5" s="299" t="s">
        <v>1107</v>
      </c>
      <c r="B5" s="474"/>
      <c r="C5" s="475"/>
      <c r="D5" s="257"/>
      <c r="E5" s="258"/>
    </row>
    <row r="6" spans="1:21" ht="13.5" thickBot="1">
      <c r="A6" s="194"/>
      <c r="B6" s="259" t="s">
        <v>1054</v>
      </c>
      <c r="C6" s="251"/>
      <c r="D6" s="257"/>
      <c r="E6" s="258"/>
    </row>
    <row r="7" spans="1:21">
      <c r="A7" s="260" t="s">
        <v>1112</v>
      </c>
      <c r="B7" s="195" t="s">
        <v>516</v>
      </c>
      <c r="C7" s="199">
        <v>0</v>
      </c>
      <c r="D7" s="261" t="s">
        <v>1044</v>
      </c>
      <c r="E7" s="204" t="s">
        <v>1046</v>
      </c>
      <c r="F7" s="255"/>
      <c r="G7" s="255"/>
    </row>
    <row r="8" spans="1:21">
      <c r="A8" s="262" t="s">
        <v>1024</v>
      </c>
      <c r="B8" s="192" t="s">
        <v>547</v>
      </c>
      <c r="C8" s="201">
        <v>0</v>
      </c>
      <c r="D8" s="261" t="s">
        <v>1044</v>
      </c>
      <c r="E8" s="258" t="s">
        <v>1039</v>
      </c>
      <c r="F8" s="255"/>
      <c r="G8" s="255"/>
    </row>
    <row r="9" spans="1:21">
      <c r="A9" s="262" t="s">
        <v>1140</v>
      </c>
      <c r="B9" s="192" t="s">
        <v>1026</v>
      </c>
      <c r="C9" s="201">
        <v>0</v>
      </c>
      <c r="D9" s="264" t="s">
        <v>1075</v>
      </c>
      <c r="E9" s="265" t="s">
        <v>1049</v>
      </c>
      <c r="F9" s="255"/>
      <c r="G9" s="255"/>
      <c r="H9" s="274" t="s">
        <v>1073</v>
      </c>
    </row>
    <row r="10" spans="1:21">
      <c r="A10" s="262" t="s">
        <v>1135</v>
      </c>
      <c r="B10" s="192" t="s">
        <v>1027</v>
      </c>
      <c r="C10" s="201">
        <v>0</v>
      </c>
      <c r="D10" s="264" t="s">
        <v>1075</v>
      </c>
      <c r="E10" s="265" t="s">
        <v>1136</v>
      </c>
      <c r="F10" s="255"/>
      <c r="G10" s="255"/>
      <c r="H10" s="274" t="s">
        <v>1074</v>
      </c>
    </row>
    <row r="11" spans="1:21">
      <c r="A11" s="262" t="s">
        <v>1132</v>
      </c>
      <c r="B11" s="192" t="s">
        <v>602</v>
      </c>
      <c r="C11" s="200">
        <f>C9-C10</f>
        <v>0</v>
      </c>
      <c r="D11" s="261" t="s">
        <v>1032</v>
      </c>
      <c r="E11" s="265" t="s">
        <v>1758</v>
      </c>
      <c r="F11" s="255"/>
      <c r="G11" s="255"/>
      <c r="H11" s="274"/>
    </row>
    <row r="12" spans="1:21" ht="13.5" thickBot="1">
      <c r="A12" s="262" t="s">
        <v>1131</v>
      </c>
      <c r="B12" s="192" t="s">
        <v>1040</v>
      </c>
      <c r="C12" s="200">
        <f xml:space="preserve"> MAX(0,C10-(eq*15%))</f>
        <v>0</v>
      </c>
      <c r="D12" s="261" t="s">
        <v>1032</v>
      </c>
      <c r="E12" s="265" t="s">
        <v>1759</v>
      </c>
      <c r="F12" s="266"/>
      <c r="G12" s="255"/>
      <c r="H12" s="286">
        <v>0.3</v>
      </c>
      <c r="I12" s="255"/>
      <c r="J12" s="255"/>
      <c r="K12" s="255"/>
    </row>
    <row r="13" spans="1:21" s="3" customFormat="1" ht="13.5" thickBot="1">
      <c r="A13" s="290" t="s">
        <v>1123</v>
      </c>
      <c r="B13" s="291"/>
      <c r="C13" s="292"/>
      <c r="D13" s="261"/>
      <c r="E13" s="258"/>
      <c r="F13" s="268"/>
      <c r="G13" s="269"/>
      <c r="I13" s="253"/>
      <c r="J13" s="253"/>
      <c r="K13" s="253"/>
      <c r="L13" s="253"/>
      <c r="M13" s="253"/>
      <c r="N13" s="253"/>
      <c r="O13" s="253"/>
      <c r="P13" s="253"/>
      <c r="Q13" s="253"/>
      <c r="R13" s="253"/>
      <c r="S13" s="253"/>
      <c r="T13" s="253"/>
      <c r="U13" s="253"/>
    </row>
    <row r="14" spans="1:21" s="3" customFormat="1">
      <c r="A14" s="267" t="s">
        <v>1117</v>
      </c>
      <c r="B14" s="192"/>
      <c r="C14" s="201">
        <v>0</v>
      </c>
      <c r="D14" s="264" t="s">
        <v>1075</v>
      </c>
      <c r="E14" s="258" t="s">
        <v>1120</v>
      </c>
      <c r="F14" s="268"/>
      <c r="G14" s="269"/>
      <c r="I14" s="253"/>
      <c r="J14" s="253"/>
      <c r="K14" s="253"/>
      <c r="L14" s="253"/>
      <c r="M14" s="253"/>
      <c r="N14" s="253"/>
      <c r="O14" s="253"/>
      <c r="P14" s="253"/>
      <c r="Q14" s="253"/>
      <c r="R14" s="253"/>
      <c r="S14" s="253"/>
      <c r="T14" s="253"/>
      <c r="U14" s="253"/>
    </row>
    <row r="15" spans="1:21" s="3" customFormat="1" ht="13.5" thickBot="1">
      <c r="A15" s="267" t="s">
        <v>1124</v>
      </c>
      <c r="B15" s="192"/>
      <c r="C15" s="201">
        <v>0</v>
      </c>
      <c r="D15" s="264" t="s">
        <v>1075</v>
      </c>
      <c r="E15" s="265" t="s">
        <v>1137</v>
      </c>
      <c r="F15" s="268"/>
      <c r="G15" s="269"/>
      <c r="I15" s="253"/>
      <c r="J15" s="253"/>
      <c r="K15" s="253"/>
      <c r="L15" s="253"/>
      <c r="M15" s="253"/>
      <c r="N15" s="253"/>
      <c r="O15" s="253"/>
      <c r="P15" s="253"/>
      <c r="Q15" s="253"/>
      <c r="R15" s="253"/>
      <c r="S15" s="253"/>
      <c r="T15" s="253"/>
      <c r="U15" s="253"/>
    </row>
    <row r="16" spans="1:21" s="3" customFormat="1" ht="13.5" thickBot="1">
      <c r="A16" s="290" t="s">
        <v>1116</v>
      </c>
      <c r="B16" s="291"/>
      <c r="C16" s="292"/>
      <c r="D16" s="264"/>
      <c r="E16" s="258"/>
      <c r="F16" s="268"/>
      <c r="G16" s="269"/>
      <c r="I16" s="253"/>
      <c r="J16" s="253"/>
      <c r="K16" s="253"/>
      <c r="L16" s="253"/>
      <c r="M16" s="253"/>
      <c r="N16" s="253"/>
      <c r="O16" s="253"/>
      <c r="P16" s="253"/>
      <c r="Q16" s="253"/>
      <c r="R16" s="253"/>
      <c r="S16" s="253"/>
      <c r="T16" s="253"/>
      <c r="U16" s="253"/>
    </row>
    <row r="17" spans="1:21" s="3" customFormat="1" ht="13.5" thickBot="1">
      <c r="A17" s="267" t="s">
        <v>1119</v>
      </c>
      <c r="B17" s="192"/>
      <c r="C17" s="201">
        <v>0</v>
      </c>
      <c r="D17" s="264" t="s">
        <v>1075</v>
      </c>
      <c r="E17" s="258" t="s">
        <v>1118</v>
      </c>
      <c r="F17" s="268"/>
      <c r="G17" s="269"/>
      <c r="I17" s="253"/>
      <c r="J17" s="253"/>
      <c r="K17" s="253"/>
      <c r="L17" s="253"/>
      <c r="M17" s="253"/>
      <c r="N17" s="253"/>
      <c r="O17" s="253"/>
      <c r="P17" s="253"/>
      <c r="Q17" s="253"/>
      <c r="R17" s="253"/>
      <c r="S17" s="253"/>
      <c r="T17" s="253"/>
      <c r="U17" s="253"/>
    </row>
    <row r="18" spans="1:21" ht="13.5" thickBot="1">
      <c r="A18" s="270" t="s">
        <v>1108</v>
      </c>
      <c r="B18" s="271"/>
      <c r="C18" s="272"/>
      <c r="D18" s="261"/>
      <c r="E18" s="273"/>
      <c r="H18" s="274"/>
    </row>
    <row r="19" spans="1:21">
      <c r="A19" s="262" t="s">
        <v>1029</v>
      </c>
      <c r="B19" s="263"/>
      <c r="C19" s="201">
        <v>0</v>
      </c>
      <c r="D19" s="261" t="s">
        <v>1025</v>
      </c>
      <c r="E19" s="265"/>
      <c r="H19" s="274"/>
    </row>
    <row r="20" spans="1:21">
      <c r="A20" s="262" t="s">
        <v>1109</v>
      </c>
      <c r="B20" s="263"/>
      <c r="C20" s="201">
        <v>0</v>
      </c>
      <c r="D20" s="261" t="s">
        <v>1045</v>
      </c>
      <c r="E20" s="265"/>
      <c r="H20" s="274"/>
    </row>
    <row r="21" spans="1:21">
      <c r="A21" s="267" t="s">
        <v>1113</v>
      </c>
      <c r="B21" s="275" t="s">
        <v>527</v>
      </c>
      <c r="C21" s="200">
        <f>C19*C20</f>
        <v>0</v>
      </c>
      <c r="D21" s="261" t="s">
        <v>1032</v>
      </c>
      <c r="E21" s="265" t="s">
        <v>1038</v>
      </c>
    </row>
    <row r="22" spans="1:21" ht="13.5" thickBot="1">
      <c r="A22" s="276" t="s">
        <v>1110</v>
      </c>
      <c r="B22" s="277"/>
      <c r="C22" s="287" t="e">
        <f>finance/min</f>
        <v>#DIV/0!</v>
      </c>
      <c r="D22" s="261" t="s">
        <v>1032</v>
      </c>
      <c r="E22" s="278"/>
    </row>
    <row r="23" spans="1:21">
      <c r="A23" s="279"/>
      <c r="B23" s="279"/>
      <c r="C23" s="280"/>
      <c r="D23" s="279"/>
      <c r="E23" s="3"/>
    </row>
    <row r="24" spans="1:21">
      <c r="A24" s="279" t="s">
        <v>1757</v>
      </c>
      <c r="B24" s="279"/>
      <c r="C24" s="280"/>
      <c r="D24" s="279"/>
      <c r="E24" s="3"/>
      <c r="F24" s="255"/>
    </row>
    <row r="25" spans="1:21" s="331" customFormat="1">
      <c r="A25" s="279" t="s">
        <v>1127</v>
      </c>
      <c r="B25" s="279"/>
      <c r="C25" s="280"/>
      <c r="D25" s="279"/>
      <c r="E25" s="3"/>
      <c r="F25" s="330"/>
    </row>
    <row r="26" spans="1:21" ht="13.5" thickBot="1">
      <c r="A26" s="279"/>
      <c r="B26" s="279"/>
      <c r="C26" s="280"/>
      <c r="D26" s="279"/>
      <c r="E26" s="3"/>
    </row>
    <row r="27" spans="1:21" ht="13.5" thickBot="1">
      <c r="A27" s="203" t="s">
        <v>1028</v>
      </c>
      <c r="B27" s="281"/>
      <c r="C27" s="282"/>
      <c r="D27" s="279"/>
      <c r="E27" s="3"/>
    </row>
    <row r="28" spans="1:21" s="3" customFormat="1">
      <c r="A28" s="283" t="s">
        <v>1096</v>
      </c>
      <c r="B28" s="202" t="s">
        <v>525</v>
      </c>
      <c r="C28" s="243">
        <v>0</v>
      </c>
      <c r="D28" s="470" t="s">
        <v>543</v>
      </c>
      <c r="E28" s="471"/>
      <c r="G28" s="284"/>
      <c r="I28" s="253"/>
      <c r="J28" s="253"/>
      <c r="K28" s="253"/>
      <c r="L28" s="253"/>
      <c r="M28" s="253"/>
      <c r="N28" s="253"/>
      <c r="O28" s="253"/>
      <c r="P28" s="253"/>
      <c r="Q28" s="253"/>
      <c r="R28" s="253"/>
      <c r="S28" s="253"/>
      <c r="T28" s="253"/>
      <c r="U28" s="253"/>
    </row>
    <row r="29" spans="1:21" s="3" customFormat="1">
      <c r="A29" s="267" t="s">
        <v>1097</v>
      </c>
      <c r="B29" s="193" t="s">
        <v>524</v>
      </c>
      <c r="C29" s="244">
        <v>0</v>
      </c>
      <c r="D29" s="470" t="s">
        <v>543</v>
      </c>
      <c r="E29" s="471"/>
      <c r="G29" s="285"/>
      <c r="I29" s="253"/>
      <c r="J29" s="253"/>
      <c r="K29" s="253"/>
      <c r="L29" s="253"/>
      <c r="M29" s="253"/>
      <c r="N29" s="253"/>
      <c r="O29" s="253"/>
      <c r="P29" s="253"/>
      <c r="Q29" s="253"/>
      <c r="R29" s="253"/>
      <c r="S29" s="253"/>
      <c r="T29" s="253"/>
      <c r="U29" s="253"/>
    </row>
    <row r="30" spans="1:21" s="3" customFormat="1">
      <c r="A30" s="267" t="s">
        <v>1098</v>
      </c>
      <c r="B30" s="193" t="s">
        <v>526</v>
      </c>
      <c r="C30" s="244">
        <v>0</v>
      </c>
      <c r="D30" s="470" t="s">
        <v>543</v>
      </c>
      <c r="E30" s="471"/>
      <c r="G30" s="284"/>
      <c r="I30" s="253"/>
      <c r="J30" s="253"/>
      <c r="K30" s="253"/>
      <c r="L30" s="253"/>
      <c r="M30" s="253"/>
      <c r="N30" s="253"/>
      <c r="O30" s="253"/>
      <c r="P30" s="253"/>
      <c r="Q30" s="253"/>
      <c r="R30" s="253"/>
      <c r="S30" s="253"/>
      <c r="T30" s="253"/>
      <c r="U30" s="253"/>
    </row>
    <row r="31" spans="1:21" s="3" customFormat="1">
      <c r="A31" s="267" t="s">
        <v>541</v>
      </c>
      <c r="B31" s="193" t="s">
        <v>520</v>
      </c>
      <c r="C31" s="244">
        <v>0</v>
      </c>
      <c r="D31" s="470" t="s">
        <v>510</v>
      </c>
      <c r="E31" s="471"/>
      <c r="G31" s="284"/>
      <c r="I31" s="253"/>
      <c r="J31" s="253"/>
      <c r="K31" s="253"/>
      <c r="L31" s="253"/>
      <c r="M31" s="253"/>
      <c r="N31" s="253"/>
      <c r="O31" s="253"/>
      <c r="P31" s="253"/>
      <c r="Q31" s="253"/>
      <c r="R31" s="253"/>
      <c r="S31" s="253"/>
      <c r="T31" s="253"/>
      <c r="U31" s="253"/>
    </row>
    <row r="32" spans="1:21" s="3" customFormat="1">
      <c r="A32" s="267" t="s">
        <v>517</v>
      </c>
      <c r="B32" s="193" t="s">
        <v>517</v>
      </c>
      <c r="C32" s="244">
        <v>0</v>
      </c>
      <c r="D32" s="470" t="s">
        <v>510</v>
      </c>
      <c r="E32" s="471"/>
      <c r="G32" s="284"/>
      <c r="I32" s="253"/>
      <c r="J32" s="253"/>
      <c r="K32" s="253"/>
      <c r="L32" s="253"/>
      <c r="M32" s="253"/>
      <c r="N32" s="253"/>
      <c r="O32" s="253"/>
      <c r="P32" s="253"/>
      <c r="Q32" s="253"/>
      <c r="R32" s="253"/>
      <c r="S32" s="253"/>
      <c r="T32" s="253"/>
      <c r="U32" s="253"/>
    </row>
    <row r="33" spans="1:21" s="3" customFormat="1">
      <c r="A33" s="267" t="s">
        <v>1114</v>
      </c>
      <c r="B33" s="193" t="s">
        <v>539</v>
      </c>
      <c r="C33" s="244">
        <v>0</v>
      </c>
      <c r="D33" s="470" t="s">
        <v>510</v>
      </c>
      <c r="E33" s="471"/>
      <c r="G33" s="284"/>
      <c r="I33" s="253"/>
      <c r="J33" s="253"/>
      <c r="K33" s="253"/>
      <c r="L33" s="253"/>
      <c r="M33" s="253"/>
      <c r="N33" s="253"/>
      <c r="O33" s="253"/>
      <c r="P33" s="253"/>
      <c r="Q33" s="253"/>
      <c r="R33" s="253"/>
      <c r="S33" s="253"/>
      <c r="T33" s="253"/>
      <c r="U33" s="253"/>
    </row>
    <row r="34" spans="1:21" s="3" customFormat="1">
      <c r="A34" s="267" t="s">
        <v>523</v>
      </c>
      <c r="B34" s="193" t="s">
        <v>522</v>
      </c>
      <c r="C34" s="244">
        <v>0</v>
      </c>
      <c r="D34" s="470" t="s">
        <v>1042</v>
      </c>
      <c r="E34" s="471"/>
      <c r="G34" s="284"/>
      <c r="I34" s="253"/>
      <c r="J34" s="253"/>
      <c r="K34" s="253"/>
      <c r="L34" s="253"/>
      <c r="M34" s="253"/>
      <c r="N34" s="253"/>
      <c r="O34" s="253"/>
      <c r="P34" s="253"/>
      <c r="Q34" s="253"/>
      <c r="R34" s="253"/>
      <c r="S34" s="253"/>
      <c r="T34" s="253"/>
      <c r="U34" s="253"/>
    </row>
    <row r="35" spans="1:21">
      <c r="A35" s="267" t="s">
        <v>518</v>
      </c>
      <c r="B35" s="193" t="s">
        <v>518</v>
      </c>
      <c r="C35" s="244">
        <v>0</v>
      </c>
      <c r="D35" s="470" t="s">
        <v>551</v>
      </c>
      <c r="E35" s="471"/>
    </row>
    <row r="36" spans="1:21">
      <c r="A36" s="267" t="s">
        <v>519</v>
      </c>
      <c r="B36" s="193" t="s">
        <v>519</v>
      </c>
      <c r="C36" s="244">
        <v>0</v>
      </c>
      <c r="D36" s="470" t="s">
        <v>552</v>
      </c>
      <c r="E36" s="471"/>
    </row>
    <row r="37" spans="1:21">
      <c r="A37" s="267" t="s">
        <v>1115</v>
      </c>
      <c r="B37" s="193" t="s">
        <v>529</v>
      </c>
      <c r="C37" s="244">
        <v>0</v>
      </c>
      <c r="D37" s="470" t="s">
        <v>550</v>
      </c>
      <c r="E37" s="471"/>
    </row>
    <row r="38" spans="1:21">
      <c r="A38" s="267" t="s">
        <v>562</v>
      </c>
      <c r="B38" s="193" t="s">
        <v>530</v>
      </c>
      <c r="C38" s="244">
        <v>0</v>
      </c>
      <c r="D38" s="470" t="s">
        <v>603</v>
      </c>
      <c r="E38" s="471"/>
    </row>
    <row r="39" spans="1:21">
      <c r="A39" s="267" t="s">
        <v>563</v>
      </c>
      <c r="B39" s="193" t="s">
        <v>535</v>
      </c>
      <c r="C39" s="244">
        <v>0</v>
      </c>
      <c r="D39" s="470" t="s">
        <v>564</v>
      </c>
      <c r="E39" s="471"/>
    </row>
    <row r="40" spans="1:21">
      <c r="A40" s="267" t="s">
        <v>565</v>
      </c>
      <c r="B40" s="193" t="s">
        <v>534</v>
      </c>
      <c r="C40" s="244">
        <v>0</v>
      </c>
      <c r="D40" s="470" t="s">
        <v>566</v>
      </c>
      <c r="E40" s="471"/>
    </row>
    <row r="41" spans="1:21">
      <c r="A41" s="267" t="s">
        <v>568</v>
      </c>
      <c r="B41" s="193" t="s">
        <v>536</v>
      </c>
      <c r="C41" s="244">
        <v>0</v>
      </c>
      <c r="D41" s="470" t="s">
        <v>510</v>
      </c>
      <c r="E41" s="471"/>
    </row>
    <row r="42" spans="1:21">
      <c r="A42" s="267" t="s">
        <v>537</v>
      </c>
      <c r="B42" s="193" t="s">
        <v>538</v>
      </c>
      <c r="C42" s="244">
        <v>0</v>
      </c>
      <c r="D42" s="470" t="s">
        <v>569</v>
      </c>
      <c r="E42" s="471"/>
    </row>
    <row r="43" spans="1:21">
      <c r="A43" s="267" t="s">
        <v>554</v>
      </c>
      <c r="B43" s="193" t="s">
        <v>556</v>
      </c>
      <c r="C43" s="244">
        <v>0</v>
      </c>
      <c r="D43" s="470" t="s">
        <v>555</v>
      </c>
      <c r="E43" s="471"/>
    </row>
    <row r="44" spans="1:21">
      <c r="A44" s="326" t="s">
        <v>1030</v>
      </c>
      <c r="B44" s="193"/>
      <c r="C44" s="244"/>
      <c r="D44" s="478"/>
      <c r="E44" s="479"/>
    </row>
    <row r="45" spans="1:21">
      <c r="A45" s="267" t="s">
        <v>531</v>
      </c>
      <c r="B45" s="193" t="s">
        <v>531</v>
      </c>
      <c r="C45" s="244"/>
      <c r="D45" s="470" t="s">
        <v>553</v>
      </c>
      <c r="E45" s="471"/>
    </row>
    <row r="46" spans="1:21">
      <c r="A46" s="267" t="s">
        <v>557</v>
      </c>
      <c r="B46" s="193" t="s">
        <v>557</v>
      </c>
      <c r="C46" s="244"/>
      <c r="D46" s="470" t="s">
        <v>558</v>
      </c>
      <c r="E46" s="471"/>
    </row>
    <row r="47" spans="1:21">
      <c r="A47" s="267" t="s">
        <v>532</v>
      </c>
      <c r="B47" s="193" t="s">
        <v>532</v>
      </c>
      <c r="C47" s="244"/>
      <c r="D47" s="470" t="s">
        <v>559</v>
      </c>
      <c r="E47" s="471"/>
    </row>
    <row r="48" spans="1:21">
      <c r="A48" s="267" t="s">
        <v>544</v>
      </c>
      <c r="B48" s="193" t="s">
        <v>528</v>
      </c>
      <c r="C48" s="244">
        <v>0</v>
      </c>
      <c r="D48" s="470" t="s">
        <v>560</v>
      </c>
      <c r="E48" s="471"/>
    </row>
    <row r="49" spans="1:5">
      <c r="A49" s="267" t="s">
        <v>545</v>
      </c>
      <c r="B49" s="193" t="s">
        <v>546</v>
      </c>
      <c r="C49" s="244">
        <v>0</v>
      </c>
      <c r="D49" s="470" t="s">
        <v>561</v>
      </c>
      <c r="E49" s="471"/>
    </row>
    <row r="50" spans="1:5" ht="13.5" thickBot="1">
      <c r="A50" s="276" t="s">
        <v>567</v>
      </c>
      <c r="B50" s="196" t="s">
        <v>604</v>
      </c>
      <c r="C50" s="245" t="s">
        <v>1047</v>
      </c>
      <c r="D50" s="470" t="s">
        <v>1043</v>
      </c>
      <c r="E50" s="471"/>
    </row>
    <row r="51" spans="1:5">
      <c r="A51" s="257"/>
      <c r="B51" s="257"/>
      <c r="C51" s="198"/>
      <c r="D51" s="257"/>
    </row>
    <row r="52" spans="1:5">
      <c r="A52" s="257"/>
      <c r="B52" s="257"/>
      <c r="C52" s="198"/>
      <c r="D52" s="257"/>
    </row>
    <row r="53" spans="1:5">
      <c r="A53" s="257"/>
      <c r="B53" s="257"/>
      <c r="C53" s="198"/>
      <c r="D53" s="257"/>
    </row>
    <row r="56" spans="1:5">
      <c r="A56" s="2"/>
    </row>
  </sheetData>
  <sheetProtection algorithmName="SHA-512" hashValue="Iq3BkSGUHZdM4A3lHss5dTxMnj3LJ3+/PB753174Qnf9vsYeGB74L2vP60we1z4nqIjtZFVskwqtueY4bPo60A==" saltValue="7lz4bR5Nz0rApCBpM44SWg==" spinCount="100000" sheet="1" objects="1" scenarios="1"/>
  <mergeCells count="27">
    <mergeCell ref="B2:C2"/>
    <mergeCell ref="D49:E49"/>
    <mergeCell ref="D50:E50"/>
    <mergeCell ref="D43:E43"/>
    <mergeCell ref="D44:E44"/>
    <mergeCell ref="D45:E45"/>
    <mergeCell ref="D46:E46"/>
    <mergeCell ref="D47:E47"/>
    <mergeCell ref="D48:E48"/>
    <mergeCell ref="D42:E42"/>
    <mergeCell ref="D31:E31"/>
    <mergeCell ref="D32:E32"/>
    <mergeCell ref="D33:E33"/>
    <mergeCell ref="D34:E34"/>
    <mergeCell ref="D35:E35"/>
    <mergeCell ref="D36:E36"/>
    <mergeCell ref="D37:E37"/>
    <mergeCell ref="D38:E38"/>
    <mergeCell ref="D39:E39"/>
    <mergeCell ref="D40:E40"/>
    <mergeCell ref="D41:E41"/>
    <mergeCell ref="D30:E30"/>
    <mergeCell ref="B3:C3"/>
    <mergeCell ref="B4:C4"/>
    <mergeCell ref="B5:C5"/>
    <mergeCell ref="D28:E28"/>
    <mergeCell ref="D29:E29"/>
  </mergeCells>
  <phoneticPr fontId="12" type="noConversion"/>
  <dataValidations count="1">
    <dataValidation type="list" allowBlank="1" showInputMessage="1" showErrorMessage="1" sqref="C13 C16">
      <formula1>$H$9:$H$10</formula1>
    </dataValidation>
  </dataValidations>
  <pageMargins left="0.25" right="0.25" top="0.75" bottom="0.75" header="0.3" footer="0.3"/>
  <pageSetup paperSize="9" fitToHeight="0" orientation="landscape" horizontalDpi="1200" verticalDpi="1200" r:id="rId1"/>
  <headerFooter alignWithMargins="0">
    <oddHeader>&amp;L&amp;D</oddHeader>
    <oddFooter>&amp;L&amp;F&amp;C&amp;P&amp;Rvoorblad</oddFooter>
  </headerFooter>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
    <tabColor rgb="FFFFFF99"/>
    <pageSetUpPr fitToPage="1"/>
  </sheetPr>
  <dimension ref="A1:AS1011"/>
  <sheetViews>
    <sheetView tabSelected="1" zoomScale="90" zoomScaleNormal="90" zoomScaleSheetLayoutView="100" zoomScalePageLayoutView="125" workbookViewId="0">
      <selection activeCell="G25" sqref="G25"/>
    </sheetView>
  </sheetViews>
  <sheetFormatPr defaultColWidth="7.875" defaultRowHeight="11.25" outlineLevelRow="1" outlineLevelCol="1"/>
  <cols>
    <col min="1" max="1" width="5.125" style="3" customWidth="1"/>
    <col min="2" max="2" width="27.5" style="39" customWidth="1"/>
    <col min="3" max="3" width="3.75" style="462" hidden="1" customWidth="1" outlineLevel="1"/>
    <col min="4" max="4" width="11.5" style="3" bestFit="1" customWidth="1" collapsed="1"/>
    <col min="5" max="5" width="4.125" style="4" customWidth="1" outlineLevel="1"/>
    <col min="6" max="6" width="5.75" style="173" customWidth="1" outlineLevel="1"/>
    <col min="7" max="7" width="5.75" style="9" customWidth="1" outlineLevel="1"/>
    <col min="8" max="8" width="4.125" style="4" customWidth="1" outlineLevel="1"/>
    <col min="9" max="10" width="3.875" style="4" customWidth="1" outlineLevel="1"/>
    <col min="11" max="11" width="9.25" style="4" customWidth="1" outlineLevel="1"/>
    <col min="12" max="12" width="9.375" style="114" bestFit="1" customWidth="1"/>
    <col min="13" max="13" width="7.25" style="29" bestFit="1" customWidth="1"/>
    <col min="14" max="14" width="7.25" style="344" hidden="1" customWidth="1" outlineLevel="1"/>
    <col min="15" max="15" width="9.375" style="347" hidden="1" customWidth="1" outlineLevel="1"/>
    <col min="16" max="16" width="9.375" style="19" bestFit="1" customWidth="1" collapsed="1"/>
    <col min="17" max="18" width="8.375" style="42" bestFit="1" customWidth="1"/>
    <col min="19" max="19" width="7.875" style="42" bestFit="1" customWidth="1"/>
    <col min="20" max="20" width="8.375" style="42" bestFit="1" customWidth="1"/>
    <col min="21" max="21" width="8.375" style="114" customWidth="1"/>
    <col min="22" max="22" width="10.75" style="42" customWidth="1"/>
    <col min="23" max="33" width="7.875" style="3" customWidth="1"/>
    <col min="34" max="43" width="7.875" style="3"/>
    <col min="44" max="16384" width="7.875" style="1"/>
  </cols>
  <sheetData>
    <row r="1" spans="1:45" s="3" customFormat="1">
      <c r="A1" s="36"/>
      <c r="B1" s="226">
        <f>globals!B2</f>
        <v>35430</v>
      </c>
      <c r="C1" s="458"/>
      <c r="D1" s="188" t="s">
        <v>1760</v>
      </c>
      <c r="E1" s="90"/>
      <c r="F1" s="168"/>
      <c r="G1" s="91"/>
      <c r="H1" s="90"/>
      <c r="I1" s="90"/>
      <c r="J1" s="92"/>
      <c r="K1" s="93"/>
      <c r="L1" s="114"/>
      <c r="M1" s="94"/>
      <c r="N1" s="344"/>
      <c r="O1" s="347"/>
      <c r="P1" s="19"/>
      <c r="Q1" s="101"/>
      <c r="R1" s="101"/>
      <c r="S1" s="101"/>
      <c r="T1" s="101"/>
      <c r="U1" s="114"/>
      <c r="V1" s="101"/>
      <c r="AR1" s="1"/>
      <c r="AS1" s="1"/>
    </row>
    <row r="2" spans="1:45" s="3" customFormat="1">
      <c r="A2" s="36"/>
      <c r="B2" s="227" t="str">
        <f>globals!B4</f>
        <v>titel film</v>
      </c>
      <c r="C2" s="459" t="s">
        <v>1754</v>
      </c>
      <c r="D2" s="3" t="s">
        <v>944</v>
      </c>
      <c r="E2" s="176" t="s">
        <v>605</v>
      </c>
      <c r="F2" s="176" t="s">
        <v>606</v>
      </c>
      <c r="G2" s="176" t="s">
        <v>607</v>
      </c>
      <c r="H2" s="177" t="s">
        <v>253</v>
      </c>
      <c r="I2" s="178" t="s">
        <v>512</v>
      </c>
      <c r="J2" s="178" t="s">
        <v>6</v>
      </c>
      <c r="K2" s="176" t="s">
        <v>511</v>
      </c>
      <c r="L2" s="20" t="s">
        <v>5</v>
      </c>
      <c r="M2" s="95" t="s">
        <v>581</v>
      </c>
      <c r="N2" s="359" t="s">
        <v>1147</v>
      </c>
      <c r="O2" s="348" t="s">
        <v>3</v>
      </c>
      <c r="P2" s="76" t="s">
        <v>601</v>
      </c>
      <c r="Q2" s="101" t="s">
        <v>577</v>
      </c>
      <c r="R2" s="101" t="s">
        <v>578</v>
      </c>
      <c r="S2" s="101" t="s">
        <v>579</v>
      </c>
      <c r="T2" s="101" t="s">
        <v>945</v>
      </c>
      <c r="U2" s="19" t="s">
        <v>576</v>
      </c>
      <c r="V2" s="94" t="s">
        <v>801</v>
      </c>
      <c r="AR2" s="1"/>
      <c r="AS2" s="1"/>
    </row>
    <row r="3" spans="1:45" s="3" customFormat="1">
      <c r="A3" s="48"/>
      <c r="B3" s="49" t="s">
        <v>828</v>
      </c>
      <c r="C3" s="458"/>
      <c r="D3" s="122"/>
      <c r="E3" s="121"/>
      <c r="F3" s="169"/>
      <c r="G3" s="124"/>
      <c r="H3" s="125"/>
      <c r="I3" s="123"/>
      <c r="J3" s="124"/>
      <c r="K3" s="123"/>
      <c r="L3" s="20"/>
      <c r="M3" s="94"/>
      <c r="N3" s="344"/>
      <c r="O3" s="348"/>
      <c r="P3" s="19"/>
      <c r="Q3" s="94"/>
      <c r="R3" s="94"/>
      <c r="S3" s="94"/>
      <c r="T3" s="94"/>
      <c r="U3" s="19"/>
      <c r="V3" s="94"/>
      <c r="AR3" s="1"/>
      <c r="AS3" s="1"/>
    </row>
    <row r="4" spans="1:45" s="3" customFormat="1">
      <c r="A4" s="181">
        <v>1000</v>
      </c>
      <c r="B4" s="38" t="s">
        <v>217</v>
      </c>
      <c r="C4" s="459"/>
      <c r="D4" s="37"/>
      <c r="E4" s="126"/>
      <c r="F4" s="169"/>
      <c r="G4" s="124"/>
      <c r="H4" s="125"/>
      <c r="I4" s="123"/>
      <c r="J4" s="124"/>
      <c r="K4" s="127"/>
      <c r="L4" s="21">
        <f t="shared" ref="L4:V4" si="0">L91</f>
        <v>0</v>
      </c>
      <c r="M4" s="96">
        <f t="shared" si="0"/>
        <v>0</v>
      </c>
      <c r="N4" s="340">
        <f t="shared" si="0"/>
        <v>0</v>
      </c>
      <c r="O4" s="349">
        <f t="shared" si="0"/>
        <v>0</v>
      </c>
      <c r="P4" s="21">
        <f t="shared" si="0"/>
        <v>0</v>
      </c>
      <c r="Q4" s="96">
        <f t="shared" si="0"/>
        <v>0</v>
      </c>
      <c r="R4" s="96">
        <f t="shared" si="0"/>
        <v>0</v>
      </c>
      <c r="S4" s="96">
        <f t="shared" si="0"/>
        <v>0</v>
      </c>
      <c r="T4" s="96">
        <f t="shared" si="0"/>
        <v>0</v>
      </c>
      <c r="U4" s="19">
        <f t="shared" si="0"/>
        <v>0</v>
      </c>
      <c r="V4" s="96">
        <f t="shared" si="0"/>
        <v>0</v>
      </c>
      <c r="AR4" s="1"/>
      <c r="AS4" s="1"/>
    </row>
    <row r="5" spans="1:45" s="3" customFormat="1">
      <c r="A5" s="181">
        <v>1100</v>
      </c>
      <c r="B5" s="38" t="s">
        <v>218</v>
      </c>
      <c r="C5" s="459"/>
      <c r="D5" s="37"/>
      <c r="E5" s="126"/>
      <c r="F5" s="169"/>
      <c r="G5" s="124"/>
      <c r="H5" s="125"/>
      <c r="I5" s="123"/>
      <c r="J5" s="124"/>
      <c r="K5" s="127"/>
      <c r="L5" s="21">
        <f t="shared" ref="L5:V5" si="1">L104</f>
        <v>0</v>
      </c>
      <c r="M5" s="96">
        <f t="shared" si="1"/>
        <v>0</v>
      </c>
      <c r="N5" s="340">
        <f t="shared" si="1"/>
        <v>0</v>
      </c>
      <c r="O5" s="349">
        <f t="shared" si="1"/>
        <v>0</v>
      </c>
      <c r="P5" s="21">
        <f t="shared" si="1"/>
        <v>0</v>
      </c>
      <c r="Q5" s="96">
        <f t="shared" si="1"/>
        <v>0</v>
      </c>
      <c r="R5" s="96">
        <f t="shared" si="1"/>
        <v>0</v>
      </c>
      <c r="S5" s="96">
        <f t="shared" si="1"/>
        <v>0</v>
      </c>
      <c r="T5" s="96">
        <f t="shared" si="1"/>
        <v>0</v>
      </c>
      <c r="U5" s="19">
        <f t="shared" si="1"/>
        <v>0</v>
      </c>
      <c r="V5" s="96">
        <f t="shared" si="1"/>
        <v>0</v>
      </c>
      <c r="AR5" s="1"/>
      <c r="AS5" s="1"/>
    </row>
    <row r="6" spans="1:45" s="3" customFormat="1">
      <c r="A6" s="181">
        <v>1200</v>
      </c>
      <c r="B6" s="38" t="s">
        <v>14</v>
      </c>
      <c r="C6" s="459"/>
      <c r="D6" s="37"/>
      <c r="E6" s="126"/>
      <c r="F6" s="169"/>
      <c r="G6" s="124"/>
      <c r="H6" s="125"/>
      <c r="I6" s="123"/>
      <c r="J6" s="124"/>
      <c r="K6" s="127"/>
      <c r="L6" s="21">
        <f t="shared" ref="L6:V6" si="2">L117</f>
        <v>0</v>
      </c>
      <c r="M6" s="96">
        <f t="shared" si="2"/>
        <v>0</v>
      </c>
      <c r="N6" s="340">
        <f t="shared" si="2"/>
        <v>0</v>
      </c>
      <c r="O6" s="349">
        <f t="shared" si="2"/>
        <v>0</v>
      </c>
      <c r="P6" s="21">
        <f t="shared" si="2"/>
        <v>0</v>
      </c>
      <c r="Q6" s="96">
        <f t="shared" si="2"/>
        <v>0</v>
      </c>
      <c r="R6" s="96">
        <f t="shared" si="2"/>
        <v>0</v>
      </c>
      <c r="S6" s="96">
        <f t="shared" si="2"/>
        <v>0</v>
      </c>
      <c r="T6" s="96">
        <f t="shared" si="2"/>
        <v>0</v>
      </c>
      <c r="U6" s="19">
        <f t="shared" si="2"/>
        <v>0</v>
      </c>
      <c r="V6" s="96">
        <f t="shared" si="2"/>
        <v>0</v>
      </c>
      <c r="AR6" s="1"/>
      <c r="AS6" s="1"/>
    </row>
    <row r="7" spans="1:45" s="3" customFormat="1">
      <c r="A7" s="181">
        <v>1300</v>
      </c>
      <c r="B7" s="38" t="s">
        <v>18</v>
      </c>
      <c r="C7" s="459"/>
      <c r="D7" s="37"/>
      <c r="E7" s="126"/>
      <c r="F7" s="169"/>
      <c r="G7" s="124"/>
      <c r="H7" s="125"/>
      <c r="I7" s="123"/>
      <c r="J7" s="124"/>
      <c r="K7" s="127"/>
      <c r="L7" s="21">
        <f t="shared" ref="L7:V7" si="3">L133</f>
        <v>0</v>
      </c>
      <c r="M7" s="96">
        <f t="shared" si="3"/>
        <v>0</v>
      </c>
      <c r="N7" s="340">
        <f t="shared" si="3"/>
        <v>0</v>
      </c>
      <c r="O7" s="349">
        <f t="shared" si="3"/>
        <v>0</v>
      </c>
      <c r="P7" s="21">
        <f t="shared" si="3"/>
        <v>0</v>
      </c>
      <c r="Q7" s="96">
        <f t="shared" si="3"/>
        <v>0</v>
      </c>
      <c r="R7" s="96">
        <f t="shared" si="3"/>
        <v>0</v>
      </c>
      <c r="S7" s="96">
        <f t="shared" si="3"/>
        <v>0</v>
      </c>
      <c r="T7" s="96">
        <f t="shared" si="3"/>
        <v>0</v>
      </c>
      <c r="U7" s="19">
        <f t="shared" si="3"/>
        <v>0</v>
      </c>
      <c r="V7" s="96">
        <f t="shared" si="3"/>
        <v>0</v>
      </c>
      <c r="AR7" s="1"/>
      <c r="AS7" s="1"/>
    </row>
    <row r="8" spans="1:45" s="3" customFormat="1">
      <c r="A8" s="181">
        <v>1400</v>
      </c>
      <c r="B8" s="38" t="s">
        <v>219</v>
      </c>
      <c r="C8" s="459"/>
      <c r="D8" s="37"/>
      <c r="E8" s="126"/>
      <c r="F8" s="169"/>
      <c r="G8" s="124"/>
      <c r="H8" s="125"/>
      <c r="I8" s="123"/>
      <c r="J8" s="124"/>
      <c r="K8" s="127"/>
      <c r="L8" s="21">
        <f t="shared" ref="L8:V8" si="4">L168</f>
        <v>0</v>
      </c>
      <c r="M8" s="96">
        <f t="shared" si="4"/>
        <v>0</v>
      </c>
      <c r="N8" s="340">
        <f t="shared" si="4"/>
        <v>0</v>
      </c>
      <c r="O8" s="349">
        <f t="shared" si="4"/>
        <v>0</v>
      </c>
      <c r="P8" s="21">
        <f t="shared" si="4"/>
        <v>0</v>
      </c>
      <c r="Q8" s="96">
        <f t="shared" si="4"/>
        <v>0</v>
      </c>
      <c r="R8" s="96">
        <f t="shared" si="4"/>
        <v>0</v>
      </c>
      <c r="S8" s="96">
        <f t="shared" si="4"/>
        <v>0</v>
      </c>
      <c r="T8" s="96">
        <f t="shared" si="4"/>
        <v>0</v>
      </c>
      <c r="U8" s="19">
        <f t="shared" si="4"/>
        <v>0</v>
      </c>
      <c r="V8" s="96">
        <f t="shared" si="4"/>
        <v>0</v>
      </c>
      <c r="AR8" s="1"/>
      <c r="AS8" s="1"/>
    </row>
    <row r="9" spans="1:45" s="3" customFormat="1">
      <c r="A9" s="181">
        <v>1500</v>
      </c>
      <c r="B9" s="38" t="s">
        <v>220</v>
      </c>
      <c r="C9" s="459"/>
      <c r="D9" s="37"/>
      <c r="E9" s="126"/>
      <c r="F9" s="169"/>
      <c r="G9" s="124"/>
      <c r="H9" s="125"/>
      <c r="I9" s="123"/>
      <c r="J9" s="124"/>
      <c r="K9" s="127"/>
      <c r="L9" s="23">
        <f t="shared" ref="L9:V9" si="5">L178</f>
        <v>0</v>
      </c>
      <c r="M9" s="97">
        <f t="shared" si="5"/>
        <v>0</v>
      </c>
      <c r="N9" s="341">
        <f t="shared" si="5"/>
        <v>0</v>
      </c>
      <c r="O9" s="350">
        <f t="shared" si="5"/>
        <v>0</v>
      </c>
      <c r="P9" s="23">
        <f t="shared" si="5"/>
        <v>0</v>
      </c>
      <c r="Q9" s="97">
        <f t="shared" si="5"/>
        <v>0</v>
      </c>
      <c r="R9" s="97">
        <f t="shared" si="5"/>
        <v>0</v>
      </c>
      <c r="S9" s="97">
        <f t="shared" si="5"/>
        <v>0</v>
      </c>
      <c r="T9" s="97">
        <f t="shared" si="5"/>
        <v>0</v>
      </c>
      <c r="U9" s="27">
        <f t="shared" si="5"/>
        <v>0</v>
      </c>
      <c r="V9" s="97">
        <f t="shared" si="5"/>
        <v>0</v>
      </c>
      <c r="AR9" s="1"/>
      <c r="AS9" s="1"/>
    </row>
    <row r="10" spans="1:45" s="3" customFormat="1">
      <c r="A10" s="50"/>
      <c r="B10" s="51" t="s">
        <v>829</v>
      </c>
      <c r="C10" s="459"/>
      <c r="D10" s="128"/>
      <c r="E10" s="129"/>
      <c r="F10" s="170"/>
      <c r="G10" s="131"/>
      <c r="H10" s="132"/>
      <c r="I10" s="130"/>
      <c r="J10" s="131"/>
      <c r="K10" s="127"/>
      <c r="L10" s="24">
        <f t="shared" ref="L10:V10" si="6">SUM(L4:L9)</f>
        <v>0</v>
      </c>
      <c r="M10" s="98">
        <f t="shared" si="6"/>
        <v>0</v>
      </c>
      <c r="N10" s="342">
        <f t="shared" ref="N10" si="7">SUM(N4:N9)</f>
        <v>0</v>
      </c>
      <c r="O10" s="351">
        <f t="shared" ref="O10" si="8">SUM(O4:O9)</f>
        <v>0</v>
      </c>
      <c r="P10" s="24">
        <f t="shared" si="6"/>
        <v>0</v>
      </c>
      <c r="Q10" s="98">
        <f t="shared" si="6"/>
        <v>0</v>
      </c>
      <c r="R10" s="98">
        <f t="shared" si="6"/>
        <v>0</v>
      </c>
      <c r="S10" s="98">
        <f t="shared" si="6"/>
        <v>0</v>
      </c>
      <c r="T10" s="98">
        <f t="shared" si="6"/>
        <v>0</v>
      </c>
      <c r="U10" s="19">
        <f t="shared" si="6"/>
        <v>0</v>
      </c>
      <c r="V10" s="98">
        <f t="shared" si="6"/>
        <v>0</v>
      </c>
      <c r="AR10" s="1"/>
      <c r="AS10" s="1"/>
    </row>
    <row r="11" spans="1:45" s="3" customFormat="1">
      <c r="A11" s="50"/>
      <c r="B11" s="38"/>
      <c r="C11" s="459"/>
      <c r="D11" s="37"/>
      <c r="E11" s="126"/>
      <c r="F11" s="169"/>
      <c r="G11" s="124"/>
      <c r="H11" s="125"/>
      <c r="I11" s="123"/>
      <c r="J11" s="124"/>
      <c r="K11" s="127"/>
      <c r="L11" s="21"/>
      <c r="M11" s="96"/>
      <c r="N11" s="340"/>
      <c r="O11" s="349"/>
      <c r="P11" s="21"/>
      <c r="Q11" s="96"/>
      <c r="R11" s="96"/>
      <c r="S11" s="96"/>
      <c r="T11" s="96"/>
      <c r="U11" s="19"/>
      <c r="V11" s="96"/>
      <c r="AR11" s="1"/>
      <c r="AS11" s="1"/>
    </row>
    <row r="12" spans="1:45" s="3" customFormat="1">
      <c r="A12" s="181">
        <v>2000</v>
      </c>
      <c r="B12" s="38" t="s">
        <v>221</v>
      </c>
      <c r="C12" s="459"/>
      <c r="D12" s="37"/>
      <c r="E12" s="126"/>
      <c r="F12" s="169"/>
      <c r="G12" s="124"/>
      <c r="H12" s="125"/>
      <c r="I12" s="123"/>
      <c r="J12" s="124"/>
      <c r="K12" s="127"/>
      <c r="L12" s="21">
        <f t="shared" ref="L12:V12" si="9">L207</f>
        <v>0</v>
      </c>
      <c r="M12" s="96">
        <f t="shared" si="9"/>
        <v>0</v>
      </c>
      <c r="N12" s="340">
        <f t="shared" si="9"/>
        <v>0</v>
      </c>
      <c r="O12" s="349">
        <f t="shared" si="9"/>
        <v>0</v>
      </c>
      <c r="P12" s="21">
        <f t="shared" si="9"/>
        <v>0</v>
      </c>
      <c r="Q12" s="96">
        <f t="shared" si="9"/>
        <v>0</v>
      </c>
      <c r="R12" s="96">
        <f t="shared" si="9"/>
        <v>0</v>
      </c>
      <c r="S12" s="96">
        <f t="shared" si="9"/>
        <v>0</v>
      </c>
      <c r="T12" s="96">
        <f t="shared" si="9"/>
        <v>0</v>
      </c>
      <c r="U12" s="19">
        <f t="shared" si="9"/>
        <v>0</v>
      </c>
      <c r="V12" s="96">
        <f t="shared" si="9"/>
        <v>0</v>
      </c>
      <c r="AR12" s="1"/>
      <c r="AS12" s="1"/>
    </row>
    <row r="13" spans="1:45" s="3" customFormat="1">
      <c r="A13" s="181">
        <v>2200</v>
      </c>
      <c r="B13" s="38" t="s">
        <v>222</v>
      </c>
      <c r="C13" s="459"/>
      <c r="D13" s="37"/>
      <c r="E13" s="126"/>
      <c r="F13" s="169"/>
      <c r="G13" s="124"/>
      <c r="H13" s="125"/>
      <c r="I13" s="123"/>
      <c r="J13" s="124"/>
      <c r="K13" s="127"/>
      <c r="L13" s="21">
        <f t="shared" ref="L13:V13" si="10">L220</f>
        <v>0</v>
      </c>
      <c r="M13" s="96">
        <f t="shared" si="10"/>
        <v>0</v>
      </c>
      <c r="N13" s="340">
        <f t="shared" si="10"/>
        <v>0</v>
      </c>
      <c r="O13" s="349">
        <f t="shared" si="10"/>
        <v>0</v>
      </c>
      <c r="P13" s="21">
        <f t="shared" si="10"/>
        <v>0</v>
      </c>
      <c r="Q13" s="96">
        <f t="shared" si="10"/>
        <v>0</v>
      </c>
      <c r="R13" s="96">
        <f t="shared" si="10"/>
        <v>0</v>
      </c>
      <c r="S13" s="96">
        <f t="shared" si="10"/>
        <v>0</v>
      </c>
      <c r="T13" s="96">
        <f t="shared" si="10"/>
        <v>0</v>
      </c>
      <c r="U13" s="19">
        <f t="shared" si="10"/>
        <v>0</v>
      </c>
      <c r="V13" s="96">
        <f t="shared" si="10"/>
        <v>0</v>
      </c>
      <c r="AR13" s="1"/>
      <c r="AS13" s="1"/>
    </row>
    <row r="14" spans="1:45" s="3" customFormat="1">
      <c r="A14" s="181">
        <v>2300</v>
      </c>
      <c r="B14" s="38" t="s">
        <v>223</v>
      </c>
      <c r="C14" s="459"/>
      <c r="D14" s="37"/>
      <c r="E14" s="126"/>
      <c r="F14" s="169"/>
      <c r="G14" s="124"/>
      <c r="H14" s="125"/>
      <c r="I14" s="123"/>
      <c r="J14" s="124"/>
      <c r="K14" s="127"/>
      <c r="L14" s="21">
        <f t="shared" ref="L14:V14" si="11">L236</f>
        <v>0</v>
      </c>
      <c r="M14" s="96">
        <f t="shared" si="11"/>
        <v>0</v>
      </c>
      <c r="N14" s="340">
        <f t="shared" si="11"/>
        <v>0</v>
      </c>
      <c r="O14" s="349">
        <f t="shared" si="11"/>
        <v>0</v>
      </c>
      <c r="P14" s="21">
        <f t="shared" si="11"/>
        <v>0</v>
      </c>
      <c r="Q14" s="96">
        <f t="shared" si="11"/>
        <v>0</v>
      </c>
      <c r="R14" s="96">
        <f t="shared" si="11"/>
        <v>0</v>
      </c>
      <c r="S14" s="96">
        <f t="shared" si="11"/>
        <v>0</v>
      </c>
      <c r="T14" s="96">
        <f t="shared" si="11"/>
        <v>0</v>
      </c>
      <c r="U14" s="19">
        <f t="shared" si="11"/>
        <v>0</v>
      </c>
      <c r="V14" s="96">
        <f t="shared" si="11"/>
        <v>0</v>
      </c>
      <c r="AR14" s="1"/>
      <c r="AS14" s="1"/>
    </row>
    <row r="15" spans="1:45" s="3" customFormat="1">
      <c r="A15" s="181">
        <v>2400</v>
      </c>
      <c r="B15" s="38" t="s">
        <v>224</v>
      </c>
      <c r="C15" s="459"/>
      <c r="D15" s="37"/>
      <c r="E15" s="126"/>
      <c r="F15" s="169"/>
      <c r="G15" s="124"/>
      <c r="H15" s="125"/>
      <c r="I15" s="123"/>
      <c r="J15" s="124"/>
      <c r="K15" s="127"/>
      <c r="L15" s="21">
        <f t="shared" ref="L15:V15" si="12">L256</f>
        <v>0</v>
      </c>
      <c r="M15" s="96">
        <f t="shared" si="12"/>
        <v>0</v>
      </c>
      <c r="N15" s="340">
        <f t="shared" si="12"/>
        <v>0</v>
      </c>
      <c r="O15" s="349">
        <f t="shared" si="12"/>
        <v>0</v>
      </c>
      <c r="P15" s="21">
        <f t="shared" si="12"/>
        <v>0</v>
      </c>
      <c r="Q15" s="96">
        <f t="shared" si="12"/>
        <v>0</v>
      </c>
      <c r="R15" s="96">
        <f t="shared" si="12"/>
        <v>0</v>
      </c>
      <c r="S15" s="96">
        <f t="shared" si="12"/>
        <v>0</v>
      </c>
      <c r="T15" s="96">
        <f t="shared" si="12"/>
        <v>0</v>
      </c>
      <c r="U15" s="19">
        <f t="shared" si="12"/>
        <v>0</v>
      </c>
      <c r="V15" s="96">
        <f t="shared" si="12"/>
        <v>0</v>
      </c>
      <c r="AR15" s="1"/>
      <c r="AS15" s="1"/>
    </row>
    <row r="16" spans="1:45" s="3" customFormat="1">
      <c r="A16" s="181">
        <v>2500</v>
      </c>
      <c r="B16" s="38" t="s">
        <v>225</v>
      </c>
      <c r="C16" s="459"/>
      <c r="D16" s="37"/>
      <c r="E16" s="126"/>
      <c r="F16" s="169"/>
      <c r="G16" s="124"/>
      <c r="H16" s="125"/>
      <c r="I16" s="123"/>
      <c r="J16" s="124"/>
      <c r="K16" s="127"/>
      <c r="L16" s="21">
        <f t="shared" ref="L16:V16" si="13">L283</f>
        <v>0</v>
      </c>
      <c r="M16" s="96">
        <f t="shared" si="13"/>
        <v>0</v>
      </c>
      <c r="N16" s="340">
        <f t="shared" si="13"/>
        <v>0</v>
      </c>
      <c r="O16" s="349">
        <f t="shared" si="13"/>
        <v>0</v>
      </c>
      <c r="P16" s="21">
        <f t="shared" si="13"/>
        <v>0</v>
      </c>
      <c r="Q16" s="96">
        <f t="shared" si="13"/>
        <v>0</v>
      </c>
      <c r="R16" s="96">
        <f t="shared" si="13"/>
        <v>0</v>
      </c>
      <c r="S16" s="96">
        <f t="shared" si="13"/>
        <v>0</v>
      </c>
      <c r="T16" s="96">
        <f t="shared" si="13"/>
        <v>0</v>
      </c>
      <c r="U16" s="19">
        <f t="shared" si="13"/>
        <v>0</v>
      </c>
      <c r="V16" s="96">
        <f t="shared" si="13"/>
        <v>0</v>
      </c>
      <c r="AR16" s="1"/>
      <c r="AS16" s="1"/>
    </row>
    <row r="17" spans="1:45" s="3" customFormat="1">
      <c r="A17" s="181">
        <v>2600</v>
      </c>
      <c r="B17" s="38" t="s">
        <v>226</v>
      </c>
      <c r="C17" s="459"/>
      <c r="D17" s="37"/>
      <c r="E17" s="126"/>
      <c r="F17" s="169"/>
      <c r="G17" s="124"/>
      <c r="H17" s="125"/>
      <c r="I17" s="123"/>
      <c r="J17" s="124"/>
      <c r="K17" s="127"/>
      <c r="L17" s="21">
        <f t="shared" ref="L17:V17" si="14">L296</f>
        <v>0</v>
      </c>
      <c r="M17" s="96">
        <f t="shared" si="14"/>
        <v>0</v>
      </c>
      <c r="N17" s="340">
        <f t="shared" si="14"/>
        <v>0</v>
      </c>
      <c r="O17" s="349">
        <f t="shared" si="14"/>
        <v>0</v>
      </c>
      <c r="P17" s="21">
        <f t="shared" si="14"/>
        <v>0</v>
      </c>
      <c r="Q17" s="96">
        <f t="shared" si="14"/>
        <v>0</v>
      </c>
      <c r="R17" s="96">
        <f t="shared" si="14"/>
        <v>0</v>
      </c>
      <c r="S17" s="96">
        <f t="shared" si="14"/>
        <v>0</v>
      </c>
      <c r="T17" s="96">
        <f t="shared" si="14"/>
        <v>0</v>
      </c>
      <c r="U17" s="19">
        <f t="shared" si="14"/>
        <v>0</v>
      </c>
      <c r="V17" s="96">
        <f t="shared" si="14"/>
        <v>0</v>
      </c>
      <c r="AR17" s="1"/>
      <c r="AS17" s="1"/>
    </row>
    <row r="18" spans="1:45" s="3" customFormat="1">
      <c r="A18" s="181">
        <v>2800</v>
      </c>
      <c r="B18" s="38" t="s">
        <v>227</v>
      </c>
      <c r="C18" s="459"/>
      <c r="D18" s="37"/>
      <c r="E18" s="126"/>
      <c r="F18" s="169"/>
      <c r="G18" s="124"/>
      <c r="H18" s="125"/>
      <c r="I18" s="123"/>
      <c r="J18" s="124"/>
      <c r="K18" s="127"/>
      <c r="L18" s="21">
        <f t="shared" ref="L18:V18" si="15">L314</f>
        <v>0</v>
      </c>
      <c r="M18" s="96">
        <f t="shared" si="15"/>
        <v>0</v>
      </c>
      <c r="N18" s="340">
        <f t="shared" si="15"/>
        <v>0</v>
      </c>
      <c r="O18" s="349">
        <f t="shared" si="15"/>
        <v>0</v>
      </c>
      <c r="P18" s="21">
        <f t="shared" si="15"/>
        <v>0</v>
      </c>
      <c r="Q18" s="96">
        <f t="shared" si="15"/>
        <v>0</v>
      </c>
      <c r="R18" s="96">
        <f t="shared" si="15"/>
        <v>0</v>
      </c>
      <c r="S18" s="96">
        <f t="shared" si="15"/>
        <v>0</v>
      </c>
      <c r="T18" s="96">
        <f t="shared" si="15"/>
        <v>0</v>
      </c>
      <c r="U18" s="19">
        <f t="shared" si="15"/>
        <v>0</v>
      </c>
      <c r="V18" s="96">
        <f t="shared" si="15"/>
        <v>0</v>
      </c>
      <c r="AR18" s="1"/>
      <c r="AS18" s="1"/>
    </row>
    <row r="19" spans="1:45" s="3" customFormat="1">
      <c r="A19" s="181">
        <v>2900</v>
      </c>
      <c r="B19" s="38" t="s">
        <v>228</v>
      </c>
      <c r="C19" s="459"/>
      <c r="D19" s="37"/>
      <c r="E19" s="126"/>
      <c r="F19" s="169"/>
      <c r="G19" s="124"/>
      <c r="H19" s="125"/>
      <c r="I19" s="123"/>
      <c r="J19" s="124"/>
      <c r="K19" s="127"/>
      <c r="L19" s="21">
        <f t="shared" ref="L19:V19" si="16">L331</f>
        <v>0</v>
      </c>
      <c r="M19" s="96">
        <f t="shared" si="16"/>
        <v>0</v>
      </c>
      <c r="N19" s="340">
        <f t="shared" si="16"/>
        <v>0</v>
      </c>
      <c r="O19" s="349">
        <f t="shared" si="16"/>
        <v>0</v>
      </c>
      <c r="P19" s="21">
        <f t="shared" si="16"/>
        <v>0</v>
      </c>
      <c r="Q19" s="96">
        <f t="shared" si="16"/>
        <v>0</v>
      </c>
      <c r="R19" s="96">
        <f t="shared" si="16"/>
        <v>0</v>
      </c>
      <c r="S19" s="96">
        <f t="shared" si="16"/>
        <v>0</v>
      </c>
      <c r="T19" s="96">
        <f t="shared" si="16"/>
        <v>0</v>
      </c>
      <c r="U19" s="19">
        <f t="shared" si="16"/>
        <v>0</v>
      </c>
      <c r="V19" s="96">
        <f t="shared" si="16"/>
        <v>0</v>
      </c>
      <c r="AR19" s="1"/>
      <c r="AS19" s="1"/>
    </row>
    <row r="20" spans="1:45" s="3" customFormat="1">
      <c r="A20" s="181">
        <v>3000</v>
      </c>
      <c r="B20" s="38" t="s">
        <v>229</v>
      </c>
      <c r="C20" s="459"/>
      <c r="D20" s="37"/>
      <c r="E20" s="126"/>
      <c r="F20" s="169"/>
      <c r="G20" s="124"/>
      <c r="H20" s="125"/>
      <c r="I20" s="123"/>
      <c r="J20" s="124"/>
      <c r="K20" s="127"/>
      <c r="L20" s="21">
        <f t="shared" ref="L20:V20" si="17">L349</f>
        <v>0</v>
      </c>
      <c r="M20" s="96">
        <f t="shared" si="17"/>
        <v>0</v>
      </c>
      <c r="N20" s="340">
        <f t="shared" si="17"/>
        <v>0</v>
      </c>
      <c r="O20" s="349">
        <f t="shared" si="17"/>
        <v>0</v>
      </c>
      <c r="P20" s="21">
        <f t="shared" si="17"/>
        <v>0</v>
      </c>
      <c r="Q20" s="96">
        <f t="shared" si="17"/>
        <v>0</v>
      </c>
      <c r="R20" s="96">
        <f t="shared" si="17"/>
        <v>0</v>
      </c>
      <c r="S20" s="96">
        <f t="shared" si="17"/>
        <v>0</v>
      </c>
      <c r="T20" s="96">
        <f t="shared" si="17"/>
        <v>0</v>
      </c>
      <c r="U20" s="19">
        <f t="shared" si="17"/>
        <v>0</v>
      </c>
      <c r="V20" s="96">
        <f t="shared" si="17"/>
        <v>0</v>
      </c>
      <c r="AR20" s="1"/>
      <c r="AS20" s="1"/>
    </row>
    <row r="21" spans="1:45" s="3" customFormat="1">
      <c r="A21" s="181">
        <v>3200</v>
      </c>
      <c r="B21" s="38" t="s">
        <v>230</v>
      </c>
      <c r="C21" s="459"/>
      <c r="D21" s="37"/>
      <c r="E21" s="126"/>
      <c r="F21" s="169"/>
      <c r="G21" s="124"/>
      <c r="H21" s="125"/>
      <c r="I21" s="123"/>
      <c r="J21" s="124"/>
      <c r="K21" s="127"/>
      <c r="L21" s="21">
        <f t="shared" ref="L21:V21" si="18">L373</f>
        <v>0</v>
      </c>
      <c r="M21" s="96">
        <f t="shared" si="18"/>
        <v>0</v>
      </c>
      <c r="N21" s="340">
        <f t="shared" si="18"/>
        <v>0</v>
      </c>
      <c r="O21" s="349">
        <f t="shared" si="18"/>
        <v>0</v>
      </c>
      <c r="P21" s="21">
        <f t="shared" si="18"/>
        <v>0</v>
      </c>
      <c r="Q21" s="96">
        <f t="shared" si="18"/>
        <v>0</v>
      </c>
      <c r="R21" s="96">
        <f t="shared" si="18"/>
        <v>0</v>
      </c>
      <c r="S21" s="96">
        <f t="shared" si="18"/>
        <v>0</v>
      </c>
      <c r="T21" s="96">
        <f t="shared" si="18"/>
        <v>0</v>
      </c>
      <c r="U21" s="19">
        <f t="shared" si="18"/>
        <v>0</v>
      </c>
      <c r="V21" s="96">
        <f t="shared" si="18"/>
        <v>0</v>
      </c>
      <c r="AR21" s="1"/>
      <c r="AS21" s="1"/>
    </row>
    <row r="22" spans="1:45" s="3" customFormat="1">
      <c r="A22" s="181">
        <v>3400</v>
      </c>
      <c r="B22" s="38" t="s">
        <v>231</v>
      </c>
      <c r="C22" s="459"/>
      <c r="D22" s="37"/>
      <c r="E22" s="126"/>
      <c r="F22" s="169"/>
      <c r="G22" s="124"/>
      <c r="H22" s="125"/>
      <c r="I22" s="123"/>
      <c r="J22" s="124"/>
      <c r="K22" s="127"/>
      <c r="L22" s="21">
        <f t="shared" ref="L22:V22" si="19">L393</f>
        <v>0</v>
      </c>
      <c r="M22" s="96">
        <f t="shared" si="19"/>
        <v>0</v>
      </c>
      <c r="N22" s="340">
        <f t="shared" si="19"/>
        <v>0</v>
      </c>
      <c r="O22" s="349">
        <f t="shared" si="19"/>
        <v>0</v>
      </c>
      <c r="P22" s="21">
        <f t="shared" si="19"/>
        <v>0</v>
      </c>
      <c r="Q22" s="96">
        <f t="shared" si="19"/>
        <v>0</v>
      </c>
      <c r="R22" s="96">
        <f t="shared" si="19"/>
        <v>0</v>
      </c>
      <c r="S22" s="96">
        <f t="shared" si="19"/>
        <v>0</v>
      </c>
      <c r="T22" s="96">
        <f t="shared" si="19"/>
        <v>0</v>
      </c>
      <c r="U22" s="19">
        <f t="shared" si="19"/>
        <v>0</v>
      </c>
      <c r="V22" s="96">
        <f t="shared" si="19"/>
        <v>0</v>
      </c>
      <c r="AR22" s="1"/>
      <c r="AS22" s="1"/>
    </row>
    <row r="23" spans="1:45" s="3" customFormat="1">
      <c r="A23" s="181">
        <v>3500</v>
      </c>
      <c r="B23" s="38" t="s">
        <v>232</v>
      </c>
      <c r="C23" s="459"/>
      <c r="D23" s="37"/>
      <c r="E23" s="126"/>
      <c r="F23" s="169"/>
      <c r="G23" s="124"/>
      <c r="H23" s="125"/>
      <c r="I23" s="123"/>
      <c r="J23" s="124"/>
      <c r="K23" s="127"/>
      <c r="L23" s="21">
        <f t="shared" ref="L23:V23" si="20">L412</f>
        <v>0</v>
      </c>
      <c r="M23" s="96">
        <f t="shared" si="20"/>
        <v>0</v>
      </c>
      <c r="N23" s="340">
        <f t="shared" si="20"/>
        <v>0</v>
      </c>
      <c r="O23" s="349">
        <f t="shared" si="20"/>
        <v>0</v>
      </c>
      <c r="P23" s="21">
        <f t="shared" si="20"/>
        <v>0</v>
      </c>
      <c r="Q23" s="96">
        <f t="shared" si="20"/>
        <v>0</v>
      </c>
      <c r="R23" s="96">
        <f t="shared" si="20"/>
        <v>0</v>
      </c>
      <c r="S23" s="96">
        <f t="shared" si="20"/>
        <v>0</v>
      </c>
      <c r="T23" s="96">
        <f t="shared" si="20"/>
        <v>0</v>
      </c>
      <c r="U23" s="19">
        <f t="shared" si="20"/>
        <v>0</v>
      </c>
      <c r="V23" s="96">
        <f t="shared" si="20"/>
        <v>0</v>
      </c>
      <c r="AR23" s="1"/>
      <c r="AS23" s="1"/>
    </row>
    <row r="24" spans="1:45" s="3" customFormat="1">
      <c r="A24" s="181">
        <v>3600</v>
      </c>
      <c r="B24" s="38" t="s">
        <v>233</v>
      </c>
      <c r="C24" s="459"/>
      <c r="D24" s="37"/>
      <c r="E24" s="126"/>
      <c r="F24" s="169"/>
      <c r="G24" s="124"/>
      <c r="H24" s="125"/>
      <c r="I24" s="123"/>
      <c r="J24" s="124"/>
      <c r="K24" s="127"/>
      <c r="L24" s="21">
        <f t="shared" ref="L24:V24" si="21">L427</f>
        <v>0</v>
      </c>
      <c r="M24" s="96">
        <f t="shared" si="21"/>
        <v>0</v>
      </c>
      <c r="N24" s="340">
        <f t="shared" si="21"/>
        <v>0</v>
      </c>
      <c r="O24" s="349">
        <f t="shared" si="21"/>
        <v>0</v>
      </c>
      <c r="P24" s="21">
        <f t="shared" si="21"/>
        <v>0</v>
      </c>
      <c r="Q24" s="96">
        <f t="shared" si="21"/>
        <v>0</v>
      </c>
      <c r="R24" s="96">
        <f t="shared" si="21"/>
        <v>0</v>
      </c>
      <c r="S24" s="96">
        <f t="shared" si="21"/>
        <v>0</v>
      </c>
      <c r="T24" s="96">
        <f t="shared" si="21"/>
        <v>0</v>
      </c>
      <c r="U24" s="19">
        <f t="shared" si="21"/>
        <v>0</v>
      </c>
      <c r="V24" s="96">
        <f t="shared" si="21"/>
        <v>0</v>
      </c>
      <c r="AR24" s="1"/>
      <c r="AS24" s="1"/>
    </row>
    <row r="25" spans="1:45" s="3" customFormat="1">
      <c r="A25" s="181">
        <v>3700</v>
      </c>
      <c r="B25" s="38" t="s">
        <v>234</v>
      </c>
      <c r="C25" s="459"/>
      <c r="D25" s="37"/>
      <c r="E25" s="126"/>
      <c r="F25" s="169"/>
      <c r="G25" s="124"/>
      <c r="H25" s="125"/>
      <c r="I25" s="123"/>
      <c r="J25" s="124"/>
      <c r="K25" s="127"/>
      <c r="L25" s="21">
        <f t="shared" ref="L25:V25" si="22">L449</f>
        <v>0</v>
      </c>
      <c r="M25" s="96">
        <f t="shared" si="22"/>
        <v>0</v>
      </c>
      <c r="N25" s="340">
        <f t="shared" si="22"/>
        <v>0</v>
      </c>
      <c r="O25" s="349">
        <f t="shared" si="22"/>
        <v>0</v>
      </c>
      <c r="P25" s="21">
        <f t="shared" si="22"/>
        <v>0</v>
      </c>
      <c r="Q25" s="96">
        <f t="shared" si="22"/>
        <v>0</v>
      </c>
      <c r="R25" s="96">
        <f t="shared" si="22"/>
        <v>0</v>
      </c>
      <c r="S25" s="96">
        <f t="shared" si="22"/>
        <v>0</v>
      </c>
      <c r="T25" s="96">
        <f t="shared" si="22"/>
        <v>0</v>
      </c>
      <c r="U25" s="19">
        <f t="shared" si="22"/>
        <v>0</v>
      </c>
      <c r="V25" s="96">
        <f t="shared" si="22"/>
        <v>0</v>
      </c>
      <c r="AR25" s="1"/>
      <c r="AS25" s="1"/>
    </row>
    <row r="26" spans="1:45" s="3" customFormat="1">
      <c r="A26" s="181">
        <v>3800</v>
      </c>
      <c r="B26" s="38" t="s">
        <v>811</v>
      </c>
      <c r="C26" s="459"/>
      <c r="D26" s="37"/>
      <c r="E26" s="126"/>
      <c r="F26" s="169"/>
      <c r="G26" s="124"/>
      <c r="H26" s="125"/>
      <c r="I26" s="123"/>
      <c r="J26" s="124"/>
      <c r="K26" s="127"/>
      <c r="L26" s="21">
        <f t="shared" ref="L26:V26" si="23">L467</f>
        <v>0</v>
      </c>
      <c r="M26" s="96">
        <f t="shared" si="23"/>
        <v>0</v>
      </c>
      <c r="N26" s="340">
        <f t="shared" si="23"/>
        <v>0</v>
      </c>
      <c r="O26" s="349">
        <f t="shared" si="23"/>
        <v>0</v>
      </c>
      <c r="P26" s="21">
        <f t="shared" si="23"/>
        <v>0</v>
      </c>
      <c r="Q26" s="96">
        <f t="shared" si="23"/>
        <v>0</v>
      </c>
      <c r="R26" s="96">
        <f t="shared" si="23"/>
        <v>0</v>
      </c>
      <c r="S26" s="96">
        <f t="shared" si="23"/>
        <v>0</v>
      </c>
      <c r="T26" s="96">
        <f t="shared" si="23"/>
        <v>0</v>
      </c>
      <c r="U26" s="19">
        <f t="shared" si="23"/>
        <v>0</v>
      </c>
      <c r="V26" s="96">
        <f t="shared" si="23"/>
        <v>0</v>
      </c>
      <c r="AR26" s="1"/>
      <c r="AS26" s="1"/>
    </row>
    <row r="27" spans="1:45" s="3" customFormat="1">
      <c r="A27" s="181">
        <v>3900</v>
      </c>
      <c r="B27" s="38" t="s">
        <v>236</v>
      </c>
      <c r="C27" s="459"/>
      <c r="D27" s="18"/>
      <c r="E27" s="123"/>
      <c r="F27" s="169"/>
      <c r="G27" s="124"/>
      <c r="H27" s="123"/>
      <c r="I27" s="123"/>
      <c r="J27" s="123"/>
      <c r="K27" s="127"/>
      <c r="L27" s="21">
        <f t="shared" ref="L27:V27" si="24">L478</f>
        <v>0</v>
      </c>
      <c r="M27" s="96">
        <f t="shared" si="24"/>
        <v>0</v>
      </c>
      <c r="N27" s="340">
        <f t="shared" si="24"/>
        <v>0</v>
      </c>
      <c r="O27" s="349">
        <f t="shared" si="24"/>
        <v>0</v>
      </c>
      <c r="P27" s="21">
        <f t="shared" si="24"/>
        <v>0</v>
      </c>
      <c r="Q27" s="96">
        <f t="shared" si="24"/>
        <v>0</v>
      </c>
      <c r="R27" s="96">
        <f t="shared" si="24"/>
        <v>0</v>
      </c>
      <c r="S27" s="96">
        <f t="shared" si="24"/>
        <v>0</v>
      </c>
      <c r="T27" s="96">
        <f t="shared" si="24"/>
        <v>0</v>
      </c>
      <c r="U27" s="19">
        <f t="shared" si="24"/>
        <v>0</v>
      </c>
      <c r="V27" s="96">
        <f t="shared" si="24"/>
        <v>0</v>
      </c>
      <c r="AR27" s="1"/>
      <c r="AS27" s="1"/>
    </row>
    <row r="28" spans="1:45" s="3" customFormat="1">
      <c r="A28" s="181">
        <v>4000</v>
      </c>
      <c r="B28" s="38" t="s">
        <v>810</v>
      </c>
      <c r="C28" s="459"/>
      <c r="D28" s="37"/>
      <c r="E28" s="126"/>
      <c r="F28" s="169"/>
      <c r="G28" s="124"/>
      <c r="H28" s="125"/>
      <c r="I28" s="123"/>
      <c r="J28" s="124"/>
      <c r="K28" s="127"/>
      <c r="L28" s="21">
        <f t="shared" ref="L28:V28" si="25">L496</f>
        <v>0</v>
      </c>
      <c r="M28" s="96">
        <f t="shared" si="25"/>
        <v>0</v>
      </c>
      <c r="N28" s="340">
        <f t="shared" si="25"/>
        <v>0</v>
      </c>
      <c r="O28" s="349">
        <f t="shared" si="25"/>
        <v>0</v>
      </c>
      <c r="P28" s="21">
        <f t="shared" si="25"/>
        <v>0</v>
      </c>
      <c r="Q28" s="96">
        <f t="shared" si="25"/>
        <v>0</v>
      </c>
      <c r="R28" s="96">
        <f t="shared" si="25"/>
        <v>0</v>
      </c>
      <c r="S28" s="96">
        <f t="shared" si="25"/>
        <v>0</v>
      </c>
      <c r="T28" s="96">
        <f t="shared" si="25"/>
        <v>0</v>
      </c>
      <c r="U28" s="19">
        <f t="shared" si="25"/>
        <v>0</v>
      </c>
      <c r="V28" s="96">
        <f t="shared" si="25"/>
        <v>0</v>
      </c>
      <c r="AR28" s="1"/>
      <c r="AS28" s="1"/>
    </row>
    <row r="29" spans="1:45" s="3" customFormat="1">
      <c r="A29" s="181">
        <v>4100</v>
      </c>
      <c r="B29" s="38" t="s">
        <v>809</v>
      </c>
      <c r="C29" s="459"/>
      <c r="D29" s="37"/>
      <c r="E29" s="126"/>
      <c r="F29" s="169"/>
      <c r="G29" s="124"/>
      <c r="H29" s="125"/>
      <c r="I29" s="123"/>
      <c r="J29" s="124"/>
      <c r="K29" s="127"/>
      <c r="L29" s="22">
        <f t="shared" ref="L29:V29" si="26">L505</f>
        <v>0</v>
      </c>
      <c r="M29" s="99">
        <f t="shared" si="26"/>
        <v>0</v>
      </c>
      <c r="N29" s="343">
        <f t="shared" si="26"/>
        <v>0</v>
      </c>
      <c r="O29" s="352">
        <f t="shared" si="26"/>
        <v>0</v>
      </c>
      <c r="P29" s="22">
        <f t="shared" si="26"/>
        <v>0</v>
      </c>
      <c r="Q29" s="99">
        <f t="shared" si="26"/>
        <v>0</v>
      </c>
      <c r="R29" s="99">
        <f t="shared" si="26"/>
        <v>0</v>
      </c>
      <c r="S29" s="99">
        <f t="shared" si="26"/>
        <v>0</v>
      </c>
      <c r="T29" s="99">
        <f t="shared" si="26"/>
        <v>0</v>
      </c>
      <c r="U29" s="19">
        <f t="shared" si="26"/>
        <v>0</v>
      </c>
      <c r="V29" s="99">
        <f t="shared" si="26"/>
        <v>0</v>
      </c>
      <c r="AR29" s="1"/>
      <c r="AS29" s="1"/>
    </row>
    <row r="30" spans="1:45" s="3" customFormat="1">
      <c r="A30" s="181">
        <v>4300</v>
      </c>
      <c r="B30" s="38" t="s">
        <v>385</v>
      </c>
      <c r="C30" s="459"/>
      <c r="D30" s="37"/>
      <c r="E30" s="126"/>
      <c r="F30" s="169"/>
      <c r="G30" s="124"/>
      <c r="H30" s="125"/>
      <c r="I30" s="123"/>
      <c r="J30" s="124"/>
      <c r="K30" s="127"/>
      <c r="L30" s="22">
        <f t="shared" ref="L30:V30" si="27">L510</f>
        <v>0</v>
      </c>
      <c r="M30" s="99">
        <f t="shared" si="27"/>
        <v>0</v>
      </c>
      <c r="N30" s="343">
        <f t="shared" si="27"/>
        <v>0</v>
      </c>
      <c r="O30" s="352">
        <f t="shared" si="27"/>
        <v>0</v>
      </c>
      <c r="P30" s="22">
        <f t="shared" si="27"/>
        <v>0</v>
      </c>
      <c r="Q30" s="99">
        <f t="shared" si="27"/>
        <v>0</v>
      </c>
      <c r="R30" s="99">
        <f t="shared" si="27"/>
        <v>0</v>
      </c>
      <c r="S30" s="99">
        <f t="shared" si="27"/>
        <v>0</v>
      </c>
      <c r="T30" s="99">
        <f t="shared" si="27"/>
        <v>0</v>
      </c>
      <c r="U30" s="19">
        <f t="shared" si="27"/>
        <v>0</v>
      </c>
      <c r="V30" s="99">
        <f t="shared" si="27"/>
        <v>0</v>
      </c>
      <c r="AR30" s="1"/>
      <c r="AS30" s="1"/>
    </row>
    <row r="31" spans="1:45" s="3" customFormat="1">
      <c r="A31" s="181">
        <v>4400</v>
      </c>
      <c r="B31" s="38" t="s">
        <v>238</v>
      </c>
      <c r="C31" s="459"/>
      <c r="D31" s="37"/>
      <c r="E31" s="126"/>
      <c r="F31" s="169"/>
      <c r="G31" s="124"/>
      <c r="H31" s="125"/>
      <c r="I31" s="123"/>
      <c r="J31" s="124"/>
      <c r="K31" s="127"/>
      <c r="L31" s="22">
        <f t="shared" ref="L31:V31" si="28">L513</f>
        <v>0</v>
      </c>
      <c r="M31" s="99">
        <f t="shared" si="28"/>
        <v>0</v>
      </c>
      <c r="N31" s="343">
        <f t="shared" si="28"/>
        <v>0</v>
      </c>
      <c r="O31" s="352">
        <f t="shared" si="28"/>
        <v>0</v>
      </c>
      <c r="P31" s="22">
        <f t="shared" si="28"/>
        <v>0</v>
      </c>
      <c r="Q31" s="99">
        <f t="shared" si="28"/>
        <v>0</v>
      </c>
      <c r="R31" s="99">
        <f t="shared" si="28"/>
        <v>0</v>
      </c>
      <c r="S31" s="99">
        <f t="shared" si="28"/>
        <v>0</v>
      </c>
      <c r="T31" s="99">
        <f t="shared" si="28"/>
        <v>0</v>
      </c>
      <c r="U31" s="19">
        <f t="shared" si="28"/>
        <v>0</v>
      </c>
      <c r="V31" s="99">
        <f t="shared" si="28"/>
        <v>0</v>
      </c>
      <c r="AR31" s="1"/>
      <c r="AS31" s="1"/>
    </row>
    <row r="32" spans="1:45" s="3" customFormat="1">
      <c r="A32" s="181">
        <v>4500</v>
      </c>
      <c r="B32" s="38" t="s">
        <v>239</v>
      </c>
      <c r="C32" s="459"/>
      <c r="D32" s="37"/>
      <c r="E32" s="126"/>
      <c r="F32" s="169"/>
      <c r="G32" s="124"/>
      <c r="H32" s="125"/>
      <c r="I32" s="123"/>
      <c r="J32" s="124"/>
      <c r="K32" s="127"/>
      <c r="L32" s="23">
        <f t="shared" ref="L32:V32" si="29">L531</f>
        <v>0</v>
      </c>
      <c r="M32" s="97">
        <f t="shared" si="29"/>
        <v>0</v>
      </c>
      <c r="N32" s="341">
        <f t="shared" si="29"/>
        <v>0</v>
      </c>
      <c r="O32" s="350">
        <f t="shared" si="29"/>
        <v>0</v>
      </c>
      <c r="P32" s="23">
        <f t="shared" si="29"/>
        <v>0</v>
      </c>
      <c r="Q32" s="97">
        <f t="shared" si="29"/>
        <v>0</v>
      </c>
      <c r="R32" s="97">
        <f t="shared" si="29"/>
        <v>0</v>
      </c>
      <c r="S32" s="97">
        <f t="shared" si="29"/>
        <v>0</v>
      </c>
      <c r="T32" s="97">
        <f t="shared" si="29"/>
        <v>0</v>
      </c>
      <c r="U32" s="27">
        <f t="shared" si="29"/>
        <v>0</v>
      </c>
      <c r="V32" s="97">
        <f t="shared" si="29"/>
        <v>0</v>
      </c>
      <c r="AR32" s="1"/>
      <c r="AS32" s="1"/>
    </row>
    <row r="33" spans="1:45" s="3" customFormat="1">
      <c r="A33" s="50"/>
      <c r="B33" s="51" t="s">
        <v>250</v>
      </c>
      <c r="C33" s="459"/>
      <c r="D33" s="37"/>
      <c r="E33" s="126"/>
      <c r="F33" s="169"/>
      <c r="G33" s="124"/>
      <c r="H33" s="125"/>
      <c r="I33" s="123"/>
      <c r="J33" s="124"/>
      <c r="K33" s="127"/>
      <c r="L33" s="24">
        <f t="shared" ref="L33:V33" si="30">SUM(L12:L32)</f>
        <v>0</v>
      </c>
      <c r="M33" s="98">
        <f t="shared" si="30"/>
        <v>0</v>
      </c>
      <c r="N33" s="342">
        <f t="shared" ref="N33" si="31">SUM(N12:N32)</f>
        <v>0</v>
      </c>
      <c r="O33" s="351">
        <f t="shared" ref="O33" si="32">SUM(O12:O32)</f>
        <v>0</v>
      </c>
      <c r="P33" s="24">
        <f t="shared" si="30"/>
        <v>0</v>
      </c>
      <c r="Q33" s="98">
        <f t="shared" si="30"/>
        <v>0</v>
      </c>
      <c r="R33" s="98">
        <f t="shared" si="30"/>
        <v>0</v>
      </c>
      <c r="S33" s="98">
        <f t="shared" si="30"/>
        <v>0</v>
      </c>
      <c r="T33" s="98">
        <f t="shared" si="30"/>
        <v>0</v>
      </c>
      <c r="U33" s="19">
        <f t="shared" si="30"/>
        <v>0</v>
      </c>
      <c r="V33" s="98">
        <f t="shared" si="30"/>
        <v>0</v>
      </c>
      <c r="AR33" s="1"/>
      <c r="AS33" s="1"/>
    </row>
    <row r="34" spans="1:45" s="3" customFormat="1" hidden="1" outlineLevel="1">
      <c r="A34" s="50"/>
      <c r="B34" s="38"/>
      <c r="C34" s="459"/>
      <c r="D34" s="37"/>
      <c r="E34" s="126"/>
      <c r="F34" s="169"/>
      <c r="G34" s="124"/>
      <c r="H34" s="125"/>
      <c r="I34" s="123"/>
      <c r="J34" s="124"/>
      <c r="K34" s="127"/>
      <c r="L34" s="21"/>
      <c r="M34" s="96"/>
      <c r="N34" s="340"/>
      <c r="O34" s="349"/>
      <c r="P34" s="21"/>
      <c r="Q34" s="96"/>
      <c r="R34" s="96"/>
      <c r="S34" s="96"/>
      <c r="T34" s="96"/>
      <c r="U34" s="19"/>
      <c r="V34" s="96"/>
      <c r="AR34" s="1"/>
      <c r="AS34" s="1"/>
    </row>
    <row r="35" spans="1:45" s="3" customFormat="1" hidden="1" outlineLevel="1">
      <c r="A35" s="50"/>
      <c r="B35" s="49" t="s">
        <v>795</v>
      </c>
      <c r="C35" s="459"/>
      <c r="D35" s="37"/>
      <c r="E35" s="126"/>
      <c r="F35" s="169"/>
      <c r="G35" s="124"/>
      <c r="H35" s="125"/>
      <c r="I35" s="123"/>
      <c r="J35" s="124"/>
      <c r="K35" s="127"/>
      <c r="L35" s="21"/>
      <c r="M35" s="96"/>
      <c r="N35" s="340"/>
      <c r="O35" s="349"/>
      <c r="P35" s="21"/>
      <c r="Q35" s="96"/>
      <c r="R35" s="96"/>
      <c r="S35" s="96"/>
      <c r="T35" s="96"/>
      <c r="U35" s="19"/>
      <c r="V35" s="96"/>
      <c r="AR35" s="1"/>
      <c r="AS35" s="1"/>
    </row>
    <row r="36" spans="1:45" s="3" customFormat="1" hidden="1" outlineLevel="1">
      <c r="A36" s="181">
        <v>4600</v>
      </c>
      <c r="B36" s="38" t="s">
        <v>802</v>
      </c>
      <c r="C36" s="459"/>
      <c r="D36" s="37"/>
      <c r="E36" s="126"/>
      <c r="F36" s="169"/>
      <c r="G36" s="124"/>
      <c r="H36" s="125"/>
      <c r="I36" s="123"/>
      <c r="J36" s="124"/>
      <c r="K36" s="127"/>
      <c r="L36" s="22">
        <f t="shared" ref="L36:V36" si="33">L582</f>
        <v>0</v>
      </c>
      <c r="M36" s="99">
        <f t="shared" si="33"/>
        <v>0</v>
      </c>
      <c r="N36" s="343">
        <f t="shared" si="33"/>
        <v>0</v>
      </c>
      <c r="O36" s="352">
        <f t="shared" si="33"/>
        <v>0</v>
      </c>
      <c r="P36" s="22">
        <f t="shared" si="33"/>
        <v>0</v>
      </c>
      <c r="Q36" s="99">
        <f t="shared" si="33"/>
        <v>0</v>
      </c>
      <c r="R36" s="99">
        <f t="shared" si="33"/>
        <v>0</v>
      </c>
      <c r="S36" s="99">
        <f t="shared" si="33"/>
        <v>0</v>
      </c>
      <c r="T36" s="99">
        <f t="shared" si="33"/>
        <v>0</v>
      </c>
      <c r="U36" s="19">
        <f t="shared" si="33"/>
        <v>0</v>
      </c>
      <c r="V36" s="99">
        <f t="shared" si="33"/>
        <v>0</v>
      </c>
      <c r="AR36" s="1"/>
      <c r="AS36" s="1"/>
    </row>
    <row r="37" spans="1:45" s="3" customFormat="1" hidden="1" outlineLevel="1">
      <c r="A37" s="181">
        <v>4700</v>
      </c>
      <c r="B37" s="38" t="s">
        <v>1180</v>
      </c>
      <c r="C37" s="459"/>
      <c r="D37" s="37"/>
      <c r="E37" s="126"/>
      <c r="F37" s="169"/>
      <c r="G37" s="124"/>
      <c r="H37" s="125"/>
      <c r="I37" s="123"/>
      <c r="J37" s="124"/>
      <c r="K37" s="127"/>
      <c r="L37" s="22">
        <f t="shared" ref="L37:V37" si="34">L598</f>
        <v>0</v>
      </c>
      <c r="M37" s="99">
        <f t="shared" si="34"/>
        <v>0</v>
      </c>
      <c r="N37" s="343">
        <f t="shared" si="34"/>
        <v>0</v>
      </c>
      <c r="O37" s="352">
        <f t="shared" si="34"/>
        <v>0</v>
      </c>
      <c r="P37" s="22">
        <f t="shared" si="34"/>
        <v>0</v>
      </c>
      <c r="Q37" s="99">
        <f t="shared" si="34"/>
        <v>0</v>
      </c>
      <c r="R37" s="99">
        <f t="shared" si="34"/>
        <v>0</v>
      </c>
      <c r="S37" s="99">
        <f t="shared" si="34"/>
        <v>0</v>
      </c>
      <c r="T37" s="99">
        <f t="shared" si="34"/>
        <v>0</v>
      </c>
      <c r="U37" s="19">
        <f t="shared" si="34"/>
        <v>0</v>
      </c>
      <c r="V37" s="99">
        <f t="shared" si="34"/>
        <v>0</v>
      </c>
      <c r="AR37" s="1"/>
      <c r="AS37" s="1"/>
    </row>
    <row r="38" spans="1:45" s="3" customFormat="1" hidden="1" outlineLevel="1">
      <c r="A38" s="181" t="s">
        <v>1201</v>
      </c>
      <c r="B38" s="38" t="s">
        <v>1202</v>
      </c>
      <c r="C38" s="459"/>
      <c r="D38" s="37"/>
      <c r="E38" s="126"/>
      <c r="F38" s="169"/>
      <c r="G38" s="124"/>
      <c r="H38" s="125"/>
      <c r="I38" s="123"/>
      <c r="J38" s="124"/>
      <c r="K38" s="127"/>
      <c r="L38" s="22">
        <f t="shared" ref="L38:V38" si="35">L644</f>
        <v>0</v>
      </c>
      <c r="M38" s="99">
        <f t="shared" si="35"/>
        <v>0</v>
      </c>
      <c r="N38" s="343">
        <f t="shared" si="35"/>
        <v>0</v>
      </c>
      <c r="O38" s="352">
        <f t="shared" si="35"/>
        <v>0</v>
      </c>
      <c r="P38" s="22">
        <f t="shared" si="35"/>
        <v>0</v>
      </c>
      <c r="Q38" s="99">
        <f t="shared" si="35"/>
        <v>0</v>
      </c>
      <c r="R38" s="99">
        <f t="shared" si="35"/>
        <v>0</v>
      </c>
      <c r="S38" s="99">
        <f t="shared" si="35"/>
        <v>0</v>
      </c>
      <c r="T38" s="99">
        <f t="shared" si="35"/>
        <v>0</v>
      </c>
      <c r="U38" s="19">
        <f t="shared" si="35"/>
        <v>0</v>
      </c>
      <c r="V38" s="99">
        <f t="shared" si="35"/>
        <v>0</v>
      </c>
      <c r="AR38" s="1"/>
      <c r="AS38" s="1"/>
    </row>
    <row r="39" spans="1:45" s="3" customFormat="1" hidden="1" outlineLevel="1">
      <c r="A39" s="181">
        <v>4800</v>
      </c>
      <c r="B39" s="38" t="s">
        <v>1258</v>
      </c>
      <c r="C39" s="459"/>
      <c r="D39" s="37"/>
      <c r="E39" s="126"/>
      <c r="F39" s="169"/>
      <c r="G39" s="124"/>
      <c r="H39" s="125"/>
      <c r="I39" s="123"/>
      <c r="J39" s="124"/>
      <c r="K39" s="127"/>
      <c r="L39" s="22">
        <f t="shared" ref="L39:V39" si="36">L676</f>
        <v>0</v>
      </c>
      <c r="M39" s="99">
        <f t="shared" si="36"/>
        <v>0</v>
      </c>
      <c r="N39" s="343">
        <f t="shared" si="36"/>
        <v>0</v>
      </c>
      <c r="O39" s="352">
        <f t="shared" si="36"/>
        <v>0</v>
      </c>
      <c r="P39" s="22">
        <f t="shared" si="36"/>
        <v>0</v>
      </c>
      <c r="Q39" s="99">
        <f t="shared" si="36"/>
        <v>0</v>
      </c>
      <c r="R39" s="99">
        <f t="shared" si="36"/>
        <v>0</v>
      </c>
      <c r="S39" s="99">
        <f t="shared" si="36"/>
        <v>0</v>
      </c>
      <c r="T39" s="99">
        <f t="shared" si="36"/>
        <v>0</v>
      </c>
      <c r="U39" s="19">
        <f t="shared" si="36"/>
        <v>0</v>
      </c>
      <c r="V39" s="99">
        <f t="shared" si="36"/>
        <v>0</v>
      </c>
      <c r="AR39" s="1"/>
      <c r="AS39" s="1"/>
    </row>
    <row r="40" spans="1:45" s="3" customFormat="1" hidden="1" outlineLevel="1">
      <c r="A40" s="181">
        <v>4850</v>
      </c>
      <c r="B40" s="38" t="s">
        <v>1266</v>
      </c>
      <c r="C40" s="459"/>
      <c r="D40" s="37"/>
      <c r="E40" s="126"/>
      <c r="F40" s="169"/>
      <c r="G40" s="124"/>
      <c r="H40" s="125"/>
      <c r="I40" s="123"/>
      <c r="J40" s="124"/>
      <c r="K40" s="127"/>
      <c r="L40" s="22">
        <f t="shared" ref="L40:V40" si="37">L722</f>
        <v>0</v>
      </c>
      <c r="M40" s="99">
        <f t="shared" si="37"/>
        <v>0</v>
      </c>
      <c r="N40" s="343">
        <f t="shared" si="37"/>
        <v>0</v>
      </c>
      <c r="O40" s="352">
        <f t="shared" si="37"/>
        <v>0</v>
      </c>
      <c r="P40" s="22">
        <f t="shared" si="37"/>
        <v>0</v>
      </c>
      <c r="Q40" s="99">
        <f t="shared" si="37"/>
        <v>0</v>
      </c>
      <c r="R40" s="99">
        <f t="shared" si="37"/>
        <v>0</v>
      </c>
      <c r="S40" s="99">
        <f t="shared" si="37"/>
        <v>0</v>
      </c>
      <c r="T40" s="99">
        <f t="shared" si="37"/>
        <v>0</v>
      </c>
      <c r="U40" s="19">
        <f t="shared" si="37"/>
        <v>0</v>
      </c>
      <c r="V40" s="99">
        <f t="shared" si="37"/>
        <v>0</v>
      </c>
      <c r="AR40" s="1"/>
      <c r="AS40" s="1"/>
    </row>
    <row r="41" spans="1:45" s="3" customFormat="1" hidden="1" outlineLevel="1">
      <c r="A41" s="181" t="s">
        <v>1348</v>
      </c>
      <c r="B41" s="38" t="s">
        <v>1349</v>
      </c>
      <c r="C41" s="459"/>
      <c r="D41" s="37"/>
      <c r="E41" s="126"/>
      <c r="F41" s="169"/>
      <c r="G41" s="124"/>
      <c r="H41" s="125"/>
      <c r="I41" s="123"/>
      <c r="J41" s="124"/>
      <c r="K41" s="127"/>
      <c r="L41" s="22">
        <f t="shared" ref="L41:V41" si="38">L735</f>
        <v>0</v>
      </c>
      <c r="M41" s="99">
        <f t="shared" si="38"/>
        <v>0</v>
      </c>
      <c r="N41" s="343">
        <f t="shared" si="38"/>
        <v>0</v>
      </c>
      <c r="O41" s="352">
        <f t="shared" si="38"/>
        <v>0</v>
      </c>
      <c r="P41" s="22">
        <f t="shared" si="38"/>
        <v>0</v>
      </c>
      <c r="Q41" s="99">
        <f t="shared" si="38"/>
        <v>0</v>
      </c>
      <c r="R41" s="99">
        <f t="shared" si="38"/>
        <v>0</v>
      </c>
      <c r="S41" s="99">
        <f t="shared" si="38"/>
        <v>0</v>
      </c>
      <c r="T41" s="99">
        <f t="shared" si="38"/>
        <v>0</v>
      </c>
      <c r="U41" s="19">
        <f t="shared" si="38"/>
        <v>0</v>
      </c>
      <c r="V41" s="99">
        <f t="shared" si="38"/>
        <v>0</v>
      </c>
      <c r="AR41" s="1"/>
      <c r="AS41" s="1"/>
    </row>
    <row r="42" spans="1:45" s="3" customFormat="1" hidden="1" outlineLevel="1">
      <c r="A42" s="181" t="s">
        <v>1361</v>
      </c>
      <c r="B42" s="38" t="s">
        <v>1362</v>
      </c>
      <c r="C42" s="459"/>
      <c r="D42" s="37"/>
      <c r="E42" s="126"/>
      <c r="F42" s="169"/>
      <c r="G42" s="124"/>
      <c r="H42" s="125"/>
      <c r="I42" s="123"/>
      <c r="J42" s="124"/>
      <c r="K42" s="127"/>
      <c r="L42" s="22">
        <f t="shared" ref="L42:V42" si="39">L774</f>
        <v>0</v>
      </c>
      <c r="M42" s="99">
        <f t="shared" si="39"/>
        <v>0</v>
      </c>
      <c r="N42" s="343">
        <f t="shared" si="39"/>
        <v>0</v>
      </c>
      <c r="O42" s="352">
        <f t="shared" si="39"/>
        <v>0</v>
      </c>
      <c r="P42" s="22">
        <f t="shared" si="39"/>
        <v>0</v>
      </c>
      <c r="Q42" s="99">
        <f t="shared" si="39"/>
        <v>0</v>
      </c>
      <c r="R42" s="99">
        <f t="shared" si="39"/>
        <v>0</v>
      </c>
      <c r="S42" s="99">
        <f t="shared" si="39"/>
        <v>0</v>
      </c>
      <c r="T42" s="99">
        <f t="shared" si="39"/>
        <v>0</v>
      </c>
      <c r="U42" s="19">
        <f t="shared" si="39"/>
        <v>0</v>
      </c>
      <c r="V42" s="99">
        <f t="shared" si="39"/>
        <v>0</v>
      </c>
      <c r="AR42" s="1"/>
      <c r="AS42" s="1"/>
    </row>
    <row r="43" spans="1:45" s="3" customFormat="1" hidden="1" outlineLevel="1">
      <c r="A43" s="50"/>
      <c r="B43" s="51" t="s">
        <v>796</v>
      </c>
      <c r="C43" s="459"/>
      <c r="D43" s="37"/>
      <c r="E43" s="126"/>
      <c r="F43" s="169"/>
      <c r="G43" s="124"/>
      <c r="H43" s="125"/>
      <c r="I43" s="123"/>
      <c r="J43" s="124"/>
      <c r="K43" s="127"/>
      <c r="L43" s="24">
        <f t="shared" ref="L43:V43" si="40">SUM(L36:L42)</f>
        <v>0</v>
      </c>
      <c r="M43" s="98">
        <f t="shared" si="40"/>
        <v>0</v>
      </c>
      <c r="N43" s="342">
        <f t="shared" si="40"/>
        <v>0</v>
      </c>
      <c r="O43" s="351">
        <f t="shared" si="40"/>
        <v>0</v>
      </c>
      <c r="P43" s="24">
        <f t="shared" si="40"/>
        <v>0</v>
      </c>
      <c r="Q43" s="98">
        <f t="shared" si="40"/>
        <v>0</v>
      </c>
      <c r="R43" s="98">
        <f t="shared" si="40"/>
        <v>0</v>
      </c>
      <c r="S43" s="98">
        <f t="shared" si="40"/>
        <v>0</v>
      </c>
      <c r="T43" s="98">
        <f t="shared" si="40"/>
        <v>0</v>
      </c>
      <c r="U43" s="19">
        <f t="shared" si="40"/>
        <v>0</v>
      </c>
      <c r="V43" s="98">
        <f t="shared" si="40"/>
        <v>0</v>
      </c>
      <c r="AR43" s="1"/>
      <c r="AS43" s="1"/>
    </row>
    <row r="44" spans="1:45" s="3" customFormat="1" collapsed="1">
      <c r="A44" s="50"/>
      <c r="B44" s="38"/>
      <c r="C44" s="459"/>
      <c r="D44" s="37"/>
      <c r="E44" s="126"/>
      <c r="F44" s="169"/>
      <c r="G44" s="124"/>
      <c r="H44" s="125"/>
      <c r="I44" s="123"/>
      <c r="J44" s="124"/>
      <c r="K44" s="127"/>
      <c r="L44" s="24"/>
      <c r="M44" s="98"/>
      <c r="N44" s="342"/>
      <c r="O44" s="351"/>
      <c r="P44" s="24"/>
      <c r="Q44" s="98"/>
      <c r="R44" s="98"/>
      <c r="S44" s="98"/>
      <c r="T44" s="98"/>
      <c r="U44" s="19"/>
      <c r="V44" s="98"/>
      <c r="AR44" s="1"/>
      <c r="AS44" s="1"/>
    </row>
    <row r="45" spans="1:45" s="3" customFormat="1">
      <c r="A45" s="50"/>
      <c r="B45" s="49" t="s">
        <v>245</v>
      </c>
      <c r="C45" s="459"/>
      <c r="D45" s="122"/>
      <c r="E45" s="121"/>
      <c r="F45" s="169"/>
      <c r="G45" s="124"/>
      <c r="H45" s="125"/>
      <c r="I45" s="123"/>
      <c r="J45" s="124"/>
      <c r="K45" s="127"/>
      <c r="L45" s="19"/>
      <c r="M45" s="94"/>
      <c r="N45" s="344"/>
      <c r="O45" s="353"/>
      <c r="P45" s="19"/>
      <c r="Q45" s="94"/>
      <c r="R45" s="94"/>
      <c r="S45" s="94"/>
      <c r="T45" s="94"/>
      <c r="U45" s="19"/>
      <c r="V45" s="94"/>
      <c r="AR45" s="1"/>
      <c r="AS45" s="1"/>
    </row>
    <row r="46" spans="1:45" s="3" customFormat="1">
      <c r="A46" s="181">
        <v>5000</v>
      </c>
      <c r="B46" s="38" t="s">
        <v>482</v>
      </c>
      <c r="C46" s="459"/>
      <c r="D46" s="37"/>
      <c r="E46" s="126"/>
      <c r="F46" s="169"/>
      <c r="G46" s="124"/>
      <c r="H46" s="125"/>
      <c r="I46" s="123"/>
      <c r="J46" s="124"/>
      <c r="K46" s="127"/>
      <c r="L46" s="21">
        <f t="shared" ref="L46:V46" si="41">L798</f>
        <v>0</v>
      </c>
      <c r="M46" s="96">
        <f t="shared" si="41"/>
        <v>0</v>
      </c>
      <c r="N46" s="340">
        <f t="shared" si="41"/>
        <v>0</v>
      </c>
      <c r="O46" s="349">
        <f t="shared" si="41"/>
        <v>0</v>
      </c>
      <c r="P46" s="21">
        <f t="shared" si="41"/>
        <v>0</v>
      </c>
      <c r="Q46" s="96">
        <f t="shared" si="41"/>
        <v>0</v>
      </c>
      <c r="R46" s="96">
        <f t="shared" si="41"/>
        <v>0</v>
      </c>
      <c r="S46" s="96">
        <f t="shared" si="41"/>
        <v>0</v>
      </c>
      <c r="T46" s="96">
        <f t="shared" si="41"/>
        <v>0</v>
      </c>
      <c r="U46" s="19">
        <f t="shared" si="41"/>
        <v>0</v>
      </c>
      <c r="V46" s="96">
        <f t="shared" si="41"/>
        <v>0</v>
      </c>
      <c r="AR46" s="1"/>
      <c r="AS46" s="1"/>
    </row>
    <row r="47" spans="1:45" s="3" customFormat="1" ht="10.5" customHeight="1">
      <c r="A47" s="181">
        <v>5100</v>
      </c>
      <c r="B47" s="38" t="s">
        <v>240</v>
      </c>
      <c r="C47" s="459"/>
      <c r="D47" s="37"/>
      <c r="E47" s="126"/>
      <c r="F47" s="169"/>
      <c r="G47" s="124"/>
      <c r="H47" s="125"/>
      <c r="I47" s="123"/>
      <c r="J47" s="124"/>
      <c r="K47" s="127"/>
      <c r="L47" s="21">
        <f t="shared" ref="L47:V47" si="42">L812</f>
        <v>0</v>
      </c>
      <c r="M47" s="96">
        <f t="shared" si="42"/>
        <v>0</v>
      </c>
      <c r="N47" s="340">
        <f t="shared" si="42"/>
        <v>0</v>
      </c>
      <c r="O47" s="349">
        <f t="shared" si="42"/>
        <v>0</v>
      </c>
      <c r="P47" s="21">
        <f t="shared" si="42"/>
        <v>0</v>
      </c>
      <c r="Q47" s="96">
        <f t="shared" si="42"/>
        <v>0</v>
      </c>
      <c r="R47" s="96">
        <f t="shared" si="42"/>
        <v>0</v>
      </c>
      <c r="S47" s="96">
        <f t="shared" si="42"/>
        <v>0</v>
      </c>
      <c r="T47" s="96">
        <f t="shared" si="42"/>
        <v>0</v>
      </c>
      <c r="U47" s="19">
        <f t="shared" si="42"/>
        <v>0</v>
      </c>
      <c r="V47" s="96">
        <f t="shared" si="42"/>
        <v>0</v>
      </c>
      <c r="AR47" s="1"/>
      <c r="AS47" s="1"/>
    </row>
    <row r="48" spans="1:45" s="3" customFormat="1">
      <c r="A48" s="181">
        <v>5200</v>
      </c>
      <c r="B48" s="38" t="s">
        <v>241</v>
      </c>
      <c r="C48" s="459"/>
      <c r="D48" s="37"/>
      <c r="E48" s="126"/>
      <c r="F48" s="169"/>
      <c r="G48" s="124"/>
      <c r="H48" s="125"/>
      <c r="I48" s="123"/>
      <c r="J48" s="124"/>
      <c r="K48" s="127"/>
      <c r="L48" s="21">
        <f t="shared" ref="L48:V48" si="43">L822</f>
        <v>0</v>
      </c>
      <c r="M48" s="96">
        <f t="shared" si="43"/>
        <v>0</v>
      </c>
      <c r="N48" s="340">
        <f t="shared" si="43"/>
        <v>0</v>
      </c>
      <c r="O48" s="349">
        <f t="shared" si="43"/>
        <v>0</v>
      </c>
      <c r="P48" s="21">
        <f t="shared" si="43"/>
        <v>0</v>
      </c>
      <c r="Q48" s="96">
        <f t="shared" si="43"/>
        <v>0</v>
      </c>
      <c r="R48" s="96">
        <f t="shared" si="43"/>
        <v>0</v>
      </c>
      <c r="S48" s="96">
        <f t="shared" si="43"/>
        <v>0</v>
      </c>
      <c r="T48" s="96">
        <f t="shared" si="43"/>
        <v>0</v>
      </c>
      <c r="U48" s="19">
        <f t="shared" si="43"/>
        <v>0</v>
      </c>
      <c r="V48" s="96">
        <f t="shared" si="43"/>
        <v>0</v>
      </c>
      <c r="AR48" s="1"/>
      <c r="AS48" s="1"/>
    </row>
    <row r="49" spans="1:45" s="3" customFormat="1">
      <c r="A49" s="181">
        <v>5300</v>
      </c>
      <c r="B49" s="38" t="s">
        <v>812</v>
      </c>
      <c r="C49" s="459"/>
      <c r="D49" s="37"/>
      <c r="E49" s="126"/>
      <c r="F49" s="169"/>
      <c r="G49" s="124"/>
      <c r="H49" s="125"/>
      <c r="I49" s="123"/>
      <c r="J49" s="124"/>
      <c r="K49" s="127"/>
      <c r="L49" s="25">
        <f t="shared" ref="L49:V49" si="44">L848</f>
        <v>0</v>
      </c>
      <c r="M49" s="100">
        <f t="shared" si="44"/>
        <v>0</v>
      </c>
      <c r="N49" s="345">
        <f t="shared" si="44"/>
        <v>0</v>
      </c>
      <c r="O49" s="354">
        <f t="shared" si="44"/>
        <v>0</v>
      </c>
      <c r="P49" s="25">
        <f t="shared" si="44"/>
        <v>0</v>
      </c>
      <c r="Q49" s="100">
        <f t="shared" si="44"/>
        <v>0</v>
      </c>
      <c r="R49" s="100">
        <f t="shared" si="44"/>
        <v>0</v>
      </c>
      <c r="S49" s="100">
        <f t="shared" si="44"/>
        <v>0</v>
      </c>
      <c r="T49" s="100">
        <f t="shared" si="44"/>
        <v>0</v>
      </c>
      <c r="U49" s="19">
        <f t="shared" si="44"/>
        <v>0</v>
      </c>
      <c r="V49" s="100">
        <f t="shared" si="44"/>
        <v>0</v>
      </c>
      <c r="AR49" s="1"/>
      <c r="AS49" s="1"/>
    </row>
    <row r="50" spans="1:45" s="3" customFormat="1">
      <c r="A50" s="181">
        <v>5400</v>
      </c>
      <c r="B50" s="38" t="s">
        <v>813</v>
      </c>
      <c r="C50" s="459"/>
      <c r="D50" s="37"/>
      <c r="E50" s="126"/>
      <c r="F50" s="169"/>
      <c r="G50" s="124"/>
      <c r="H50" s="125"/>
      <c r="I50" s="123"/>
      <c r="J50" s="124"/>
      <c r="K50" s="127"/>
      <c r="L50" s="21">
        <f t="shared" ref="L50:V50" si="45">L861</f>
        <v>0</v>
      </c>
      <c r="M50" s="96">
        <f t="shared" si="45"/>
        <v>0</v>
      </c>
      <c r="N50" s="340">
        <f t="shared" si="45"/>
        <v>0</v>
      </c>
      <c r="O50" s="349">
        <f t="shared" si="45"/>
        <v>0</v>
      </c>
      <c r="P50" s="21">
        <f t="shared" si="45"/>
        <v>0</v>
      </c>
      <c r="Q50" s="96">
        <f t="shared" si="45"/>
        <v>0</v>
      </c>
      <c r="R50" s="96">
        <f t="shared" si="45"/>
        <v>0</v>
      </c>
      <c r="S50" s="96">
        <f t="shared" si="45"/>
        <v>0</v>
      </c>
      <c r="T50" s="96">
        <f t="shared" si="45"/>
        <v>0</v>
      </c>
      <c r="U50" s="19">
        <f t="shared" si="45"/>
        <v>0</v>
      </c>
      <c r="V50" s="96">
        <f t="shared" si="45"/>
        <v>0</v>
      </c>
      <c r="AR50" s="1"/>
      <c r="AS50" s="1"/>
    </row>
    <row r="51" spans="1:45" s="3" customFormat="1">
      <c r="A51" s="181">
        <v>5500</v>
      </c>
      <c r="B51" s="38" t="s">
        <v>103</v>
      </c>
      <c r="C51" s="459"/>
      <c r="D51" s="18"/>
      <c r="E51" s="123"/>
      <c r="F51" s="169"/>
      <c r="G51" s="124"/>
      <c r="H51" s="123"/>
      <c r="I51" s="123"/>
      <c r="J51" s="123"/>
      <c r="K51" s="127"/>
      <c r="L51" s="23">
        <f t="shared" ref="L51:V51" si="46">L866</f>
        <v>0</v>
      </c>
      <c r="M51" s="97">
        <f t="shared" si="46"/>
        <v>0</v>
      </c>
      <c r="N51" s="341">
        <f t="shared" si="46"/>
        <v>0</v>
      </c>
      <c r="O51" s="350">
        <f t="shared" si="46"/>
        <v>0</v>
      </c>
      <c r="P51" s="23">
        <f t="shared" si="46"/>
        <v>0</v>
      </c>
      <c r="Q51" s="97">
        <f t="shared" si="46"/>
        <v>0</v>
      </c>
      <c r="R51" s="97">
        <f t="shared" si="46"/>
        <v>0</v>
      </c>
      <c r="S51" s="97">
        <f t="shared" si="46"/>
        <v>0</v>
      </c>
      <c r="T51" s="97">
        <f t="shared" si="46"/>
        <v>0</v>
      </c>
      <c r="U51" s="27">
        <f t="shared" si="46"/>
        <v>0</v>
      </c>
      <c r="V51" s="97">
        <f t="shared" si="46"/>
        <v>0</v>
      </c>
      <c r="AR51" s="1"/>
      <c r="AS51" s="1"/>
    </row>
    <row r="52" spans="1:45" s="3" customFormat="1">
      <c r="A52" s="50"/>
      <c r="B52" s="51" t="s">
        <v>251</v>
      </c>
      <c r="C52" s="459"/>
      <c r="D52" s="128"/>
      <c r="E52" s="129"/>
      <c r="F52" s="170"/>
      <c r="G52" s="131"/>
      <c r="H52" s="132"/>
      <c r="I52" s="130"/>
      <c r="J52" s="131"/>
      <c r="K52" s="127"/>
      <c r="L52" s="24">
        <f t="shared" ref="L52:V52" si="47">SUM(L46:L51)</f>
        <v>0</v>
      </c>
      <c r="M52" s="98">
        <f t="shared" si="47"/>
        <v>0</v>
      </c>
      <c r="N52" s="342">
        <f t="shared" ref="N52" si="48">SUM(N46:N51)</f>
        <v>0</v>
      </c>
      <c r="O52" s="351">
        <f t="shared" ref="O52" si="49">SUM(O46:O51)</f>
        <v>0</v>
      </c>
      <c r="P52" s="24">
        <f t="shared" si="47"/>
        <v>0</v>
      </c>
      <c r="Q52" s="98">
        <f t="shared" si="47"/>
        <v>0</v>
      </c>
      <c r="R52" s="98">
        <f t="shared" si="47"/>
        <v>0</v>
      </c>
      <c r="S52" s="98">
        <f t="shared" si="47"/>
        <v>0</v>
      </c>
      <c r="T52" s="98">
        <f t="shared" si="47"/>
        <v>0</v>
      </c>
      <c r="U52" s="19">
        <f t="shared" si="47"/>
        <v>0</v>
      </c>
      <c r="V52" s="98">
        <f t="shared" si="47"/>
        <v>0</v>
      </c>
      <c r="AR52" s="1"/>
      <c r="AS52" s="1"/>
    </row>
    <row r="53" spans="1:45" s="3" customFormat="1">
      <c r="A53" s="50"/>
      <c r="B53" s="38"/>
      <c r="C53" s="459"/>
      <c r="D53" s="37"/>
      <c r="E53" s="126"/>
      <c r="F53" s="169"/>
      <c r="G53" s="124"/>
      <c r="H53" s="125"/>
      <c r="I53" s="123"/>
      <c r="J53" s="124"/>
      <c r="K53" s="127"/>
      <c r="L53" s="19"/>
      <c r="M53" s="94"/>
      <c r="N53" s="344"/>
      <c r="O53" s="353"/>
      <c r="P53" s="19"/>
      <c r="Q53" s="94"/>
      <c r="R53" s="94"/>
      <c r="S53" s="94"/>
      <c r="T53" s="94"/>
      <c r="U53" s="19"/>
      <c r="V53" s="94"/>
      <c r="AR53" s="1"/>
      <c r="AS53" s="1"/>
    </row>
    <row r="54" spans="1:45" s="3" customFormat="1">
      <c r="A54" s="50"/>
      <c r="B54" s="49" t="s">
        <v>246</v>
      </c>
      <c r="C54" s="459"/>
      <c r="D54" s="122"/>
      <c r="E54" s="121"/>
      <c r="F54" s="169"/>
      <c r="G54" s="124"/>
      <c r="H54" s="125"/>
      <c r="I54" s="123"/>
      <c r="J54" s="124"/>
      <c r="K54" s="127"/>
      <c r="L54" s="19"/>
      <c r="M54" s="94"/>
      <c r="N54" s="344"/>
      <c r="O54" s="353"/>
      <c r="P54" s="19"/>
      <c r="Q54" s="94"/>
      <c r="R54" s="94"/>
      <c r="S54" s="94"/>
      <c r="T54" s="94"/>
      <c r="U54" s="19"/>
      <c r="V54" s="94"/>
      <c r="AR54" s="1"/>
      <c r="AS54" s="1"/>
    </row>
    <row r="55" spans="1:45" s="3" customFormat="1">
      <c r="A55" s="181">
        <v>6200</v>
      </c>
      <c r="B55" s="38" t="s">
        <v>242</v>
      </c>
      <c r="C55" s="459"/>
      <c r="D55" s="37"/>
      <c r="E55" s="126"/>
      <c r="F55" s="169"/>
      <c r="G55" s="124"/>
      <c r="H55" s="125"/>
      <c r="I55" s="123"/>
      <c r="J55" s="124"/>
      <c r="K55" s="127"/>
      <c r="L55" s="21">
        <f t="shared" ref="L55:V55" si="50">L898</f>
        <v>0</v>
      </c>
      <c r="M55" s="96">
        <f t="shared" si="50"/>
        <v>0</v>
      </c>
      <c r="N55" s="340">
        <f t="shared" si="50"/>
        <v>0</v>
      </c>
      <c r="O55" s="349">
        <f t="shared" si="50"/>
        <v>0</v>
      </c>
      <c r="P55" s="21">
        <f t="shared" si="50"/>
        <v>0</v>
      </c>
      <c r="Q55" s="96">
        <f t="shared" si="50"/>
        <v>0</v>
      </c>
      <c r="R55" s="96">
        <f t="shared" si="50"/>
        <v>0</v>
      </c>
      <c r="S55" s="96">
        <f t="shared" si="50"/>
        <v>0</v>
      </c>
      <c r="T55" s="96">
        <f t="shared" si="50"/>
        <v>0</v>
      </c>
      <c r="U55" s="19">
        <f t="shared" si="50"/>
        <v>0</v>
      </c>
      <c r="V55" s="96">
        <f t="shared" si="50"/>
        <v>0</v>
      </c>
      <c r="AR55" s="1"/>
      <c r="AS55" s="1"/>
    </row>
    <row r="56" spans="1:45" s="3" customFormat="1">
      <c r="A56" s="181">
        <v>6500</v>
      </c>
      <c r="B56" s="38" t="s">
        <v>243</v>
      </c>
      <c r="C56" s="459"/>
      <c r="D56" s="37"/>
      <c r="E56" s="126"/>
      <c r="F56" s="169"/>
      <c r="G56" s="124"/>
      <c r="H56" s="125"/>
      <c r="I56" s="123"/>
      <c r="J56" s="124"/>
      <c r="K56" s="127"/>
      <c r="L56" s="21">
        <f t="shared" ref="L56:V56" si="51">L911</f>
        <v>0</v>
      </c>
      <c r="M56" s="96">
        <f t="shared" si="51"/>
        <v>0</v>
      </c>
      <c r="N56" s="340">
        <f t="shared" si="51"/>
        <v>0</v>
      </c>
      <c r="O56" s="349">
        <f t="shared" si="51"/>
        <v>0</v>
      </c>
      <c r="P56" s="21">
        <f t="shared" si="51"/>
        <v>0</v>
      </c>
      <c r="Q56" s="96">
        <f t="shared" si="51"/>
        <v>0</v>
      </c>
      <c r="R56" s="96">
        <f t="shared" si="51"/>
        <v>0</v>
      </c>
      <c r="S56" s="96">
        <f t="shared" si="51"/>
        <v>0</v>
      </c>
      <c r="T56" s="96">
        <f t="shared" si="51"/>
        <v>0</v>
      </c>
      <c r="U56" s="19">
        <f t="shared" si="51"/>
        <v>0</v>
      </c>
      <c r="V56" s="96">
        <f t="shared" si="51"/>
        <v>0</v>
      </c>
      <c r="AR56" s="1"/>
      <c r="AS56" s="1"/>
    </row>
    <row r="57" spans="1:45" s="3" customFormat="1">
      <c r="A57" s="181">
        <v>6600</v>
      </c>
      <c r="B57" s="38" t="s">
        <v>244</v>
      </c>
      <c r="C57" s="459"/>
      <c r="D57" s="37"/>
      <c r="E57" s="126"/>
      <c r="F57" s="169"/>
      <c r="G57" s="124"/>
      <c r="H57" s="125"/>
      <c r="I57" s="123"/>
      <c r="J57" s="124"/>
      <c r="K57" s="127"/>
      <c r="L57" s="21">
        <f>L926</f>
        <v>0</v>
      </c>
      <c r="M57" s="96">
        <f>M926</f>
        <v>0</v>
      </c>
      <c r="N57" s="340">
        <f>N926</f>
        <v>0</v>
      </c>
      <c r="O57" s="349">
        <f>O926</f>
        <v>0</v>
      </c>
      <c r="P57" s="21">
        <f>P926</f>
        <v>0</v>
      </c>
      <c r="Q57" s="96">
        <f>Q926</f>
        <v>0</v>
      </c>
      <c r="R57" s="96">
        <f>R926</f>
        <v>0</v>
      </c>
      <c r="S57" s="96">
        <f>S926</f>
        <v>0</v>
      </c>
      <c r="T57" s="96">
        <f>T926</f>
        <v>0</v>
      </c>
      <c r="U57" s="19">
        <f>U926</f>
        <v>0</v>
      </c>
      <c r="V57" s="96">
        <f>V926</f>
        <v>0</v>
      </c>
      <c r="AR57" s="1"/>
      <c r="AS57" s="1"/>
    </row>
    <row r="58" spans="1:45" s="3" customFormat="1">
      <c r="A58" s="181">
        <v>6700</v>
      </c>
      <c r="B58" s="38" t="s">
        <v>728</v>
      </c>
      <c r="C58" s="459"/>
      <c r="D58" s="18"/>
      <c r="E58" s="123"/>
      <c r="F58" s="169"/>
      <c r="G58" s="124"/>
      <c r="H58" s="123"/>
      <c r="I58" s="123"/>
      <c r="J58" s="123"/>
      <c r="K58" s="127"/>
      <c r="L58" s="23">
        <f>L932</f>
        <v>0</v>
      </c>
      <c r="M58" s="97">
        <f>M932</f>
        <v>0</v>
      </c>
      <c r="N58" s="341">
        <f>N932</f>
        <v>0</v>
      </c>
      <c r="O58" s="350">
        <f>O932</f>
        <v>0</v>
      </c>
      <c r="P58" s="23">
        <f>P932</f>
        <v>0</v>
      </c>
      <c r="Q58" s="97">
        <f>Q932</f>
        <v>0</v>
      </c>
      <c r="R58" s="97">
        <f>R932</f>
        <v>0</v>
      </c>
      <c r="S58" s="97">
        <f>S932</f>
        <v>0</v>
      </c>
      <c r="T58" s="97">
        <f>T932</f>
        <v>0</v>
      </c>
      <c r="U58" s="27">
        <f>U932</f>
        <v>0</v>
      </c>
      <c r="V58" s="97">
        <f>V932</f>
        <v>0</v>
      </c>
      <c r="AR58" s="1"/>
      <c r="AS58" s="1"/>
    </row>
    <row r="59" spans="1:45" s="3" customFormat="1">
      <c r="A59" s="50"/>
      <c r="B59" s="51" t="s">
        <v>247</v>
      </c>
      <c r="C59" s="459"/>
      <c r="D59" s="128"/>
      <c r="E59" s="129"/>
      <c r="F59" s="170"/>
      <c r="G59" s="131"/>
      <c r="H59" s="132"/>
      <c r="I59" s="130"/>
      <c r="J59" s="131"/>
      <c r="K59" s="127"/>
      <c r="L59" s="24">
        <f t="shared" ref="L59:V59" si="52">SUM(L55:L58)</f>
        <v>0</v>
      </c>
      <c r="M59" s="98">
        <f t="shared" si="52"/>
        <v>0</v>
      </c>
      <c r="N59" s="342">
        <f t="shared" ref="N59" si="53">SUM(N55:N58)</f>
        <v>0</v>
      </c>
      <c r="O59" s="351">
        <f t="shared" ref="O59" si="54">SUM(O55:O58)</f>
        <v>0</v>
      </c>
      <c r="P59" s="24">
        <f t="shared" si="52"/>
        <v>0</v>
      </c>
      <c r="Q59" s="98">
        <f t="shared" si="52"/>
        <v>0</v>
      </c>
      <c r="R59" s="98">
        <f t="shared" si="52"/>
        <v>0</v>
      </c>
      <c r="S59" s="98">
        <f t="shared" si="52"/>
        <v>0</v>
      </c>
      <c r="T59" s="98">
        <f t="shared" si="52"/>
        <v>0</v>
      </c>
      <c r="U59" s="19">
        <f t="shared" si="52"/>
        <v>0</v>
      </c>
      <c r="V59" s="98">
        <f t="shared" si="52"/>
        <v>0</v>
      </c>
      <c r="AR59" s="1"/>
      <c r="AS59" s="1"/>
    </row>
    <row r="60" spans="1:45" s="3" customFormat="1">
      <c r="A60" s="50"/>
      <c r="B60" s="49"/>
      <c r="C60" s="459"/>
      <c r="D60" s="122"/>
      <c r="E60" s="121"/>
      <c r="F60" s="169"/>
      <c r="G60" s="124"/>
      <c r="H60" s="125"/>
      <c r="I60" s="123"/>
      <c r="J60" s="124"/>
      <c r="K60" s="127"/>
      <c r="L60" s="21"/>
      <c r="M60" s="96"/>
      <c r="N60" s="340"/>
      <c r="O60" s="349"/>
      <c r="P60" s="21"/>
      <c r="Q60" s="96"/>
      <c r="R60" s="96"/>
      <c r="S60" s="96"/>
      <c r="T60" s="96"/>
      <c r="U60" s="19"/>
      <c r="V60" s="96"/>
      <c r="AR60" s="1"/>
      <c r="AS60" s="1"/>
    </row>
    <row r="61" spans="1:45" s="3" customFormat="1">
      <c r="A61" s="50"/>
      <c r="B61" s="51" t="s">
        <v>797</v>
      </c>
      <c r="C61" s="459"/>
      <c r="D61" s="128"/>
      <c r="E61" s="129"/>
      <c r="F61" s="170"/>
      <c r="G61" s="131"/>
      <c r="H61" s="132"/>
      <c r="I61" s="130"/>
      <c r="J61" s="131"/>
      <c r="K61" s="127"/>
      <c r="L61" s="21">
        <f t="shared" ref="L61:V61" si="55">L10+L33+L52+L59+L43</f>
        <v>0</v>
      </c>
      <c r="M61" s="96">
        <f t="shared" si="55"/>
        <v>0</v>
      </c>
      <c r="N61" s="340">
        <f t="shared" si="55"/>
        <v>0</v>
      </c>
      <c r="O61" s="349">
        <f t="shared" si="55"/>
        <v>0</v>
      </c>
      <c r="P61" s="21">
        <f t="shared" si="55"/>
        <v>0</v>
      </c>
      <c r="Q61" s="96">
        <f t="shared" si="55"/>
        <v>0</v>
      </c>
      <c r="R61" s="96">
        <f t="shared" si="55"/>
        <v>0</v>
      </c>
      <c r="S61" s="96">
        <f t="shared" si="55"/>
        <v>0</v>
      </c>
      <c r="T61" s="96">
        <f t="shared" si="55"/>
        <v>0</v>
      </c>
      <c r="U61" s="19">
        <f t="shared" si="55"/>
        <v>0</v>
      </c>
      <c r="V61" s="96">
        <f t="shared" si="55"/>
        <v>0</v>
      </c>
      <c r="AR61" s="1"/>
      <c r="AS61" s="1"/>
    </row>
    <row r="62" spans="1:45" s="3" customFormat="1">
      <c r="A62" s="50"/>
      <c r="B62" s="49"/>
      <c r="C62" s="459"/>
      <c r="D62" s="37"/>
      <c r="E62" s="126"/>
      <c r="F62" s="169"/>
      <c r="G62" s="124"/>
      <c r="H62" s="125"/>
      <c r="I62" s="123"/>
      <c r="J62" s="124"/>
      <c r="K62" s="127"/>
      <c r="L62" s="19"/>
      <c r="M62" s="94"/>
      <c r="N62" s="344"/>
      <c r="O62" s="353"/>
      <c r="P62" s="19"/>
      <c r="Q62" s="94"/>
      <c r="R62" s="94"/>
      <c r="S62" s="94"/>
      <c r="T62" s="94"/>
      <c r="U62" s="19"/>
      <c r="V62" s="94"/>
      <c r="AR62" s="1"/>
      <c r="AS62" s="1"/>
    </row>
    <row r="63" spans="1:45" s="3" customFormat="1">
      <c r="A63" s="181">
        <v>7000</v>
      </c>
      <c r="B63" s="38" t="s">
        <v>636</v>
      </c>
      <c r="C63" s="459"/>
      <c r="D63" s="133"/>
      <c r="E63" s="134"/>
      <c r="F63" s="169"/>
      <c r="G63" s="124"/>
      <c r="H63" s="123"/>
      <c r="I63" s="123"/>
      <c r="J63" s="124"/>
      <c r="K63" s="127"/>
      <c r="L63" s="21">
        <f>L939</f>
        <v>0</v>
      </c>
      <c r="M63" s="96">
        <f>M939</f>
        <v>0</v>
      </c>
      <c r="N63" s="340">
        <f>N939</f>
        <v>0</v>
      </c>
      <c r="O63" s="349">
        <f>O939</f>
        <v>0</v>
      </c>
      <c r="P63" s="21">
        <f>P939</f>
        <v>0</v>
      </c>
      <c r="Q63" s="96">
        <f>Q939</f>
        <v>0</v>
      </c>
      <c r="R63" s="96">
        <f>R939</f>
        <v>0</v>
      </c>
      <c r="S63" s="96">
        <f>S939</f>
        <v>0</v>
      </c>
      <c r="T63" s="96">
        <f>T939</f>
        <v>0</v>
      </c>
      <c r="U63" s="19">
        <f>U939</f>
        <v>0</v>
      </c>
      <c r="V63" s="96">
        <f>V939</f>
        <v>0</v>
      </c>
      <c r="AR63" s="1"/>
      <c r="AS63" s="1"/>
    </row>
    <row r="64" spans="1:45" s="3" customFormat="1">
      <c r="A64" s="50"/>
      <c r="B64" s="49"/>
      <c r="C64" s="459"/>
      <c r="D64" s="122"/>
      <c r="E64" s="121"/>
      <c r="F64" s="169"/>
      <c r="G64" s="124"/>
      <c r="H64" s="123"/>
      <c r="I64" s="123"/>
      <c r="J64" s="124"/>
      <c r="K64" s="127"/>
      <c r="L64" s="21"/>
      <c r="M64" s="96"/>
      <c r="N64" s="340"/>
      <c r="O64" s="349"/>
      <c r="P64" s="21"/>
      <c r="Q64" s="96"/>
      <c r="R64" s="96"/>
      <c r="S64" s="96"/>
      <c r="T64" s="96"/>
      <c r="U64" s="19"/>
      <c r="V64" s="96"/>
      <c r="AR64" s="1"/>
      <c r="AS64" s="1"/>
    </row>
    <row r="65" spans="1:45" s="3" customFormat="1">
      <c r="A65" s="50"/>
      <c r="B65" s="49" t="s">
        <v>252</v>
      </c>
      <c r="C65" s="459"/>
      <c r="D65" s="18"/>
      <c r="E65" s="123"/>
      <c r="F65" s="169"/>
      <c r="G65" s="124"/>
      <c r="H65" s="123"/>
      <c r="I65" s="123"/>
      <c r="J65" s="124"/>
      <c r="K65" s="127"/>
      <c r="L65" s="21">
        <f t="shared" ref="L65:V65" si="56">SUM(L61:L63)</f>
        <v>0</v>
      </c>
      <c r="M65" s="96">
        <f t="shared" si="56"/>
        <v>0</v>
      </c>
      <c r="N65" s="340">
        <f t="shared" ref="N65" si="57">SUM(N61:N63)</f>
        <v>0</v>
      </c>
      <c r="O65" s="349">
        <f t="shared" ref="O65" si="58">SUM(O61:O63)</f>
        <v>0</v>
      </c>
      <c r="P65" s="21">
        <f t="shared" si="56"/>
        <v>0</v>
      </c>
      <c r="Q65" s="96">
        <f t="shared" si="56"/>
        <v>0</v>
      </c>
      <c r="R65" s="96">
        <f t="shared" si="56"/>
        <v>0</v>
      </c>
      <c r="S65" s="96">
        <f t="shared" si="56"/>
        <v>0</v>
      </c>
      <c r="T65" s="96">
        <f t="shared" si="56"/>
        <v>0</v>
      </c>
      <c r="U65" s="19">
        <f t="shared" si="56"/>
        <v>0</v>
      </c>
      <c r="V65" s="96">
        <f t="shared" si="56"/>
        <v>0</v>
      </c>
      <c r="AR65" s="1"/>
      <c r="AS65" s="1"/>
    </row>
    <row r="66" spans="1:45" s="3" customFormat="1">
      <c r="A66" s="181">
        <v>7100</v>
      </c>
      <c r="B66" s="38" t="s">
        <v>248</v>
      </c>
      <c r="C66" s="459"/>
      <c r="D66" s="133"/>
      <c r="E66" s="134"/>
      <c r="F66" s="169"/>
      <c r="G66" s="124"/>
      <c r="H66" s="123"/>
      <c r="I66" s="135"/>
      <c r="J66" s="124"/>
      <c r="K66" s="127"/>
      <c r="L66" s="21">
        <f>L942</f>
        <v>0</v>
      </c>
      <c r="M66" s="96">
        <f>M942</f>
        <v>0</v>
      </c>
      <c r="N66" s="340">
        <f>N942</f>
        <v>0</v>
      </c>
      <c r="O66" s="349">
        <f>O942</f>
        <v>0</v>
      </c>
      <c r="P66" s="21">
        <f>P942</f>
        <v>0</v>
      </c>
      <c r="Q66" s="96">
        <f>Q942</f>
        <v>0</v>
      </c>
      <c r="R66" s="96">
        <f>R942</f>
        <v>0</v>
      </c>
      <c r="S66" s="96">
        <f>S942</f>
        <v>0</v>
      </c>
      <c r="T66" s="96">
        <f>T942</f>
        <v>0</v>
      </c>
      <c r="U66" s="19">
        <f>U942</f>
        <v>0</v>
      </c>
      <c r="V66" s="96">
        <f>V942</f>
        <v>0</v>
      </c>
      <c r="AR66" s="1"/>
      <c r="AS66" s="1"/>
    </row>
    <row r="67" spans="1:45" s="3" customFormat="1">
      <c r="A67" s="50"/>
      <c r="B67" s="49"/>
      <c r="C67" s="460"/>
      <c r="D67" s="122"/>
      <c r="E67" s="121"/>
      <c r="F67" s="169"/>
      <c r="G67" s="124"/>
      <c r="H67" s="123"/>
      <c r="I67" s="123"/>
      <c r="J67" s="124"/>
      <c r="K67" s="127"/>
      <c r="L67" s="21"/>
      <c r="M67" s="96"/>
      <c r="N67" s="340"/>
      <c r="O67" s="349"/>
      <c r="P67" s="21"/>
      <c r="Q67" s="96"/>
      <c r="R67" s="96"/>
      <c r="S67" s="96"/>
      <c r="T67" s="96"/>
      <c r="U67" s="19"/>
      <c r="V67" s="96"/>
      <c r="AR67" s="1"/>
      <c r="AS67" s="1"/>
    </row>
    <row r="68" spans="1:45" s="3" customFormat="1">
      <c r="A68" s="50"/>
      <c r="B68" s="49" t="s">
        <v>249</v>
      </c>
      <c r="C68" s="459"/>
      <c r="D68" s="37"/>
      <c r="E68" s="126"/>
      <c r="F68" s="169" t="s">
        <v>0</v>
      </c>
      <c r="G68" s="124"/>
      <c r="H68" s="125" t="s">
        <v>0</v>
      </c>
      <c r="I68" s="136" t="s">
        <v>0</v>
      </c>
      <c r="J68" s="124"/>
      <c r="K68" s="127"/>
      <c r="L68" s="21">
        <f t="shared" ref="L68:V68" si="59">SUM(L65:L66)</f>
        <v>0</v>
      </c>
      <c r="M68" s="96">
        <f t="shared" si="59"/>
        <v>0</v>
      </c>
      <c r="N68" s="340">
        <f t="shared" ref="N68" si="60">SUM(N65:N66)</f>
        <v>0</v>
      </c>
      <c r="O68" s="349">
        <f t="shared" ref="O68" si="61">SUM(O65:O66)</f>
        <v>0</v>
      </c>
      <c r="P68" s="21">
        <f t="shared" si="59"/>
        <v>0</v>
      </c>
      <c r="Q68" s="96">
        <f t="shared" si="59"/>
        <v>0</v>
      </c>
      <c r="R68" s="96">
        <f t="shared" si="59"/>
        <v>0</v>
      </c>
      <c r="S68" s="96">
        <f t="shared" si="59"/>
        <v>0</v>
      </c>
      <c r="T68" s="96">
        <f t="shared" si="59"/>
        <v>0</v>
      </c>
      <c r="U68" s="19">
        <f t="shared" si="59"/>
        <v>0</v>
      </c>
      <c r="V68" s="96">
        <f t="shared" si="59"/>
        <v>0</v>
      </c>
      <c r="AR68" s="1"/>
      <c r="AS68" s="1"/>
    </row>
    <row r="69" spans="1:45" s="3" customFormat="1">
      <c r="A69" s="52"/>
      <c r="B69" s="38"/>
      <c r="C69" s="458"/>
      <c r="D69" s="5"/>
      <c r="E69" s="5"/>
      <c r="F69" s="171"/>
      <c r="G69" s="111"/>
      <c r="H69" s="112"/>
      <c r="I69" s="111"/>
      <c r="J69" s="111"/>
      <c r="K69" s="113"/>
      <c r="L69" s="115"/>
      <c r="M69" s="19"/>
      <c r="N69" s="344"/>
      <c r="O69" s="355"/>
      <c r="P69" s="19"/>
      <c r="Q69" s="114"/>
      <c r="R69" s="114"/>
      <c r="S69" s="114"/>
      <c r="T69" s="114"/>
      <c r="U69" s="114"/>
      <c r="V69" s="114"/>
      <c r="AR69" s="1"/>
      <c r="AS69" s="1"/>
    </row>
    <row r="70" spans="1:45" s="3" customFormat="1">
      <c r="A70" s="181">
        <v>1000</v>
      </c>
      <c r="B70" s="38" t="s">
        <v>217</v>
      </c>
      <c r="C70" s="458"/>
      <c r="D70" s="7"/>
      <c r="E70" s="14"/>
      <c r="F70" s="172"/>
      <c r="G70" s="14"/>
      <c r="H70" s="8"/>
      <c r="I70" s="4"/>
      <c r="J70" s="9"/>
      <c r="K70" s="14"/>
      <c r="L70" s="19" t="s">
        <v>0</v>
      </c>
      <c r="M70" s="29"/>
      <c r="N70" s="344"/>
      <c r="O70" s="353"/>
      <c r="P70" s="19"/>
      <c r="Q70" s="42"/>
      <c r="R70" s="42"/>
      <c r="S70" s="42"/>
      <c r="T70" s="42"/>
      <c r="U70" s="19"/>
      <c r="V70" s="42"/>
      <c r="AR70" s="1"/>
      <c r="AS70" s="1"/>
    </row>
    <row r="71" spans="1:45" s="3" customFormat="1">
      <c r="A71" s="48">
        <v>1001</v>
      </c>
      <c r="B71" s="53" t="s">
        <v>7</v>
      </c>
      <c r="C71" s="458" t="s">
        <v>1441</v>
      </c>
      <c r="D71" s="7"/>
      <c r="E71" s="4"/>
      <c r="F71" s="173">
        <v>1</v>
      </c>
      <c r="G71" s="9"/>
      <c r="H71" s="72">
        <f t="shared" ref="H71:H90" si="62">SUM(E71:G71)</f>
        <v>1</v>
      </c>
      <c r="I71" s="4">
        <v>1</v>
      </c>
      <c r="J71" s="9" t="s">
        <v>216</v>
      </c>
      <c r="K71" s="14"/>
      <c r="L71" s="19">
        <f t="shared" ref="L71:L90" si="63">H71*I71*K71</f>
        <v>0</v>
      </c>
      <c r="M71" s="32"/>
      <c r="N71" s="339"/>
      <c r="O71" s="353">
        <f>L:L+N:N</f>
        <v>0</v>
      </c>
      <c r="P71" s="19">
        <f t="shared" ref="P71:P90" si="64">MAX(L71-SUM(Q71:T71),0)</f>
        <v>0</v>
      </c>
      <c r="Q71" s="42"/>
      <c r="R71" s="42"/>
      <c r="S71" s="42"/>
      <c r="T71" s="42"/>
      <c r="U71" s="19">
        <f t="shared" ref="U71:U90" si="65">L71-SUM(P71:T71)</f>
        <v>0</v>
      </c>
      <c r="V71" s="45"/>
      <c r="X71" s="468"/>
      <c r="AR71" s="1"/>
      <c r="AS71" s="1"/>
    </row>
    <row r="72" spans="1:45" s="3" customFormat="1">
      <c r="A72" s="48">
        <v>1002</v>
      </c>
      <c r="B72" s="53" t="s">
        <v>8</v>
      </c>
      <c r="C72" s="458" t="s">
        <v>1441</v>
      </c>
      <c r="D72" s="7"/>
      <c r="E72" s="4"/>
      <c r="F72" s="173">
        <v>1</v>
      </c>
      <c r="G72" s="9"/>
      <c r="H72" s="72">
        <f t="shared" si="62"/>
        <v>1</v>
      </c>
      <c r="I72" s="4">
        <v>1</v>
      </c>
      <c r="J72" s="9" t="s">
        <v>216</v>
      </c>
      <c r="K72" s="14"/>
      <c r="L72" s="19">
        <f t="shared" si="63"/>
        <v>0</v>
      </c>
      <c r="M72" s="32"/>
      <c r="N72" s="339"/>
      <c r="O72" s="353">
        <f>L:L+N:N</f>
        <v>0</v>
      </c>
      <c r="P72" s="19">
        <f t="shared" si="64"/>
        <v>0</v>
      </c>
      <c r="Q72" s="42"/>
      <c r="R72" s="42"/>
      <c r="S72" s="42"/>
      <c r="T72" s="42"/>
      <c r="U72" s="19">
        <f t="shared" si="65"/>
        <v>0</v>
      </c>
      <c r="V72" s="45"/>
      <c r="AR72" s="1"/>
      <c r="AS72" s="1"/>
    </row>
    <row r="73" spans="1:45" s="3" customFormat="1">
      <c r="A73" s="48">
        <v>1003</v>
      </c>
      <c r="B73" s="53" t="s">
        <v>9</v>
      </c>
      <c r="C73" s="458" t="s">
        <v>1441</v>
      </c>
      <c r="D73" s="7"/>
      <c r="E73" s="4"/>
      <c r="F73" s="173">
        <v>1</v>
      </c>
      <c r="G73" s="9"/>
      <c r="H73" s="72">
        <f t="shared" si="62"/>
        <v>1</v>
      </c>
      <c r="I73" s="4">
        <v>1</v>
      </c>
      <c r="J73" s="9" t="s">
        <v>216</v>
      </c>
      <c r="K73" s="14"/>
      <c r="L73" s="19">
        <f t="shared" si="63"/>
        <v>0</v>
      </c>
      <c r="M73" s="32"/>
      <c r="N73" s="339"/>
      <c r="O73" s="353">
        <f>L:L+N:N</f>
        <v>0</v>
      </c>
      <c r="P73" s="19">
        <f t="shared" si="64"/>
        <v>0</v>
      </c>
      <c r="Q73" s="42"/>
      <c r="R73" s="42"/>
      <c r="S73" s="42"/>
      <c r="T73" s="42"/>
      <c r="U73" s="19">
        <f t="shared" si="65"/>
        <v>0</v>
      </c>
      <c r="V73" s="45"/>
      <c r="AR73" s="1"/>
      <c r="AS73" s="1"/>
    </row>
    <row r="74" spans="1:45" s="3" customFormat="1">
      <c r="A74" s="48">
        <v>1004</v>
      </c>
      <c r="B74" s="53" t="s">
        <v>89</v>
      </c>
      <c r="C74" s="458" t="s">
        <v>1441</v>
      </c>
      <c r="D74" s="7"/>
      <c r="E74" s="8"/>
      <c r="F74" s="173">
        <v>1</v>
      </c>
      <c r="G74" s="9"/>
      <c r="H74" s="72">
        <f t="shared" si="62"/>
        <v>1</v>
      </c>
      <c r="I74" s="4">
        <v>1</v>
      </c>
      <c r="J74" s="9" t="s">
        <v>216</v>
      </c>
      <c r="K74" s="14"/>
      <c r="L74" s="19">
        <f t="shared" si="63"/>
        <v>0</v>
      </c>
      <c r="M74" s="32"/>
      <c r="N74" s="339"/>
      <c r="O74" s="353">
        <f>L:L+N:N</f>
        <v>0</v>
      </c>
      <c r="P74" s="19">
        <f t="shared" si="64"/>
        <v>0</v>
      </c>
      <c r="Q74" s="42"/>
      <c r="R74" s="42"/>
      <c r="S74" s="42"/>
      <c r="T74" s="42"/>
      <c r="U74" s="19">
        <f t="shared" si="65"/>
        <v>0</v>
      </c>
      <c r="V74" s="45"/>
      <c r="AR74" s="1"/>
      <c r="AS74" s="1"/>
    </row>
    <row r="75" spans="1:45" s="3" customFormat="1">
      <c r="A75" s="48">
        <v>1006</v>
      </c>
      <c r="B75" s="53" t="s">
        <v>10</v>
      </c>
      <c r="C75" s="458" t="s">
        <v>1441</v>
      </c>
      <c r="D75" s="7"/>
      <c r="E75" s="4"/>
      <c r="F75" s="173">
        <v>1</v>
      </c>
      <c r="G75" s="9"/>
      <c r="H75" s="72">
        <f t="shared" si="62"/>
        <v>1</v>
      </c>
      <c r="I75" s="4">
        <v>1</v>
      </c>
      <c r="J75" s="9" t="s">
        <v>216</v>
      </c>
      <c r="K75" s="14"/>
      <c r="L75" s="19">
        <f t="shared" si="63"/>
        <v>0</v>
      </c>
      <c r="M75" s="32"/>
      <c r="N75" s="339"/>
      <c r="O75" s="353">
        <f>L:L+N:N</f>
        <v>0</v>
      </c>
      <c r="P75" s="19">
        <f t="shared" si="64"/>
        <v>0</v>
      </c>
      <c r="Q75" s="42"/>
      <c r="R75" s="42"/>
      <c r="S75" s="42"/>
      <c r="T75" s="42"/>
      <c r="U75" s="19">
        <f t="shared" si="65"/>
        <v>0</v>
      </c>
      <c r="V75" s="45"/>
      <c r="AR75" s="1"/>
      <c r="AS75" s="1"/>
    </row>
    <row r="76" spans="1:45" s="3" customFormat="1">
      <c r="A76" s="48">
        <v>1008</v>
      </c>
      <c r="B76" s="53" t="s">
        <v>657</v>
      </c>
      <c r="C76" s="458" t="s">
        <v>1441</v>
      </c>
      <c r="D76" s="7"/>
      <c r="E76" s="4"/>
      <c r="F76" s="173">
        <v>1</v>
      </c>
      <c r="G76" s="9"/>
      <c r="H76" s="72">
        <f t="shared" si="62"/>
        <v>1</v>
      </c>
      <c r="I76" s="4">
        <v>1</v>
      </c>
      <c r="J76" s="9" t="s">
        <v>216</v>
      </c>
      <c r="K76" s="14"/>
      <c r="L76" s="19">
        <f t="shared" si="63"/>
        <v>0</v>
      </c>
      <c r="M76" s="32"/>
      <c r="N76" s="339"/>
      <c r="O76" s="353">
        <f>L:L+N:N</f>
        <v>0</v>
      </c>
      <c r="P76" s="19">
        <f t="shared" si="64"/>
        <v>0</v>
      </c>
      <c r="Q76" s="42"/>
      <c r="R76" s="42"/>
      <c r="S76" s="42"/>
      <c r="T76" s="42"/>
      <c r="U76" s="19">
        <f t="shared" si="65"/>
        <v>0</v>
      </c>
      <c r="V76" s="45"/>
      <c r="AR76" s="1"/>
      <c r="AS76" s="1"/>
    </row>
    <row r="77" spans="1:45" s="3" customFormat="1">
      <c r="A77" s="48">
        <v>1009</v>
      </c>
      <c r="B77" s="53" t="s">
        <v>638</v>
      </c>
      <c r="C77" s="458" t="s">
        <v>1441</v>
      </c>
      <c r="D77" s="7"/>
      <c r="E77" s="4"/>
      <c r="F77" s="173">
        <v>1</v>
      </c>
      <c r="G77" s="9"/>
      <c r="H77" s="72">
        <f t="shared" si="62"/>
        <v>1</v>
      </c>
      <c r="I77" s="4">
        <v>1</v>
      </c>
      <c r="J77" s="9" t="s">
        <v>216</v>
      </c>
      <c r="K77" s="14"/>
      <c r="L77" s="19">
        <f t="shared" si="63"/>
        <v>0</v>
      </c>
      <c r="M77" s="32"/>
      <c r="N77" s="339"/>
      <c r="O77" s="353">
        <f>L:L+N:N</f>
        <v>0</v>
      </c>
      <c r="P77" s="19">
        <f t="shared" si="64"/>
        <v>0</v>
      </c>
      <c r="Q77" s="42"/>
      <c r="R77" s="42"/>
      <c r="S77" s="42"/>
      <c r="T77" s="42"/>
      <c r="U77" s="19">
        <f t="shared" si="65"/>
        <v>0</v>
      </c>
      <c r="V77" s="45"/>
      <c r="AR77" s="1"/>
      <c r="AS77" s="1"/>
    </row>
    <row r="78" spans="1:45" s="3" customFormat="1">
      <c r="A78" s="48">
        <v>1010</v>
      </c>
      <c r="B78" s="53" t="s">
        <v>639</v>
      </c>
      <c r="C78" s="458" t="s">
        <v>1441</v>
      </c>
      <c r="D78" s="7"/>
      <c r="E78" s="4"/>
      <c r="F78" s="173">
        <v>1</v>
      </c>
      <c r="G78" s="9"/>
      <c r="H78" s="72">
        <f t="shared" si="62"/>
        <v>1</v>
      </c>
      <c r="I78" s="4">
        <v>1</v>
      </c>
      <c r="J78" s="9" t="s">
        <v>216</v>
      </c>
      <c r="K78" s="14"/>
      <c r="L78" s="19">
        <f t="shared" si="63"/>
        <v>0</v>
      </c>
      <c r="M78" s="32"/>
      <c r="N78" s="339"/>
      <c r="O78" s="353">
        <f>L:L+N:N</f>
        <v>0</v>
      </c>
      <c r="P78" s="19">
        <f t="shared" si="64"/>
        <v>0</v>
      </c>
      <c r="Q78" s="42"/>
      <c r="R78" s="42"/>
      <c r="S78" s="42"/>
      <c r="T78" s="42"/>
      <c r="U78" s="19">
        <f t="shared" si="65"/>
        <v>0</v>
      </c>
      <c r="V78" s="45"/>
      <c r="AR78" s="1"/>
      <c r="AS78" s="1"/>
    </row>
    <row r="79" spans="1:45" s="3" customFormat="1">
      <c r="A79" s="48">
        <v>1015</v>
      </c>
      <c r="B79" s="53" t="s">
        <v>640</v>
      </c>
      <c r="C79" s="458" t="s">
        <v>1426</v>
      </c>
      <c r="D79" s="7"/>
      <c r="E79" s="4"/>
      <c r="F79" s="173">
        <v>1</v>
      </c>
      <c r="G79" s="9"/>
      <c r="H79" s="72">
        <f t="shared" si="62"/>
        <v>1</v>
      </c>
      <c r="I79" s="4">
        <v>1</v>
      </c>
      <c r="J79" s="9" t="s">
        <v>216</v>
      </c>
      <c r="K79" s="14"/>
      <c r="L79" s="19">
        <f t="shared" si="63"/>
        <v>0</v>
      </c>
      <c r="M79" s="32"/>
      <c r="N79" s="339"/>
      <c r="O79" s="353">
        <f>L:L+N:N</f>
        <v>0</v>
      </c>
      <c r="P79" s="19">
        <f t="shared" si="64"/>
        <v>0</v>
      </c>
      <c r="Q79" s="42"/>
      <c r="R79" s="42"/>
      <c r="S79" s="42"/>
      <c r="T79" s="42"/>
      <c r="U79" s="19">
        <f t="shared" si="65"/>
        <v>0</v>
      </c>
      <c r="V79" s="45"/>
      <c r="AR79" s="1"/>
      <c r="AS79" s="1"/>
    </row>
    <row r="80" spans="1:45" s="3" customFormat="1">
      <c r="A80" s="48">
        <v>1020</v>
      </c>
      <c r="B80" s="53" t="s">
        <v>18</v>
      </c>
      <c r="C80" s="458" t="s">
        <v>1426</v>
      </c>
      <c r="D80" s="7"/>
      <c r="E80" s="4"/>
      <c r="F80" s="173">
        <v>1</v>
      </c>
      <c r="G80" s="9"/>
      <c r="H80" s="72">
        <f t="shared" si="62"/>
        <v>1</v>
      </c>
      <c r="I80" s="4">
        <v>1</v>
      </c>
      <c r="J80" s="9" t="s">
        <v>216</v>
      </c>
      <c r="K80" s="14"/>
      <c r="L80" s="19">
        <f t="shared" si="63"/>
        <v>0</v>
      </c>
      <c r="M80" s="32"/>
      <c r="N80" s="339"/>
      <c r="O80" s="353">
        <f>L:L+N:N</f>
        <v>0</v>
      </c>
      <c r="P80" s="19">
        <f t="shared" si="64"/>
        <v>0</v>
      </c>
      <c r="Q80" s="42"/>
      <c r="R80" s="42"/>
      <c r="S80" s="42"/>
      <c r="T80" s="42"/>
      <c r="U80" s="19">
        <f t="shared" si="65"/>
        <v>0</v>
      </c>
      <c r="V80" s="45"/>
      <c r="AR80" s="1"/>
      <c r="AS80" s="1"/>
    </row>
    <row r="81" spans="1:45" s="3" customFormat="1">
      <c r="A81" s="48">
        <v>1021</v>
      </c>
      <c r="B81" s="53" t="s">
        <v>641</v>
      </c>
      <c r="C81" s="458" t="s">
        <v>179</v>
      </c>
      <c r="D81" s="7"/>
      <c r="E81" s="4"/>
      <c r="F81" s="173">
        <v>1</v>
      </c>
      <c r="G81" s="9"/>
      <c r="H81" s="72">
        <f t="shared" si="62"/>
        <v>1</v>
      </c>
      <c r="I81" s="4">
        <v>1</v>
      </c>
      <c r="J81" s="9" t="s">
        <v>216</v>
      </c>
      <c r="K81" s="14"/>
      <c r="L81" s="19">
        <f t="shared" si="63"/>
        <v>0</v>
      </c>
      <c r="M81" s="32"/>
      <c r="N81" s="339"/>
      <c r="O81" s="353">
        <f>L:L+N:N</f>
        <v>0</v>
      </c>
      <c r="P81" s="19">
        <f t="shared" si="64"/>
        <v>0</v>
      </c>
      <c r="Q81" s="42"/>
      <c r="R81" s="42"/>
      <c r="S81" s="42"/>
      <c r="T81" s="42"/>
      <c r="U81" s="19">
        <f t="shared" si="65"/>
        <v>0</v>
      </c>
      <c r="V81" s="45"/>
      <c r="AR81" s="1"/>
      <c r="AS81" s="1"/>
    </row>
    <row r="82" spans="1:45" s="3" customFormat="1">
      <c r="A82" s="48">
        <v>1039</v>
      </c>
      <c r="B82" s="53" t="s">
        <v>642</v>
      </c>
      <c r="C82" s="458" t="s">
        <v>1431</v>
      </c>
      <c r="D82" s="7"/>
      <c r="E82" s="4"/>
      <c r="F82" s="173">
        <v>1</v>
      </c>
      <c r="G82" s="9"/>
      <c r="H82" s="72">
        <f t="shared" si="62"/>
        <v>1</v>
      </c>
      <c r="I82" s="4">
        <v>1</v>
      </c>
      <c r="J82" s="9" t="s">
        <v>216</v>
      </c>
      <c r="K82" s="14"/>
      <c r="L82" s="19">
        <f t="shared" si="63"/>
        <v>0</v>
      </c>
      <c r="M82" s="32"/>
      <c r="N82" s="339"/>
      <c r="O82" s="353">
        <f>L:L+N:N</f>
        <v>0</v>
      </c>
      <c r="P82" s="19">
        <f t="shared" si="64"/>
        <v>0</v>
      </c>
      <c r="Q82" s="42"/>
      <c r="R82" s="42"/>
      <c r="S82" s="42"/>
      <c r="T82" s="42"/>
      <c r="U82" s="19">
        <f t="shared" si="65"/>
        <v>0</v>
      </c>
      <c r="V82" s="45"/>
      <c r="AR82" s="1"/>
      <c r="AS82" s="1"/>
    </row>
    <row r="83" spans="1:45" s="3" customFormat="1">
      <c r="A83" s="48">
        <v>1040</v>
      </c>
      <c r="B83" s="53" t="s">
        <v>88</v>
      </c>
      <c r="C83" s="458" t="s">
        <v>1441</v>
      </c>
      <c r="D83" s="7"/>
      <c r="E83" s="4"/>
      <c r="F83" s="173">
        <v>1</v>
      </c>
      <c r="G83" s="9"/>
      <c r="H83" s="72">
        <f t="shared" si="62"/>
        <v>1</v>
      </c>
      <c r="I83" s="4">
        <v>1</v>
      </c>
      <c r="J83" s="9" t="s">
        <v>216</v>
      </c>
      <c r="K83" s="14"/>
      <c r="L83" s="19">
        <f t="shared" si="63"/>
        <v>0</v>
      </c>
      <c r="M83" s="32"/>
      <c r="N83" s="339"/>
      <c r="O83" s="353">
        <f>L:L+N:N</f>
        <v>0</v>
      </c>
      <c r="P83" s="19">
        <f t="shared" si="64"/>
        <v>0</v>
      </c>
      <c r="Q83" s="42"/>
      <c r="R83" s="42"/>
      <c r="S83" s="42"/>
      <c r="T83" s="42"/>
      <c r="U83" s="19">
        <f t="shared" si="65"/>
        <v>0</v>
      </c>
      <c r="V83" s="45"/>
      <c r="AR83" s="1"/>
      <c r="AS83" s="1"/>
    </row>
    <row r="84" spans="1:45" s="3" customFormat="1">
      <c r="A84" s="48">
        <v>1044</v>
      </c>
      <c r="B84" s="53" t="s">
        <v>658</v>
      </c>
      <c r="C84" s="458" t="s">
        <v>1441</v>
      </c>
      <c r="D84" s="7"/>
      <c r="E84" s="4"/>
      <c r="F84" s="173">
        <v>1</v>
      </c>
      <c r="G84" s="9"/>
      <c r="H84" s="72">
        <f t="shared" si="62"/>
        <v>1</v>
      </c>
      <c r="I84" s="4">
        <v>1</v>
      </c>
      <c r="J84" s="9" t="s">
        <v>216</v>
      </c>
      <c r="K84" s="14"/>
      <c r="L84" s="19">
        <f t="shared" si="63"/>
        <v>0</v>
      </c>
      <c r="M84" s="32"/>
      <c r="N84" s="339"/>
      <c r="O84" s="353">
        <f>L:L+N:N</f>
        <v>0</v>
      </c>
      <c r="P84" s="19">
        <f t="shared" si="64"/>
        <v>0</v>
      </c>
      <c r="Q84" s="42"/>
      <c r="R84" s="42"/>
      <c r="S84" s="42"/>
      <c r="T84" s="42"/>
      <c r="U84" s="19">
        <f t="shared" si="65"/>
        <v>0</v>
      </c>
      <c r="V84" s="45"/>
      <c r="AR84" s="1"/>
      <c r="AS84" s="1"/>
    </row>
    <row r="85" spans="1:45" s="3" customFormat="1">
      <c r="A85" s="48">
        <v>1046</v>
      </c>
      <c r="B85" s="53" t="s">
        <v>643</v>
      </c>
      <c r="C85" s="458" t="s">
        <v>181</v>
      </c>
      <c r="D85" s="7"/>
      <c r="E85" s="4"/>
      <c r="F85" s="173">
        <v>1</v>
      </c>
      <c r="G85" s="9"/>
      <c r="H85" s="72">
        <f t="shared" si="62"/>
        <v>1</v>
      </c>
      <c r="I85" s="4">
        <v>1</v>
      </c>
      <c r="J85" s="9" t="s">
        <v>216</v>
      </c>
      <c r="K85" s="14"/>
      <c r="L85" s="19">
        <f t="shared" si="63"/>
        <v>0</v>
      </c>
      <c r="M85" s="32"/>
      <c r="N85" s="339"/>
      <c r="O85" s="353">
        <f>L:L+N:N</f>
        <v>0</v>
      </c>
      <c r="P85" s="19">
        <f t="shared" si="64"/>
        <v>0</v>
      </c>
      <c r="Q85" s="42"/>
      <c r="R85" s="42"/>
      <c r="S85" s="42"/>
      <c r="T85" s="42"/>
      <c r="U85" s="19">
        <f t="shared" si="65"/>
        <v>0</v>
      </c>
      <c r="V85" s="45"/>
      <c r="AR85" s="1"/>
      <c r="AS85" s="1"/>
    </row>
    <row r="86" spans="1:45" s="3" customFormat="1">
      <c r="A86" s="48">
        <v>1047</v>
      </c>
      <c r="B86" s="53" t="s">
        <v>644</v>
      </c>
      <c r="C86" s="458" t="s">
        <v>181</v>
      </c>
      <c r="D86" s="7"/>
      <c r="E86" s="4"/>
      <c r="F86" s="173">
        <v>1</v>
      </c>
      <c r="G86" s="9"/>
      <c r="H86" s="72">
        <f t="shared" si="62"/>
        <v>1</v>
      </c>
      <c r="I86" s="4">
        <v>1</v>
      </c>
      <c r="J86" s="9" t="s">
        <v>216</v>
      </c>
      <c r="K86" s="14"/>
      <c r="L86" s="19">
        <f t="shared" si="63"/>
        <v>0</v>
      </c>
      <c r="M86" s="32"/>
      <c r="N86" s="339"/>
      <c r="O86" s="353">
        <f>L:L+N:N</f>
        <v>0</v>
      </c>
      <c r="P86" s="19">
        <f t="shared" si="64"/>
        <v>0</v>
      </c>
      <c r="Q86" s="42"/>
      <c r="R86" s="42"/>
      <c r="S86" s="42"/>
      <c r="T86" s="42"/>
      <c r="U86" s="19">
        <f t="shared" si="65"/>
        <v>0</v>
      </c>
      <c r="V86" s="45"/>
      <c r="AR86" s="1"/>
      <c r="AS86" s="1"/>
    </row>
    <row r="87" spans="1:45" s="3" customFormat="1">
      <c r="A87" s="48">
        <v>1048</v>
      </c>
      <c r="B87" s="53" t="s">
        <v>645</v>
      </c>
      <c r="C87" s="458" t="s">
        <v>181</v>
      </c>
      <c r="D87" s="7"/>
      <c r="E87" s="4"/>
      <c r="F87" s="173">
        <v>1</v>
      </c>
      <c r="G87" s="9"/>
      <c r="H87" s="72">
        <f t="shared" si="62"/>
        <v>1</v>
      </c>
      <c r="I87" s="4">
        <v>1</v>
      </c>
      <c r="J87" s="9" t="s">
        <v>216</v>
      </c>
      <c r="K87" s="14"/>
      <c r="L87" s="19">
        <f t="shared" si="63"/>
        <v>0</v>
      </c>
      <c r="M87" s="32"/>
      <c r="N87" s="339"/>
      <c r="O87" s="353">
        <f>L:L+N:N</f>
        <v>0</v>
      </c>
      <c r="P87" s="19">
        <f t="shared" si="64"/>
        <v>0</v>
      </c>
      <c r="Q87" s="42"/>
      <c r="R87" s="42"/>
      <c r="S87" s="42"/>
      <c r="T87" s="42"/>
      <c r="U87" s="19">
        <f t="shared" si="65"/>
        <v>0</v>
      </c>
      <c r="V87" s="45"/>
      <c r="AR87" s="1"/>
      <c r="AS87" s="1"/>
    </row>
    <row r="88" spans="1:45" s="3" customFormat="1">
      <c r="A88" s="48">
        <v>1049</v>
      </c>
      <c r="B88" s="53" t="s">
        <v>646</v>
      </c>
      <c r="C88" s="458" t="s">
        <v>181</v>
      </c>
      <c r="D88" s="7"/>
      <c r="E88" s="4"/>
      <c r="F88" s="173">
        <v>1</v>
      </c>
      <c r="G88" s="9"/>
      <c r="H88" s="72">
        <f t="shared" si="62"/>
        <v>1</v>
      </c>
      <c r="I88" s="4">
        <v>1</v>
      </c>
      <c r="J88" s="9" t="s">
        <v>216</v>
      </c>
      <c r="K88" s="14"/>
      <c r="L88" s="19">
        <f t="shared" si="63"/>
        <v>0</v>
      </c>
      <c r="M88" s="32"/>
      <c r="N88" s="339"/>
      <c r="O88" s="353">
        <f>L:L+N:N</f>
        <v>0</v>
      </c>
      <c r="P88" s="19">
        <f t="shared" si="64"/>
        <v>0</v>
      </c>
      <c r="Q88" s="42"/>
      <c r="R88" s="42"/>
      <c r="S88" s="42"/>
      <c r="T88" s="42"/>
      <c r="U88" s="19">
        <f t="shared" si="65"/>
        <v>0</v>
      </c>
      <c r="V88" s="45"/>
      <c r="AR88" s="1"/>
      <c r="AS88" s="1"/>
    </row>
    <row r="89" spans="1:45" s="3" customFormat="1">
      <c r="A89" s="48">
        <v>1050</v>
      </c>
      <c r="B89" s="53" t="s">
        <v>647</v>
      </c>
      <c r="C89" s="458" t="s">
        <v>181</v>
      </c>
      <c r="D89" s="7"/>
      <c r="E89" s="4"/>
      <c r="F89" s="173">
        <v>1</v>
      </c>
      <c r="G89" s="9"/>
      <c r="H89" s="72">
        <f t="shared" si="62"/>
        <v>1</v>
      </c>
      <c r="I89" s="4">
        <v>1</v>
      </c>
      <c r="J89" s="9" t="s">
        <v>216</v>
      </c>
      <c r="K89" s="14"/>
      <c r="L89" s="19">
        <f t="shared" si="63"/>
        <v>0</v>
      </c>
      <c r="M89" s="32"/>
      <c r="N89" s="339"/>
      <c r="O89" s="353">
        <f>L:L+N:N</f>
        <v>0</v>
      </c>
      <c r="P89" s="19">
        <f t="shared" si="64"/>
        <v>0</v>
      </c>
      <c r="Q89" s="42"/>
      <c r="R89" s="42"/>
      <c r="S89" s="42"/>
      <c r="T89" s="42"/>
      <c r="U89" s="19">
        <f t="shared" si="65"/>
        <v>0</v>
      </c>
      <c r="V89" s="45"/>
      <c r="AR89" s="1"/>
      <c r="AS89" s="1"/>
    </row>
    <row r="90" spans="1:45" s="3" customFormat="1">
      <c r="A90" s="180">
        <v>1051</v>
      </c>
      <c r="B90" s="54" t="s">
        <v>648</v>
      </c>
      <c r="C90" s="458" t="s">
        <v>198</v>
      </c>
      <c r="D90" s="7"/>
      <c r="E90" s="4"/>
      <c r="F90" s="173">
        <v>1</v>
      </c>
      <c r="G90" s="9"/>
      <c r="H90" s="72">
        <f t="shared" si="62"/>
        <v>1</v>
      </c>
      <c r="I90" s="4">
        <v>1</v>
      </c>
      <c r="J90" s="9" t="s">
        <v>216</v>
      </c>
      <c r="K90" s="14"/>
      <c r="L90" s="19">
        <f t="shared" si="63"/>
        <v>0</v>
      </c>
      <c r="M90" s="32"/>
      <c r="N90" s="339"/>
      <c r="O90" s="353">
        <f>L:L+N:N</f>
        <v>0</v>
      </c>
      <c r="P90" s="19">
        <f t="shared" si="64"/>
        <v>0</v>
      </c>
      <c r="Q90" s="42"/>
      <c r="R90" s="42"/>
      <c r="S90" s="42"/>
      <c r="T90" s="42"/>
      <c r="U90" s="19">
        <f t="shared" si="65"/>
        <v>0</v>
      </c>
      <c r="V90" s="45"/>
      <c r="AR90" s="1"/>
      <c r="AS90" s="1"/>
    </row>
    <row r="91" spans="1:45" s="3" customFormat="1">
      <c r="A91" s="48"/>
      <c r="B91" s="55" t="s">
        <v>253</v>
      </c>
      <c r="C91" s="458"/>
      <c r="D91" s="7"/>
      <c r="E91" s="4"/>
      <c r="F91" s="173"/>
      <c r="G91" s="9"/>
      <c r="H91" s="8"/>
      <c r="I91" s="4"/>
      <c r="J91" s="9"/>
      <c r="K91" s="14"/>
      <c r="L91" s="21">
        <f t="shared" ref="L91:V91" si="66">SUM(L71:L90)</f>
        <v>0</v>
      </c>
      <c r="M91" s="28">
        <f t="shared" si="66"/>
        <v>0</v>
      </c>
      <c r="N91" s="340">
        <f t="shared" ref="N91" si="67">SUM(N71:N90)</f>
        <v>0</v>
      </c>
      <c r="O91" s="349">
        <f t="shared" ref="O91" si="68">SUM(O71:O90)</f>
        <v>0</v>
      </c>
      <c r="P91" s="21">
        <f t="shared" si="66"/>
        <v>0</v>
      </c>
      <c r="Q91" s="43">
        <f t="shared" si="66"/>
        <v>0</v>
      </c>
      <c r="R91" s="43">
        <f t="shared" si="66"/>
        <v>0</v>
      </c>
      <c r="S91" s="43">
        <f t="shared" si="66"/>
        <v>0</v>
      </c>
      <c r="T91" s="43">
        <f t="shared" si="66"/>
        <v>0</v>
      </c>
      <c r="U91" s="21">
        <f t="shared" si="66"/>
        <v>0</v>
      </c>
      <c r="V91" s="43">
        <f t="shared" si="66"/>
        <v>0</v>
      </c>
      <c r="AR91" s="1"/>
      <c r="AS91" s="1"/>
    </row>
    <row r="92" spans="1:45" s="3" customFormat="1">
      <c r="A92" s="48"/>
      <c r="B92" s="53"/>
      <c r="C92" s="458"/>
      <c r="D92" s="7"/>
      <c r="E92" s="4"/>
      <c r="F92" s="173"/>
      <c r="G92" s="9"/>
      <c r="H92" s="8"/>
      <c r="I92" s="4"/>
      <c r="J92" s="9"/>
      <c r="K92" s="14"/>
      <c r="L92" s="19"/>
      <c r="M92" s="32"/>
      <c r="N92" s="339"/>
      <c r="O92" s="353"/>
      <c r="P92" s="19"/>
      <c r="Q92" s="42"/>
      <c r="R92" s="42"/>
      <c r="S92" s="42"/>
      <c r="T92" s="42"/>
      <c r="U92" s="19"/>
      <c r="V92" s="42"/>
      <c r="AR92" s="1"/>
      <c r="AS92" s="1"/>
    </row>
    <row r="93" spans="1:45" s="3" customFormat="1">
      <c r="A93" s="181">
        <v>1100</v>
      </c>
      <c r="B93" s="38" t="s">
        <v>218</v>
      </c>
      <c r="C93" s="459"/>
      <c r="D93" s="7"/>
      <c r="E93" s="4"/>
      <c r="F93" s="173"/>
      <c r="G93" s="9"/>
      <c r="H93" s="8"/>
      <c r="I93" s="4"/>
      <c r="J93" s="9"/>
      <c r="K93" s="14"/>
      <c r="L93" s="19"/>
      <c r="M93" s="32"/>
      <c r="N93" s="339"/>
      <c r="O93" s="353"/>
      <c r="P93" s="19"/>
      <c r="Q93" s="42"/>
      <c r="R93" s="42"/>
      <c r="S93" s="42"/>
      <c r="T93" s="42"/>
      <c r="U93" s="19"/>
      <c r="V93" s="42"/>
      <c r="AR93" s="1"/>
      <c r="AS93" s="1"/>
    </row>
    <row r="94" spans="1:45" s="3" customFormat="1">
      <c r="A94" s="48">
        <v>1101</v>
      </c>
      <c r="B94" s="54" t="s">
        <v>600</v>
      </c>
      <c r="C94" s="458" t="s">
        <v>1437</v>
      </c>
      <c r="D94" s="7"/>
      <c r="E94" s="4"/>
      <c r="F94" s="174">
        <v>2.5000000000000001E-2</v>
      </c>
      <c r="G94" s="9"/>
      <c r="H94" s="8">
        <f t="shared" ref="H94:H103" si="69">SUM(E94:G94)</f>
        <v>2.5000000000000001E-2</v>
      </c>
      <c r="I94" s="4">
        <v>1</v>
      </c>
      <c r="J94" s="9" t="s">
        <v>216</v>
      </c>
      <c r="K94" s="190"/>
      <c r="L94" s="19">
        <f t="shared" ref="L94:L103" si="70">H94*I94*K94</f>
        <v>0</v>
      </c>
      <c r="M94" s="32"/>
      <c r="N94" s="339"/>
      <c r="O94" s="353">
        <f>L:L+N:N</f>
        <v>0</v>
      </c>
      <c r="P94" s="19">
        <f t="shared" ref="P94:P103" si="71">MAX(L94-SUM(Q94:T94),0)</f>
        <v>0</v>
      </c>
      <c r="Q94" s="42"/>
      <c r="R94" s="42"/>
      <c r="S94" s="42"/>
      <c r="T94" s="42"/>
      <c r="U94" s="19">
        <f t="shared" ref="U94:U103" si="72">L94-SUM(P94:T94)</f>
        <v>0</v>
      </c>
      <c r="V94" s="45"/>
      <c r="AR94" s="1"/>
      <c r="AS94" s="1"/>
    </row>
    <row r="95" spans="1:45" s="3" customFormat="1">
      <c r="A95" s="48">
        <v>1102</v>
      </c>
      <c r="B95" s="54" t="s">
        <v>649</v>
      </c>
      <c r="C95" s="458" t="s">
        <v>1437</v>
      </c>
      <c r="D95" s="7"/>
      <c r="E95" s="4"/>
      <c r="F95" s="173">
        <v>1</v>
      </c>
      <c r="G95" s="9"/>
      <c r="H95" s="8">
        <f t="shared" si="69"/>
        <v>1</v>
      </c>
      <c r="I95" s="4">
        <v>1</v>
      </c>
      <c r="J95" s="9" t="s">
        <v>216</v>
      </c>
      <c r="K95" s="190"/>
      <c r="L95" s="19">
        <f t="shared" si="70"/>
        <v>0</v>
      </c>
      <c r="M95" s="32"/>
      <c r="N95" s="339"/>
      <c r="O95" s="353">
        <f>L:L+N:N</f>
        <v>0</v>
      </c>
      <c r="P95" s="19">
        <f t="shared" si="71"/>
        <v>0</v>
      </c>
      <c r="Q95" s="42"/>
      <c r="R95" s="42"/>
      <c r="S95" s="42"/>
      <c r="T95" s="42"/>
      <c r="U95" s="19">
        <f t="shared" si="72"/>
        <v>0</v>
      </c>
      <c r="V95" s="45"/>
      <c r="AR95" s="1"/>
      <c r="AS95" s="1"/>
    </row>
    <row r="96" spans="1:45" s="3" customFormat="1">
      <c r="A96" s="180">
        <v>1103</v>
      </c>
      <c r="B96" s="54" t="s">
        <v>650</v>
      </c>
      <c r="C96" s="458" t="s">
        <v>1437</v>
      </c>
      <c r="D96" s="7"/>
      <c r="E96" s="4"/>
      <c r="F96" s="173">
        <v>1</v>
      </c>
      <c r="G96" s="9"/>
      <c r="H96" s="8">
        <f t="shared" si="69"/>
        <v>1</v>
      </c>
      <c r="I96" s="4">
        <v>1</v>
      </c>
      <c r="J96" s="9" t="s">
        <v>216</v>
      </c>
      <c r="K96" s="14"/>
      <c r="L96" s="19">
        <f t="shared" si="70"/>
        <v>0</v>
      </c>
      <c r="M96" s="32"/>
      <c r="N96" s="339"/>
      <c r="O96" s="353">
        <f>L:L+N:N</f>
        <v>0</v>
      </c>
      <c r="P96" s="19">
        <f t="shared" si="71"/>
        <v>0</v>
      </c>
      <c r="Q96" s="42"/>
      <c r="R96" s="42"/>
      <c r="S96" s="42"/>
      <c r="T96" s="42"/>
      <c r="U96" s="19">
        <f t="shared" si="72"/>
        <v>0</v>
      </c>
      <c r="V96" s="42">
        <f>P96</f>
        <v>0</v>
      </c>
      <c r="AR96" s="1"/>
      <c r="AS96" s="1"/>
    </row>
    <row r="97" spans="1:45" s="3" customFormat="1">
      <c r="A97" s="180">
        <v>1104</v>
      </c>
      <c r="B97" s="54" t="s">
        <v>267</v>
      </c>
      <c r="C97" s="458" t="s">
        <v>1437</v>
      </c>
      <c r="D97" s="7"/>
      <c r="E97" s="4"/>
      <c r="F97" s="173">
        <v>1</v>
      </c>
      <c r="G97" s="9"/>
      <c r="H97" s="8">
        <f t="shared" si="69"/>
        <v>1</v>
      </c>
      <c r="I97" s="4">
        <v>1</v>
      </c>
      <c r="J97" s="9" t="s">
        <v>216</v>
      </c>
      <c r="K97" s="14"/>
      <c r="L97" s="19">
        <f t="shared" si="70"/>
        <v>0</v>
      </c>
      <c r="M97" s="32"/>
      <c r="N97" s="339"/>
      <c r="O97" s="353">
        <f>L:L+N:N</f>
        <v>0</v>
      </c>
      <c r="P97" s="19">
        <f t="shared" si="71"/>
        <v>0</v>
      </c>
      <c r="Q97" s="42"/>
      <c r="R97" s="42"/>
      <c r="S97" s="42"/>
      <c r="T97" s="42"/>
      <c r="U97" s="19">
        <f t="shared" si="72"/>
        <v>0</v>
      </c>
      <c r="V97" s="42">
        <f>P97</f>
        <v>0</v>
      </c>
      <c r="AR97" s="1"/>
      <c r="AS97" s="1"/>
    </row>
    <row r="98" spans="1:45" s="3" customFormat="1">
      <c r="A98" s="180">
        <v>1105</v>
      </c>
      <c r="B98" s="54" t="s">
        <v>268</v>
      </c>
      <c r="C98" s="458" t="s">
        <v>1437</v>
      </c>
      <c r="D98" s="7"/>
      <c r="E98" s="4"/>
      <c r="F98" s="173">
        <v>1</v>
      </c>
      <c r="G98" s="9"/>
      <c r="H98" s="8">
        <f t="shared" si="69"/>
        <v>1</v>
      </c>
      <c r="I98" s="4">
        <v>1</v>
      </c>
      <c r="J98" s="9" t="s">
        <v>216</v>
      </c>
      <c r="K98" s="14"/>
      <c r="L98" s="19">
        <f t="shared" si="70"/>
        <v>0</v>
      </c>
      <c r="M98" s="32"/>
      <c r="N98" s="339"/>
      <c r="O98" s="353">
        <f>L:L+N:N</f>
        <v>0</v>
      </c>
      <c r="P98" s="19">
        <f t="shared" si="71"/>
        <v>0</v>
      </c>
      <c r="Q98" s="42"/>
      <c r="R98" s="42"/>
      <c r="S98" s="42"/>
      <c r="T98" s="42"/>
      <c r="U98" s="19">
        <f t="shared" si="72"/>
        <v>0</v>
      </c>
      <c r="V98" s="42">
        <f>P98</f>
        <v>0</v>
      </c>
      <c r="AR98" s="1"/>
      <c r="AS98" s="1"/>
    </row>
    <row r="99" spans="1:45" s="3" customFormat="1">
      <c r="A99" s="180">
        <v>1106</v>
      </c>
      <c r="B99" s="54" t="s">
        <v>269</v>
      </c>
      <c r="C99" s="458" t="s">
        <v>1437</v>
      </c>
      <c r="D99" s="7"/>
      <c r="E99" s="4"/>
      <c r="F99" s="173">
        <v>1</v>
      </c>
      <c r="G99" s="9"/>
      <c r="H99" s="8">
        <f t="shared" si="69"/>
        <v>1</v>
      </c>
      <c r="I99" s="4">
        <v>1</v>
      </c>
      <c r="J99" s="9" t="s">
        <v>216</v>
      </c>
      <c r="K99" s="14"/>
      <c r="L99" s="19">
        <f t="shared" si="70"/>
        <v>0</v>
      </c>
      <c r="M99" s="32"/>
      <c r="N99" s="339"/>
      <c r="O99" s="353">
        <f>L:L+N:N</f>
        <v>0</v>
      </c>
      <c r="P99" s="19">
        <f t="shared" si="71"/>
        <v>0</v>
      </c>
      <c r="Q99" s="42"/>
      <c r="R99" s="42"/>
      <c r="S99" s="42"/>
      <c r="T99" s="42"/>
      <c r="U99" s="19">
        <f t="shared" si="72"/>
        <v>0</v>
      </c>
      <c r="V99" s="42">
        <f>P99</f>
        <v>0</v>
      </c>
      <c r="AR99" s="1"/>
      <c r="AS99" s="1"/>
    </row>
    <row r="100" spans="1:45" s="3" customFormat="1">
      <c r="A100" s="180">
        <v>1107</v>
      </c>
      <c r="B100" s="54" t="s">
        <v>651</v>
      </c>
      <c r="C100" s="458" t="s">
        <v>1437</v>
      </c>
      <c r="D100" s="7"/>
      <c r="E100" s="4"/>
      <c r="F100" s="173">
        <v>1</v>
      </c>
      <c r="G100" s="9"/>
      <c r="H100" s="8">
        <f t="shared" si="69"/>
        <v>1</v>
      </c>
      <c r="I100" s="4">
        <v>1</v>
      </c>
      <c r="J100" s="9" t="s">
        <v>216</v>
      </c>
      <c r="K100" s="14"/>
      <c r="L100" s="19">
        <f t="shared" si="70"/>
        <v>0</v>
      </c>
      <c r="M100" s="32"/>
      <c r="N100" s="339"/>
      <c r="O100" s="353">
        <f>L:L+N:N</f>
        <v>0</v>
      </c>
      <c r="P100" s="19">
        <f t="shared" si="71"/>
        <v>0</v>
      </c>
      <c r="Q100" s="42"/>
      <c r="R100" s="42"/>
      <c r="S100" s="42"/>
      <c r="T100" s="42"/>
      <c r="U100" s="19">
        <f t="shared" si="72"/>
        <v>0</v>
      </c>
      <c r="V100" s="45"/>
      <c r="AR100" s="1"/>
      <c r="AS100" s="1"/>
    </row>
    <row r="101" spans="1:45" s="3" customFormat="1">
      <c r="A101" s="48">
        <v>1109</v>
      </c>
      <c r="B101" s="54" t="s">
        <v>11</v>
      </c>
      <c r="C101" s="458" t="s">
        <v>1437</v>
      </c>
      <c r="D101" s="7"/>
      <c r="E101" s="4"/>
      <c r="F101" s="173">
        <v>1</v>
      </c>
      <c r="G101" s="9"/>
      <c r="H101" s="8">
        <f t="shared" si="69"/>
        <v>1</v>
      </c>
      <c r="I101" s="4">
        <v>1</v>
      </c>
      <c r="J101" s="9" t="s">
        <v>216</v>
      </c>
      <c r="K101" s="14"/>
      <c r="L101" s="19">
        <f t="shared" si="70"/>
        <v>0</v>
      </c>
      <c r="M101" s="32"/>
      <c r="N101" s="339"/>
      <c r="O101" s="353">
        <f>L:L+N:N</f>
        <v>0</v>
      </c>
      <c r="P101" s="19">
        <f t="shared" si="71"/>
        <v>0</v>
      </c>
      <c r="Q101" s="42"/>
      <c r="R101" s="42"/>
      <c r="S101" s="42"/>
      <c r="T101" s="42"/>
      <c r="U101" s="19">
        <f t="shared" si="72"/>
        <v>0</v>
      </c>
      <c r="V101" s="42">
        <f>P101</f>
        <v>0</v>
      </c>
      <c r="AR101" s="1"/>
      <c r="AS101" s="1"/>
    </row>
    <row r="102" spans="1:45" s="3" customFormat="1">
      <c r="A102" s="48">
        <v>1110</v>
      </c>
      <c r="B102" s="54" t="s">
        <v>12</v>
      </c>
      <c r="C102" s="458" t="s">
        <v>1437</v>
      </c>
      <c r="D102" s="7"/>
      <c r="E102" s="4"/>
      <c r="F102" s="173">
        <v>1</v>
      </c>
      <c r="G102" s="9"/>
      <c r="H102" s="8">
        <f t="shared" si="69"/>
        <v>1</v>
      </c>
      <c r="I102" s="4">
        <v>1</v>
      </c>
      <c r="J102" s="9" t="s">
        <v>216</v>
      </c>
      <c r="K102" s="14"/>
      <c r="L102" s="19">
        <f t="shared" si="70"/>
        <v>0</v>
      </c>
      <c r="M102" s="32"/>
      <c r="N102" s="339"/>
      <c r="O102" s="353">
        <f>L:L+N:N</f>
        <v>0</v>
      </c>
      <c r="P102" s="19">
        <f t="shared" si="71"/>
        <v>0</v>
      </c>
      <c r="Q102" s="42"/>
      <c r="R102" s="42"/>
      <c r="S102" s="42"/>
      <c r="T102" s="42"/>
      <c r="U102" s="19">
        <f t="shared" si="72"/>
        <v>0</v>
      </c>
      <c r="V102" s="42">
        <f>P102</f>
        <v>0</v>
      </c>
      <c r="AR102" s="1"/>
      <c r="AS102" s="1"/>
    </row>
    <row r="103" spans="1:45" s="3" customFormat="1">
      <c r="A103" s="48">
        <v>1111</v>
      </c>
      <c r="B103" s="54" t="s">
        <v>13</v>
      </c>
      <c r="C103" s="458" t="s">
        <v>1437</v>
      </c>
      <c r="D103" s="7"/>
      <c r="E103" s="4"/>
      <c r="F103" s="173">
        <v>1</v>
      </c>
      <c r="G103" s="9"/>
      <c r="H103" s="8">
        <f t="shared" si="69"/>
        <v>1</v>
      </c>
      <c r="I103" s="4">
        <v>1</v>
      </c>
      <c r="J103" s="9" t="s">
        <v>216</v>
      </c>
      <c r="K103" s="14"/>
      <c r="L103" s="19">
        <f t="shared" si="70"/>
        <v>0</v>
      </c>
      <c r="M103" s="32"/>
      <c r="N103" s="339"/>
      <c r="O103" s="353">
        <f>L:L+N:N</f>
        <v>0</v>
      </c>
      <c r="P103" s="19">
        <f t="shared" si="71"/>
        <v>0</v>
      </c>
      <c r="Q103" s="42"/>
      <c r="R103" s="42"/>
      <c r="S103" s="42"/>
      <c r="T103" s="42"/>
      <c r="U103" s="19">
        <f t="shared" si="72"/>
        <v>0</v>
      </c>
      <c r="V103" s="45"/>
      <c r="AR103" s="1"/>
      <c r="AS103" s="1"/>
    </row>
    <row r="104" spans="1:45" s="3" customFormat="1">
      <c r="A104" s="48"/>
      <c r="B104" s="55" t="s">
        <v>253</v>
      </c>
      <c r="C104" s="458"/>
      <c r="D104" s="7"/>
      <c r="E104" s="4"/>
      <c r="F104" s="173"/>
      <c r="G104" s="9"/>
      <c r="H104" s="8"/>
      <c r="I104" s="4"/>
      <c r="J104" s="9"/>
      <c r="K104" s="14"/>
      <c r="L104" s="21">
        <f t="shared" ref="L104:V104" si="73">SUM(L94:L103)</f>
        <v>0</v>
      </c>
      <c r="M104" s="28">
        <f t="shared" si="73"/>
        <v>0</v>
      </c>
      <c r="N104" s="340">
        <f t="shared" ref="N104" si="74">SUM(N94:N103)</f>
        <v>0</v>
      </c>
      <c r="O104" s="349">
        <f t="shared" ref="O104" si="75">SUM(O94:O103)</f>
        <v>0</v>
      </c>
      <c r="P104" s="21">
        <f t="shared" si="73"/>
        <v>0</v>
      </c>
      <c r="Q104" s="43">
        <f t="shared" si="73"/>
        <v>0</v>
      </c>
      <c r="R104" s="43">
        <f t="shared" si="73"/>
        <v>0</v>
      </c>
      <c r="S104" s="43">
        <f t="shared" si="73"/>
        <v>0</v>
      </c>
      <c r="T104" s="43">
        <f t="shared" si="73"/>
        <v>0</v>
      </c>
      <c r="U104" s="21">
        <f t="shared" si="73"/>
        <v>0</v>
      </c>
      <c r="V104" s="43">
        <f t="shared" si="73"/>
        <v>0</v>
      </c>
      <c r="AR104" s="1"/>
      <c r="AS104" s="1"/>
    </row>
    <row r="105" spans="1:45" s="3" customFormat="1">
      <c r="A105" s="48"/>
      <c r="B105" s="55"/>
      <c r="C105" s="458"/>
      <c r="D105" s="7"/>
      <c r="E105" s="4"/>
      <c r="F105" s="173"/>
      <c r="G105" s="9"/>
      <c r="H105" s="8"/>
      <c r="I105" s="4"/>
      <c r="J105" s="9"/>
      <c r="K105" s="14"/>
      <c r="L105" s="21"/>
      <c r="M105" s="31"/>
      <c r="N105" s="360"/>
      <c r="O105" s="349"/>
      <c r="P105" s="21"/>
      <c r="Q105" s="42"/>
      <c r="R105" s="42"/>
      <c r="S105" s="42"/>
      <c r="T105" s="42"/>
      <c r="U105" s="19"/>
      <c r="V105" s="42"/>
      <c r="AR105" s="1"/>
      <c r="AS105" s="1"/>
    </row>
    <row r="106" spans="1:45" s="3" customFormat="1">
      <c r="A106" s="181">
        <v>1200</v>
      </c>
      <c r="B106" s="38" t="s">
        <v>14</v>
      </c>
      <c r="C106" s="459"/>
      <c r="D106" s="7"/>
      <c r="E106" s="4"/>
      <c r="F106" s="173"/>
      <c r="G106" s="9"/>
      <c r="H106" s="8"/>
      <c r="I106" s="4"/>
      <c r="J106" s="9"/>
      <c r="K106" s="14"/>
      <c r="L106" s="19"/>
      <c r="M106" s="32"/>
      <c r="N106" s="339"/>
      <c r="O106" s="353"/>
      <c r="P106" s="19"/>
      <c r="Q106" s="42"/>
      <c r="R106" s="42"/>
      <c r="S106" s="42"/>
      <c r="T106" s="42"/>
      <c r="U106" s="19"/>
      <c r="V106" s="42"/>
      <c r="AR106" s="1"/>
      <c r="AS106" s="1"/>
    </row>
    <row r="107" spans="1:45" s="3" customFormat="1">
      <c r="A107" s="48">
        <v>1202</v>
      </c>
      <c r="B107" s="53" t="s">
        <v>15</v>
      </c>
      <c r="C107" s="458" t="s">
        <v>1423</v>
      </c>
      <c r="D107" s="7"/>
      <c r="E107" s="4"/>
      <c r="F107" s="173">
        <v>1</v>
      </c>
      <c r="G107" s="9"/>
      <c r="H107" s="8">
        <f t="shared" ref="H107:H116" si="76">SUM(E107:G107)</f>
        <v>1</v>
      </c>
      <c r="I107" s="4">
        <v>1</v>
      </c>
      <c r="J107" s="9" t="s">
        <v>216</v>
      </c>
      <c r="K107" s="14"/>
      <c r="L107" s="19">
        <f t="shared" ref="L107:L116" si="77">H107*I107*K107</f>
        <v>0</v>
      </c>
      <c r="M107" s="32"/>
      <c r="N107" s="339"/>
      <c r="O107" s="353">
        <f>L:L+N:N</f>
        <v>0</v>
      </c>
      <c r="P107" s="19">
        <f t="shared" ref="P107:P116" si="78">MAX(L107-SUM(Q107:T107),0)</f>
        <v>0</v>
      </c>
      <c r="Q107" s="42"/>
      <c r="R107" s="42"/>
      <c r="S107" s="42"/>
      <c r="T107" s="42"/>
      <c r="U107" s="19">
        <f t="shared" ref="U107:U116" si="79">L107-SUM(P107:T107)</f>
        <v>0</v>
      </c>
      <c r="V107" s="42">
        <f>P107</f>
        <v>0</v>
      </c>
      <c r="AR107" s="1"/>
      <c r="AS107" s="1"/>
    </row>
    <row r="108" spans="1:45" s="3" customFormat="1">
      <c r="A108" s="48">
        <v>1205</v>
      </c>
      <c r="B108" s="53" t="s">
        <v>16</v>
      </c>
      <c r="C108" s="458" t="s">
        <v>1423</v>
      </c>
      <c r="D108" s="7"/>
      <c r="E108" s="4">
        <f>pm</f>
        <v>0</v>
      </c>
      <c r="F108" s="173">
        <f>sm</f>
        <v>0</v>
      </c>
      <c r="G108" s="9"/>
      <c r="H108" s="8">
        <f>SUM(E108:G108)</f>
        <v>0</v>
      </c>
      <c r="I108" s="4">
        <v>1</v>
      </c>
      <c r="J108" s="9" t="s">
        <v>177</v>
      </c>
      <c r="K108" s="14"/>
      <c r="L108" s="19">
        <f t="shared" si="77"/>
        <v>0</v>
      </c>
      <c r="M108" s="32"/>
      <c r="N108" s="339"/>
      <c r="O108" s="353">
        <f>L:L+N:N</f>
        <v>0</v>
      </c>
      <c r="P108" s="19">
        <f t="shared" si="78"/>
        <v>0</v>
      </c>
      <c r="Q108" s="42"/>
      <c r="R108" s="42"/>
      <c r="S108" s="42"/>
      <c r="T108" s="42"/>
      <c r="U108" s="19">
        <f t="shared" si="79"/>
        <v>0</v>
      </c>
      <c r="V108" s="42">
        <f>P108</f>
        <v>0</v>
      </c>
      <c r="AR108" s="1"/>
      <c r="AS108" s="1"/>
    </row>
    <row r="109" spans="1:45" s="3" customFormat="1">
      <c r="A109" s="180">
        <v>1206</v>
      </c>
      <c r="B109" s="53" t="s">
        <v>270</v>
      </c>
      <c r="C109" s="458" t="s">
        <v>1423</v>
      </c>
      <c r="D109" s="7"/>
      <c r="E109" s="4">
        <f>pm</f>
        <v>0</v>
      </c>
      <c r="F109" s="173">
        <f>sm</f>
        <v>0</v>
      </c>
      <c r="G109" s="9"/>
      <c r="H109" s="8">
        <f t="shared" si="76"/>
        <v>0</v>
      </c>
      <c r="I109" s="4">
        <v>1</v>
      </c>
      <c r="J109" s="9" t="s">
        <v>177</v>
      </c>
      <c r="K109" s="14"/>
      <c r="L109" s="19">
        <f t="shared" si="77"/>
        <v>0</v>
      </c>
      <c r="M109" s="32"/>
      <c r="N109" s="339"/>
      <c r="O109" s="353">
        <f>L:L+N:N</f>
        <v>0</v>
      </c>
      <c r="P109" s="19">
        <f t="shared" si="78"/>
        <v>0</v>
      </c>
      <c r="Q109" s="42"/>
      <c r="R109" s="42"/>
      <c r="S109" s="42"/>
      <c r="T109" s="42"/>
      <c r="U109" s="19">
        <f t="shared" si="79"/>
        <v>0</v>
      </c>
      <c r="V109" s="45"/>
      <c r="AR109" s="1"/>
      <c r="AS109" s="1"/>
    </row>
    <row r="110" spans="1:45" s="3" customFormat="1">
      <c r="A110" s="180">
        <v>1208</v>
      </c>
      <c r="B110" s="53" t="s">
        <v>271</v>
      </c>
      <c r="C110" s="458" t="s">
        <v>1423</v>
      </c>
      <c r="D110" s="7"/>
      <c r="E110" s="4"/>
      <c r="F110" s="173">
        <v>1</v>
      </c>
      <c r="G110" s="9"/>
      <c r="H110" s="8">
        <f t="shared" si="76"/>
        <v>1</v>
      </c>
      <c r="I110" s="4">
        <v>1</v>
      </c>
      <c r="J110" s="9" t="s">
        <v>216</v>
      </c>
      <c r="K110" s="14"/>
      <c r="L110" s="19">
        <f t="shared" si="77"/>
        <v>0</v>
      </c>
      <c r="M110" s="32"/>
      <c r="N110" s="339"/>
      <c r="O110" s="353">
        <f>L:L+N:N</f>
        <v>0</v>
      </c>
      <c r="P110" s="19">
        <f t="shared" si="78"/>
        <v>0</v>
      </c>
      <c r="Q110" s="42"/>
      <c r="R110" s="42"/>
      <c r="S110" s="42"/>
      <c r="T110" s="42"/>
      <c r="U110" s="19">
        <f t="shared" si="79"/>
        <v>0</v>
      </c>
      <c r="V110" s="45"/>
      <c r="AR110" s="1"/>
      <c r="AS110" s="1"/>
    </row>
    <row r="111" spans="1:45" s="3" customFormat="1">
      <c r="A111" s="48">
        <v>1245</v>
      </c>
      <c r="B111" s="53" t="s">
        <v>17</v>
      </c>
      <c r="C111" s="458" t="s">
        <v>1441</v>
      </c>
      <c r="D111" s="7"/>
      <c r="E111" s="4"/>
      <c r="F111" s="173">
        <v>1</v>
      </c>
      <c r="G111" s="9"/>
      <c r="H111" s="8">
        <f t="shared" si="76"/>
        <v>1</v>
      </c>
      <c r="I111" s="4">
        <v>1</v>
      </c>
      <c r="J111" s="9" t="s">
        <v>216</v>
      </c>
      <c r="K111" s="14"/>
      <c r="L111" s="19">
        <f t="shared" si="77"/>
        <v>0</v>
      </c>
      <c r="M111" s="32"/>
      <c r="N111" s="339"/>
      <c r="O111" s="353">
        <f>L:L+N:N</f>
        <v>0</v>
      </c>
      <c r="P111" s="19">
        <f t="shared" si="78"/>
        <v>0</v>
      </c>
      <c r="Q111" s="42"/>
      <c r="R111" s="42"/>
      <c r="S111" s="42"/>
      <c r="T111" s="42"/>
      <c r="U111" s="19">
        <f t="shared" si="79"/>
        <v>0</v>
      </c>
      <c r="V111" s="45"/>
      <c r="AR111" s="1"/>
      <c r="AS111" s="1"/>
    </row>
    <row r="112" spans="1:45" s="3" customFormat="1">
      <c r="A112" s="180">
        <v>1250</v>
      </c>
      <c r="B112" s="53" t="s">
        <v>659</v>
      </c>
      <c r="C112" s="458" t="s">
        <v>198</v>
      </c>
      <c r="D112" s="7"/>
      <c r="E112" s="4"/>
      <c r="F112" s="173">
        <v>1</v>
      </c>
      <c r="G112" s="9"/>
      <c r="H112" s="8">
        <f t="shared" si="76"/>
        <v>1</v>
      </c>
      <c r="I112" s="4">
        <v>1</v>
      </c>
      <c r="J112" s="9" t="s">
        <v>510</v>
      </c>
      <c r="K112" s="14"/>
      <c r="L112" s="19">
        <f t="shared" si="77"/>
        <v>0</v>
      </c>
      <c r="M112" s="32"/>
      <c r="N112" s="339"/>
      <c r="O112" s="353">
        <f>L:L+N:N</f>
        <v>0</v>
      </c>
      <c r="P112" s="19">
        <f t="shared" si="78"/>
        <v>0</v>
      </c>
      <c r="Q112" s="42"/>
      <c r="R112" s="42"/>
      <c r="S112" s="42"/>
      <c r="T112" s="42"/>
      <c r="U112" s="19">
        <f t="shared" si="79"/>
        <v>0</v>
      </c>
      <c r="V112" s="45"/>
      <c r="AR112" s="1"/>
      <c r="AS112" s="1"/>
    </row>
    <row r="113" spans="1:45" s="3" customFormat="1">
      <c r="A113" s="180">
        <v>1251</v>
      </c>
      <c r="B113" s="53" t="s">
        <v>272</v>
      </c>
      <c r="C113" s="458" t="s">
        <v>198</v>
      </c>
      <c r="D113" s="7"/>
      <c r="E113" s="4"/>
      <c r="F113" s="173">
        <v>1</v>
      </c>
      <c r="G113" s="9"/>
      <c r="H113" s="8">
        <f t="shared" si="76"/>
        <v>1</v>
      </c>
      <c r="I113" s="4">
        <v>1</v>
      </c>
      <c r="J113" s="9" t="s">
        <v>510</v>
      </c>
      <c r="K113" s="14"/>
      <c r="L113" s="19">
        <f t="shared" si="77"/>
        <v>0</v>
      </c>
      <c r="M113" s="32"/>
      <c r="N113" s="339"/>
      <c r="O113" s="353">
        <f>L:L+N:N</f>
        <v>0</v>
      </c>
      <c r="P113" s="19">
        <f t="shared" si="78"/>
        <v>0</v>
      </c>
      <c r="Q113" s="42"/>
      <c r="R113" s="42"/>
      <c r="S113" s="42"/>
      <c r="T113" s="42"/>
      <c r="U113" s="19">
        <f t="shared" si="79"/>
        <v>0</v>
      </c>
      <c r="V113" s="45"/>
      <c r="AR113" s="1"/>
      <c r="AS113" s="1"/>
    </row>
    <row r="114" spans="1:45" s="3" customFormat="1">
      <c r="A114" s="180">
        <v>1252</v>
      </c>
      <c r="B114" s="53" t="s">
        <v>660</v>
      </c>
      <c r="C114" s="458" t="s">
        <v>198</v>
      </c>
      <c r="D114" s="7"/>
      <c r="E114" s="4"/>
      <c r="F114" s="173">
        <v>1</v>
      </c>
      <c r="G114" s="9"/>
      <c r="H114" s="8">
        <f t="shared" si="76"/>
        <v>1</v>
      </c>
      <c r="I114" s="4">
        <v>1</v>
      </c>
      <c r="J114" s="9" t="s">
        <v>510</v>
      </c>
      <c r="K114" s="14"/>
      <c r="L114" s="19">
        <f t="shared" si="77"/>
        <v>0</v>
      </c>
      <c r="M114" s="32"/>
      <c r="N114" s="339"/>
      <c r="O114" s="353">
        <f>L:L+N:N</f>
        <v>0</v>
      </c>
      <c r="P114" s="19">
        <f t="shared" si="78"/>
        <v>0</v>
      </c>
      <c r="Q114" s="42"/>
      <c r="R114" s="42"/>
      <c r="S114" s="42"/>
      <c r="T114" s="42"/>
      <c r="U114" s="19">
        <f t="shared" si="79"/>
        <v>0</v>
      </c>
      <c r="V114" s="42">
        <f>P114</f>
        <v>0</v>
      </c>
      <c r="AR114" s="1"/>
      <c r="AS114" s="1"/>
    </row>
    <row r="115" spans="1:45" s="3" customFormat="1">
      <c r="A115" s="180">
        <v>1253</v>
      </c>
      <c r="B115" s="53" t="s">
        <v>273</v>
      </c>
      <c r="C115" s="458" t="s">
        <v>198</v>
      </c>
      <c r="D115" s="7"/>
      <c r="E115" s="4"/>
      <c r="F115" s="173">
        <v>1</v>
      </c>
      <c r="G115" s="9"/>
      <c r="H115" s="8">
        <f t="shared" si="76"/>
        <v>1</v>
      </c>
      <c r="I115" s="4">
        <v>1</v>
      </c>
      <c r="J115" s="9" t="s">
        <v>510</v>
      </c>
      <c r="K115" s="14"/>
      <c r="L115" s="19">
        <f t="shared" si="77"/>
        <v>0</v>
      </c>
      <c r="M115" s="32"/>
      <c r="N115" s="339"/>
      <c r="O115" s="353">
        <f>L:L+N:N</f>
        <v>0</v>
      </c>
      <c r="P115" s="19">
        <f t="shared" si="78"/>
        <v>0</v>
      </c>
      <c r="Q115" s="42"/>
      <c r="R115" s="42"/>
      <c r="S115" s="42"/>
      <c r="T115" s="42"/>
      <c r="U115" s="19">
        <f t="shared" si="79"/>
        <v>0</v>
      </c>
      <c r="V115" s="45"/>
      <c r="AR115" s="1"/>
      <c r="AS115" s="1"/>
    </row>
    <row r="116" spans="1:45" s="3" customFormat="1">
      <c r="A116" s="48">
        <v>1291</v>
      </c>
      <c r="B116" s="53" t="s">
        <v>586</v>
      </c>
      <c r="C116" s="458" t="s">
        <v>198</v>
      </c>
      <c r="D116" s="7"/>
      <c r="E116" s="4"/>
      <c r="F116" s="173">
        <v>1</v>
      </c>
      <c r="G116" s="9"/>
      <c r="H116" s="8">
        <f t="shared" si="76"/>
        <v>1</v>
      </c>
      <c r="I116" s="4">
        <v>1</v>
      </c>
      <c r="J116" s="9" t="s">
        <v>216</v>
      </c>
      <c r="K116" s="14"/>
      <c r="L116" s="19">
        <f t="shared" si="77"/>
        <v>0</v>
      </c>
      <c r="M116" s="32"/>
      <c r="N116" s="339"/>
      <c r="O116" s="353">
        <f>L:L+N:N</f>
        <v>0</v>
      </c>
      <c r="P116" s="19">
        <f t="shared" si="78"/>
        <v>0</v>
      </c>
      <c r="Q116" s="42"/>
      <c r="R116" s="42"/>
      <c r="S116" s="42"/>
      <c r="T116" s="42"/>
      <c r="U116" s="19">
        <f t="shared" si="79"/>
        <v>0</v>
      </c>
      <c r="V116" s="45"/>
      <c r="AR116" s="1"/>
      <c r="AS116" s="1"/>
    </row>
    <row r="117" spans="1:45" s="3" customFormat="1">
      <c r="A117" s="48"/>
      <c r="B117" s="55" t="s">
        <v>253</v>
      </c>
      <c r="C117" s="458"/>
      <c r="D117" s="7"/>
      <c r="E117" s="4"/>
      <c r="F117" s="173"/>
      <c r="G117" s="9"/>
      <c r="H117" s="8"/>
      <c r="I117" s="4"/>
      <c r="J117" s="9"/>
      <c r="K117" s="14"/>
      <c r="L117" s="21">
        <f t="shared" ref="L117:V117" si="80">SUM(L107:L116)</f>
        <v>0</v>
      </c>
      <c r="M117" s="28">
        <f t="shared" si="80"/>
        <v>0</v>
      </c>
      <c r="N117" s="340">
        <f t="shared" ref="N117" si="81">SUM(N107:N116)</f>
        <v>0</v>
      </c>
      <c r="O117" s="349">
        <f t="shared" ref="O117" si="82">SUM(O107:O116)</f>
        <v>0</v>
      </c>
      <c r="P117" s="21">
        <f t="shared" si="80"/>
        <v>0</v>
      </c>
      <c r="Q117" s="43">
        <f t="shared" si="80"/>
        <v>0</v>
      </c>
      <c r="R117" s="43">
        <f t="shared" si="80"/>
        <v>0</v>
      </c>
      <c r="S117" s="43">
        <f t="shared" si="80"/>
        <v>0</v>
      </c>
      <c r="T117" s="43">
        <f t="shared" si="80"/>
        <v>0</v>
      </c>
      <c r="U117" s="21">
        <f t="shared" si="80"/>
        <v>0</v>
      </c>
      <c r="V117" s="43">
        <f t="shared" si="80"/>
        <v>0</v>
      </c>
      <c r="AR117" s="1"/>
      <c r="AS117" s="1"/>
    </row>
    <row r="118" spans="1:45" s="3" customFormat="1">
      <c r="A118" s="48"/>
      <c r="B118" s="55"/>
      <c r="C118" s="458"/>
      <c r="D118" s="7"/>
      <c r="E118" s="4"/>
      <c r="F118" s="173"/>
      <c r="G118" s="9"/>
      <c r="H118" s="8"/>
      <c r="I118" s="4"/>
      <c r="J118" s="9"/>
      <c r="K118" s="14"/>
      <c r="L118" s="21"/>
      <c r="M118" s="31"/>
      <c r="N118" s="360"/>
      <c r="O118" s="349"/>
      <c r="P118" s="21"/>
      <c r="Q118" s="42"/>
      <c r="R118" s="42"/>
      <c r="S118" s="42"/>
      <c r="T118" s="42"/>
      <c r="U118" s="19"/>
      <c r="V118" s="42"/>
      <c r="AR118" s="1"/>
      <c r="AS118" s="1"/>
    </row>
    <row r="119" spans="1:45" s="3" customFormat="1">
      <c r="A119" s="181">
        <v>1300</v>
      </c>
      <c r="B119" s="38" t="s">
        <v>18</v>
      </c>
      <c r="C119" s="459"/>
      <c r="D119" s="7"/>
      <c r="E119" s="4"/>
      <c r="F119" s="173"/>
      <c r="G119" s="9"/>
      <c r="H119" s="8"/>
      <c r="I119" s="4"/>
      <c r="J119" s="9"/>
      <c r="K119" s="14"/>
      <c r="L119" s="19"/>
      <c r="M119" s="32"/>
      <c r="N119" s="339"/>
      <c r="O119" s="353"/>
      <c r="P119" s="19"/>
      <c r="Q119" s="42"/>
      <c r="R119" s="42"/>
      <c r="S119" s="42"/>
      <c r="T119" s="42"/>
      <c r="U119" s="19"/>
      <c r="V119" s="42"/>
      <c r="AR119" s="1"/>
      <c r="AS119" s="1"/>
    </row>
    <row r="120" spans="1:45" s="3" customFormat="1">
      <c r="A120" s="48">
        <v>1301</v>
      </c>
      <c r="B120" s="53" t="s">
        <v>18</v>
      </c>
      <c r="C120" s="458" t="s">
        <v>1426</v>
      </c>
      <c r="D120" s="7"/>
      <c r="E120" s="4"/>
      <c r="F120" s="173">
        <v>1</v>
      </c>
      <c r="G120" s="9"/>
      <c r="H120" s="8">
        <f t="shared" ref="H120:H132" si="83">SUM(E120:G120)</f>
        <v>1</v>
      </c>
      <c r="I120" s="4">
        <v>1</v>
      </c>
      <c r="J120" s="9" t="s">
        <v>216</v>
      </c>
      <c r="K120" s="14"/>
      <c r="L120" s="19">
        <f t="shared" ref="L120:L132" si="84">H120*I120*K120</f>
        <v>0</v>
      </c>
      <c r="M120" s="32"/>
      <c r="N120" s="339"/>
      <c r="O120" s="353">
        <f>L:L+N:N</f>
        <v>0</v>
      </c>
      <c r="P120" s="19">
        <f t="shared" ref="P120:P132" si="85">MAX(L120-SUM(Q120:T120),0)</f>
        <v>0</v>
      </c>
      <c r="Q120" s="42"/>
      <c r="R120" s="42"/>
      <c r="S120" s="42"/>
      <c r="T120" s="42"/>
      <c r="U120" s="19">
        <f t="shared" ref="U120:U132" si="86">L120-SUM(P120:T120)</f>
        <v>0</v>
      </c>
      <c r="V120" s="42">
        <f t="shared" ref="V120:V126" si="87">P120</f>
        <v>0</v>
      </c>
      <c r="AR120" s="1"/>
      <c r="AS120" s="1"/>
    </row>
    <row r="121" spans="1:45" s="3" customFormat="1">
      <c r="A121" s="48">
        <v>1302</v>
      </c>
      <c r="B121" s="53" t="s">
        <v>661</v>
      </c>
      <c r="C121" s="458" t="s">
        <v>1426</v>
      </c>
      <c r="D121" s="7"/>
      <c r="E121" s="4"/>
      <c r="F121" s="173">
        <v>1</v>
      </c>
      <c r="G121" s="9"/>
      <c r="H121" s="8">
        <f t="shared" si="83"/>
        <v>1</v>
      </c>
      <c r="I121" s="4">
        <v>1</v>
      </c>
      <c r="J121" s="9" t="s">
        <v>216</v>
      </c>
      <c r="K121" s="14"/>
      <c r="L121" s="19">
        <f t="shared" si="84"/>
        <v>0</v>
      </c>
      <c r="M121" s="32"/>
      <c r="N121" s="339"/>
      <c r="O121" s="353">
        <f>L:L+N:N</f>
        <v>0</v>
      </c>
      <c r="P121" s="19">
        <f t="shared" si="85"/>
        <v>0</v>
      </c>
      <c r="Q121" s="42"/>
      <c r="R121" s="42"/>
      <c r="S121" s="42"/>
      <c r="T121" s="42"/>
      <c r="U121" s="19">
        <f t="shared" si="86"/>
        <v>0</v>
      </c>
      <c r="V121" s="42">
        <f>P121</f>
        <v>0</v>
      </c>
      <c r="AR121" s="1"/>
      <c r="AS121" s="1"/>
    </row>
    <row r="122" spans="1:45" s="3" customFormat="1">
      <c r="A122" s="48" t="s">
        <v>1035</v>
      </c>
      <c r="B122" s="53" t="s">
        <v>1036</v>
      </c>
      <c r="C122" s="458" t="s">
        <v>1426</v>
      </c>
      <c r="D122" s="7"/>
      <c r="E122" s="4"/>
      <c r="F122" s="173">
        <v>1</v>
      </c>
      <c r="G122" s="9"/>
      <c r="H122" s="8">
        <f t="shared" ref="H122" si="88">SUM(E122:G122)</f>
        <v>1</v>
      </c>
      <c r="I122" s="4">
        <v>1</v>
      </c>
      <c r="J122" s="9" t="s">
        <v>216</v>
      </c>
      <c r="K122" s="14"/>
      <c r="L122" s="19">
        <f>H122*I122*K122</f>
        <v>0</v>
      </c>
      <c r="M122" s="32"/>
      <c r="N122" s="339"/>
      <c r="O122" s="353">
        <f>L:L+N:N</f>
        <v>0</v>
      </c>
      <c r="P122" s="19">
        <f t="shared" ref="P122" si="89">MAX(L122-SUM(Q122:T122),0)</f>
        <v>0</v>
      </c>
      <c r="Q122" s="42"/>
      <c r="R122" s="42"/>
      <c r="S122" s="42"/>
      <c r="T122" s="42"/>
      <c r="U122" s="19">
        <f t="shared" ref="U122" si="90">L122-SUM(P122:T122)</f>
        <v>0</v>
      </c>
      <c r="V122" s="42">
        <f>P122</f>
        <v>0</v>
      </c>
      <c r="AR122" s="1"/>
      <c r="AS122" s="1"/>
    </row>
    <row r="123" spans="1:45" s="3" customFormat="1">
      <c r="A123" s="48">
        <v>1304</v>
      </c>
      <c r="B123" s="53" t="s">
        <v>662</v>
      </c>
      <c r="C123" s="458" t="s">
        <v>179</v>
      </c>
      <c r="D123" s="7"/>
      <c r="E123" s="4"/>
      <c r="F123" s="173">
        <v>1</v>
      </c>
      <c r="G123" s="9"/>
      <c r="H123" s="8">
        <f t="shared" si="83"/>
        <v>1</v>
      </c>
      <c r="I123" s="4">
        <v>1</v>
      </c>
      <c r="J123" s="9" t="s">
        <v>216</v>
      </c>
      <c r="K123" s="14"/>
      <c r="L123" s="19">
        <f t="shared" si="84"/>
        <v>0</v>
      </c>
      <c r="M123" s="32"/>
      <c r="N123" s="339"/>
      <c r="O123" s="353">
        <f>L:L+N:N</f>
        <v>0</v>
      </c>
      <c r="P123" s="19">
        <f t="shared" si="85"/>
        <v>0</v>
      </c>
      <c r="Q123" s="42"/>
      <c r="R123" s="42"/>
      <c r="S123" s="42"/>
      <c r="T123" s="42"/>
      <c r="U123" s="19">
        <f t="shared" si="86"/>
        <v>0</v>
      </c>
      <c r="V123" s="42">
        <f t="shared" si="87"/>
        <v>0</v>
      </c>
      <c r="AR123" s="1"/>
      <c r="AS123" s="1"/>
    </row>
    <row r="124" spans="1:45" s="3" customFormat="1">
      <c r="A124" s="48">
        <v>1306</v>
      </c>
      <c r="B124" s="53" t="s">
        <v>585</v>
      </c>
      <c r="C124" s="458" t="s">
        <v>1426</v>
      </c>
      <c r="D124" s="7"/>
      <c r="E124" s="4"/>
      <c r="F124" s="173">
        <v>1</v>
      </c>
      <c r="G124" s="9"/>
      <c r="H124" s="8">
        <f t="shared" si="83"/>
        <v>1</v>
      </c>
      <c r="I124" s="4">
        <v>1</v>
      </c>
      <c r="J124" s="9" t="s">
        <v>216</v>
      </c>
      <c r="K124" s="14"/>
      <c r="L124" s="19">
        <f t="shared" si="84"/>
        <v>0</v>
      </c>
      <c r="M124" s="32"/>
      <c r="N124" s="339"/>
      <c r="O124" s="353">
        <f>L:L+N:N</f>
        <v>0</v>
      </c>
      <c r="P124" s="19">
        <f t="shared" si="85"/>
        <v>0</v>
      </c>
      <c r="Q124" s="42"/>
      <c r="R124" s="42"/>
      <c r="S124" s="42"/>
      <c r="T124" s="42"/>
      <c r="U124" s="19">
        <f t="shared" si="86"/>
        <v>0</v>
      </c>
      <c r="V124" s="42">
        <f t="shared" si="87"/>
        <v>0</v>
      </c>
      <c r="AR124" s="1"/>
      <c r="AS124" s="1"/>
    </row>
    <row r="125" spans="1:45" s="3" customFormat="1">
      <c r="A125" s="48">
        <v>1310</v>
      </c>
      <c r="B125" s="53" t="s">
        <v>9</v>
      </c>
      <c r="C125" s="458" t="s">
        <v>1426</v>
      </c>
      <c r="D125" s="7"/>
      <c r="E125" s="4"/>
      <c r="F125" s="173">
        <v>1</v>
      </c>
      <c r="G125" s="9"/>
      <c r="H125" s="8">
        <f t="shared" si="83"/>
        <v>1</v>
      </c>
      <c r="I125" s="4">
        <v>1</v>
      </c>
      <c r="J125" s="9" t="s">
        <v>216</v>
      </c>
      <c r="K125" s="14"/>
      <c r="L125" s="19">
        <f t="shared" si="84"/>
        <v>0</v>
      </c>
      <c r="M125" s="32"/>
      <c r="N125" s="339"/>
      <c r="O125" s="353">
        <f>L:L+N:N</f>
        <v>0</v>
      </c>
      <c r="P125" s="19">
        <f t="shared" si="85"/>
        <v>0</v>
      </c>
      <c r="Q125" s="42"/>
      <c r="R125" s="42"/>
      <c r="S125" s="42"/>
      <c r="T125" s="42"/>
      <c r="U125" s="19">
        <f t="shared" si="86"/>
        <v>0</v>
      </c>
      <c r="V125" s="42">
        <f t="shared" si="87"/>
        <v>0</v>
      </c>
      <c r="AR125" s="1"/>
      <c r="AS125" s="1"/>
    </row>
    <row r="126" spans="1:45" s="3" customFormat="1">
      <c r="A126" s="48">
        <v>1311</v>
      </c>
      <c r="B126" s="53" t="s">
        <v>19</v>
      </c>
      <c r="C126" s="458" t="s">
        <v>181</v>
      </c>
      <c r="D126" s="7"/>
      <c r="E126" s="4"/>
      <c r="F126" s="173">
        <v>1</v>
      </c>
      <c r="G126" s="9"/>
      <c r="H126" s="8">
        <f t="shared" si="83"/>
        <v>1</v>
      </c>
      <c r="I126" s="4">
        <v>1</v>
      </c>
      <c r="J126" s="9" t="s">
        <v>216</v>
      </c>
      <c r="K126" s="14"/>
      <c r="L126" s="19">
        <f t="shared" si="84"/>
        <v>0</v>
      </c>
      <c r="M126" s="32"/>
      <c r="N126" s="339"/>
      <c r="O126" s="353">
        <f>L:L+N:N</f>
        <v>0</v>
      </c>
      <c r="P126" s="19">
        <f t="shared" si="85"/>
        <v>0</v>
      </c>
      <c r="Q126" s="42"/>
      <c r="R126" s="42"/>
      <c r="S126" s="42"/>
      <c r="T126" s="42"/>
      <c r="U126" s="19">
        <f t="shared" si="86"/>
        <v>0</v>
      </c>
      <c r="V126" s="42">
        <f t="shared" si="87"/>
        <v>0</v>
      </c>
      <c r="AR126" s="1"/>
      <c r="AS126" s="1"/>
    </row>
    <row r="127" spans="1:45" s="3" customFormat="1">
      <c r="A127" s="48">
        <v>1345</v>
      </c>
      <c r="B127" s="53" t="s">
        <v>17</v>
      </c>
      <c r="C127" s="458" t="s">
        <v>1441</v>
      </c>
      <c r="D127" s="7"/>
      <c r="E127" s="4"/>
      <c r="F127" s="173">
        <v>1</v>
      </c>
      <c r="G127" s="9"/>
      <c r="H127" s="8">
        <f t="shared" si="83"/>
        <v>1</v>
      </c>
      <c r="I127" s="4">
        <v>1</v>
      </c>
      <c r="J127" s="9" t="s">
        <v>216</v>
      </c>
      <c r="K127" s="14"/>
      <c r="L127" s="19">
        <f t="shared" si="84"/>
        <v>0</v>
      </c>
      <c r="M127" s="32"/>
      <c r="N127" s="339"/>
      <c r="O127" s="353">
        <f>L:L+N:N</f>
        <v>0</v>
      </c>
      <c r="P127" s="19">
        <f t="shared" si="85"/>
        <v>0</v>
      </c>
      <c r="Q127" s="42"/>
      <c r="R127" s="42"/>
      <c r="S127" s="42"/>
      <c r="T127" s="42"/>
      <c r="U127" s="19">
        <f t="shared" si="86"/>
        <v>0</v>
      </c>
      <c r="V127" s="45"/>
      <c r="AR127" s="1"/>
      <c r="AS127" s="1"/>
    </row>
    <row r="128" spans="1:45" s="3" customFormat="1">
      <c r="A128" s="180">
        <v>1350</v>
      </c>
      <c r="B128" s="53" t="s">
        <v>659</v>
      </c>
      <c r="C128" s="458" t="s">
        <v>198</v>
      </c>
      <c r="D128" s="7"/>
      <c r="E128" s="4"/>
      <c r="F128" s="173">
        <v>1</v>
      </c>
      <c r="G128" s="9"/>
      <c r="H128" s="8">
        <f t="shared" si="83"/>
        <v>1</v>
      </c>
      <c r="I128" s="4">
        <v>1</v>
      </c>
      <c r="J128" s="9" t="s">
        <v>510</v>
      </c>
      <c r="K128" s="14"/>
      <c r="L128" s="19">
        <f t="shared" si="84"/>
        <v>0</v>
      </c>
      <c r="M128" s="32"/>
      <c r="N128" s="339"/>
      <c r="O128" s="353">
        <f>L:L+N:N</f>
        <v>0</v>
      </c>
      <c r="P128" s="19">
        <f t="shared" si="85"/>
        <v>0</v>
      </c>
      <c r="Q128" s="42"/>
      <c r="R128" s="42"/>
      <c r="S128" s="42"/>
      <c r="T128" s="42"/>
      <c r="U128" s="19">
        <f t="shared" si="86"/>
        <v>0</v>
      </c>
      <c r="V128" s="45"/>
      <c r="AR128" s="1"/>
      <c r="AS128" s="1"/>
    </row>
    <row r="129" spans="1:45" s="3" customFormat="1">
      <c r="A129" s="180">
        <v>1351</v>
      </c>
      <c r="B129" s="53" t="s">
        <v>272</v>
      </c>
      <c r="C129" s="458" t="s">
        <v>198</v>
      </c>
      <c r="D129" s="7"/>
      <c r="E129" s="4"/>
      <c r="F129" s="173">
        <v>1</v>
      </c>
      <c r="G129" s="9"/>
      <c r="H129" s="8">
        <f t="shared" si="83"/>
        <v>1</v>
      </c>
      <c r="I129" s="4">
        <v>1</v>
      </c>
      <c r="J129" s="9" t="s">
        <v>216</v>
      </c>
      <c r="K129" s="14"/>
      <c r="L129" s="19">
        <f t="shared" si="84"/>
        <v>0</v>
      </c>
      <c r="M129" s="32"/>
      <c r="N129" s="339"/>
      <c r="O129" s="353">
        <f>L:L+N:N</f>
        <v>0</v>
      </c>
      <c r="P129" s="19">
        <f t="shared" si="85"/>
        <v>0</v>
      </c>
      <c r="Q129" s="42"/>
      <c r="R129" s="42"/>
      <c r="S129" s="42"/>
      <c r="T129" s="42"/>
      <c r="U129" s="19">
        <f t="shared" si="86"/>
        <v>0</v>
      </c>
      <c r="V129" s="45"/>
      <c r="AR129" s="1"/>
      <c r="AS129" s="1"/>
    </row>
    <row r="130" spans="1:45" s="3" customFormat="1">
      <c r="A130" s="180">
        <v>1352</v>
      </c>
      <c r="B130" s="53" t="s">
        <v>660</v>
      </c>
      <c r="C130" s="458" t="s">
        <v>198</v>
      </c>
      <c r="D130" s="7"/>
      <c r="E130" s="4"/>
      <c r="F130" s="173">
        <v>1</v>
      </c>
      <c r="G130" s="9"/>
      <c r="H130" s="8">
        <f t="shared" si="83"/>
        <v>1</v>
      </c>
      <c r="I130" s="4">
        <v>1</v>
      </c>
      <c r="J130" s="9" t="s">
        <v>216</v>
      </c>
      <c r="K130" s="14"/>
      <c r="L130" s="19">
        <f t="shared" si="84"/>
        <v>0</v>
      </c>
      <c r="M130" s="32"/>
      <c r="N130" s="339"/>
      <c r="O130" s="353">
        <f>L:L+N:N</f>
        <v>0</v>
      </c>
      <c r="P130" s="19">
        <f t="shared" si="85"/>
        <v>0</v>
      </c>
      <c r="Q130" s="42"/>
      <c r="R130" s="42"/>
      <c r="S130" s="42"/>
      <c r="T130" s="42"/>
      <c r="U130" s="19">
        <f t="shared" si="86"/>
        <v>0</v>
      </c>
      <c r="V130" s="42">
        <f>P130</f>
        <v>0</v>
      </c>
      <c r="AR130" s="1"/>
      <c r="AS130" s="1"/>
    </row>
    <row r="131" spans="1:45" s="3" customFormat="1">
      <c r="A131" s="180">
        <v>1353</v>
      </c>
      <c r="B131" s="53" t="s">
        <v>273</v>
      </c>
      <c r="C131" s="458" t="s">
        <v>198</v>
      </c>
      <c r="D131" s="7"/>
      <c r="E131" s="4"/>
      <c r="F131" s="173">
        <v>1</v>
      </c>
      <c r="G131" s="9"/>
      <c r="H131" s="8">
        <f t="shared" si="83"/>
        <v>1</v>
      </c>
      <c r="I131" s="4">
        <v>1</v>
      </c>
      <c r="J131" s="9" t="s">
        <v>216</v>
      </c>
      <c r="K131" s="14"/>
      <c r="L131" s="19">
        <f t="shared" si="84"/>
        <v>0</v>
      </c>
      <c r="M131" s="32"/>
      <c r="N131" s="339"/>
      <c r="O131" s="353">
        <f>L:L+N:N</f>
        <v>0</v>
      </c>
      <c r="P131" s="19">
        <f t="shared" si="85"/>
        <v>0</v>
      </c>
      <c r="Q131" s="42"/>
      <c r="R131" s="42"/>
      <c r="S131" s="42"/>
      <c r="T131" s="42"/>
      <c r="U131" s="19">
        <f t="shared" si="86"/>
        <v>0</v>
      </c>
      <c r="V131" s="45"/>
      <c r="AR131" s="1"/>
      <c r="AS131" s="1"/>
    </row>
    <row r="132" spans="1:45" s="3" customFormat="1">
      <c r="A132" s="48">
        <v>1391</v>
      </c>
      <c r="B132" s="53" t="s">
        <v>587</v>
      </c>
      <c r="C132" s="458" t="s">
        <v>198</v>
      </c>
      <c r="D132" s="7"/>
      <c r="E132" s="4"/>
      <c r="F132" s="173">
        <v>1</v>
      </c>
      <c r="G132" s="9"/>
      <c r="H132" s="8">
        <f t="shared" si="83"/>
        <v>1</v>
      </c>
      <c r="I132" s="4">
        <v>1</v>
      </c>
      <c r="J132" s="9" t="s">
        <v>216</v>
      </c>
      <c r="K132" s="14"/>
      <c r="L132" s="19">
        <f t="shared" si="84"/>
        <v>0</v>
      </c>
      <c r="M132" s="32"/>
      <c r="N132" s="339"/>
      <c r="O132" s="353">
        <f>L:L+N:N</f>
        <v>0</v>
      </c>
      <c r="P132" s="19">
        <f t="shared" si="85"/>
        <v>0</v>
      </c>
      <c r="Q132" s="42"/>
      <c r="R132" s="42"/>
      <c r="S132" s="42"/>
      <c r="T132" s="42"/>
      <c r="U132" s="19">
        <f t="shared" si="86"/>
        <v>0</v>
      </c>
      <c r="V132" s="45"/>
      <c r="AR132" s="1"/>
      <c r="AS132" s="1"/>
    </row>
    <row r="133" spans="1:45" s="3" customFormat="1">
      <c r="A133" s="48"/>
      <c r="B133" s="55" t="s">
        <v>253</v>
      </c>
      <c r="C133" s="458"/>
      <c r="D133" s="7"/>
      <c r="E133" s="4"/>
      <c r="F133" s="173"/>
      <c r="G133" s="9"/>
      <c r="H133" s="8"/>
      <c r="I133" s="4"/>
      <c r="J133" s="9"/>
      <c r="K133" s="14"/>
      <c r="L133" s="21">
        <f t="shared" ref="L133:V133" si="91">SUM(L120:L132)</f>
        <v>0</v>
      </c>
      <c r="M133" s="28">
        <f t="shared" si="91"/>
        <v>0</v>
      </c>
      <c r="N133" s="340">
        <f t="shared" ref="N133" si="92">SUM(N120:N132)</f>
        <v>0</v>
      </c>
      <c r="O133" s="349">
        <f t="shared" ref="O133" si="93">SUM(O120:O132)</f>
        <v>0</v>
      </c>
      <c r="P133" s="21">
        <f t="shared" si="91"/>
        <v>0</v>
      </c>
      <c r="Q133" s="43">
        <f t="shared" si="91"/>
        <v>0</v>
      </c>
      <c r="R133" s="43">
        <f t="shared" si="91"/>
        <v>0</v>
      </c>
      <c r="S133" s="43">
        <f t="shared" si="91"/>
        <v>0</v>
      </c>
      <c r="T133" s="43">
        <f t="shared" si="91"/>
        <v>0</v>
      </c>
      <c r="U133" s="21">
        <f t="shared" si="91"/>
        <v>0</v>
      </c>
      <c r="V133" s="43">
        <f t="shared" si="91"/>
        <v>0</v>
      </c>
      <c r="AR133" s="1"/>
      <c r="AS133" s="1"/>
    </row>
    <row r="134" spans="1:45" s="3" customFormat="1">
      <c r="A134" s="48"/>
      <c r="B134" s="53"/>
      <c r="C134" s="458"/>
      <c r="D134" s="7"/>
      <c r="E134" s="4"/>
      <c r="F134" s="173"/>
      <c r="G134" s="9"/>
      <c r="H134" s="8"/>
      <c r="I134" s="4"/>
      <c r="J134" s="4"/>
      <c r="K134" s="14"/>
      <c r="L134" s="19"/>
      <c r="M134" s="32"/>
      <c r="N134" s="339"/>
      <c r="O134" s="353"/>
      <c r="P134" s="19"/>
      <c r="Q134" s="42"/>
      <c r="R134" s="42"/>
      <c r="S134" s="42"/>
      <c r="T134" s="42"/>
      <c r="U134" s="19"/>
      <c r="V134" s="42"/>
      <c r="AR134" s="1"/>
      <c r="AS134" s="1"/>
    </row>
    <row r="135" spans="1:45" s="3" customFormat="1">
      <c r="A135" s="181">
        <v>1400</v>
      </c>
      <c r="B135" s="38" t="s">
        <v>219</v>
      </c>
      <c r="C135" s="459"/>
      <c r="D135" s="7"/>
      <c r="E135" s="4"/>
      <c r="F135" s="173"/>
      <c r="G135" s="9"/>
      <c r="H135" s="8"/>
      <c r="I135" s="4"/>
      <c r="J135" s="9"/>
      <c r="K135" s="14"/>
      <c r="L135" s="20" t="s">
        <v>0</v>
      </c>
      <c r="M135" s="33"/>
      <c r="N135" s="346"/>
      <c r="O135" s="348"/>
      <c r="P135" s="20" t="s">
        <v>0</v>
      </c>
      <c r="Q135" s="42"/>
      <c r="R135" s="42"/>
      <c r="S135" s="42"/>
      <c r="T135" s="42"/>
      <c r="U135" s="19"/>
      <c r="V135" s="42"/>
      <c r="AR135" s="1"/>
      <c r="AS135" s="1"/>
    </row>
    <row r="136" spans="1:45" s="3" customFormat="1">
      <c r="A136" s="48">
        <v>1401</v>
      </c>
      <c r="B136" s="53" t="s">
        <v>20</v>
      </c>
      <c r="C136" s="458" t="s">
        <v>179</v>
      </c>
      <c r="D136" s="7"/>
      <c r="E136" s="4"/>
      <c r="F136" s="173">
        <v>1</v>
      </c>
      <c r="G136" s="9"/>
      <c r="H136" s="8">
        <f t="shared" ref="H136:H155" si="94">SUM(E136:G136)</f>
        <v>1</v>
      </c>
      <c r="I136" s="4">
        <v>1</v>
      </c>
      <c r="J136" s="9" t="s">
        <v>260</v>
      </c>
      <c r="K136" s="14"/>
      <c r="L136" s="19">
        <f t="shared" ref="L136:L167" si="95">H136*I136*K136</f>
        <v>0</v>
      </c>
      <c r="M136" s="32"/>
      <c r="N136" s="339"/>
      <c r="O136" s="353">
        <f>L:L+N:N</f>
        <v>0</v>
      </c>
      <c r="P136" s="19">
        <f t="shared" ref="P136:P167" si="96">MAX(L136-SUM(Q136:T136),0)</f>
        <v>0</v>
      </c>
      <c r="Q136" s="42"/>
      <c r="R136" s="42"/>
      <c r="S136" s="42"/>
      <c r="T136" s="42"/>
      <c r="U136" s="19">
        <f t="shared" ref="U136:U167" si="97">L136-SUM(P136:T136)</f>
        <v>0</v>
      </c>
      <c r="V136" s="42">
        <f t="shared" ref="V136:V163" si="98">P136</f>
        <v>0</v>
      </c>
      <c r="AR136" s="1"/>
      <c r="AS136" s="1"/>
    </row>
    <row r="137" spans="1:45" s="3" customFormat="1">
      <c r="A137" s="48">
        <v>1402</v>
      </c>
      <c r="B137" s="53" t="s">
        <v>21</v>
      </c>
      <c r="C137" s="458" t="s">
        <v>179</v>
      </c>
      <c r="D137" s="7"/>
      <c r="E137" s="4"/>
      <c r="F137" s="173">
        <v>1</v>
      </c>
      <c r="G137" s="9"/>
      <c r="H137" s="8">
        <f t="shared" si="94"/>
        <v>1</v>
      </c>
      <c r="I137" s="4">
        <v>1</v>
      </c>
      <c r="J137" s="9" t="s">
        <v>260</v>
      </c>
      <c r="K137" s="14"/>
      <c r="L137" s="19">
        <f t="shared" si="95"/>
        <v>0</v>
      </c>
      <c r="M137" s="32"/>
      <c r="N137" s="339"/>
      <c r="O137" s="353">
        <f>L:L+N:N</f>
        <v>0</v>
      </c>
      <c r="P137" s="19">
        <f t="shared" si="96"/>
        <v>0</v>
      </c>
      <c r="Q137" s="42"/>
      <c r="R137" s="42"/>
      <c r="S137" s="42"/>
      <c r="T137" s="42"/>
      <c r="U137" s="19">
        <f t="shared" si="97"/>
        <v>0</v>
      </c>
      <c r="V137" s="42">
        <f t="shared" si="98"/>
        <v>0</v>
      </c>
      <c r="AR137" s="1"/>
      <c r="AS137" s="1"/>
    </row>
    <row r="138" spans="1:45" s="3" customFormat="1">
      <c r="A138" s="48">
        <v>1403</v>
      </c>
      <c r="B138" s="53" t="s">
        <v>22</v>
      </c>
      <c r="C138" s="458" t="s">
        <v>179</v>
      </c>
      <c r="D138" s="7"/>
      <c r="E138" s="4"/>
      <c r="F138" s="173">
        <v>1</v>
      </c>
      <c r="G138" s="9"/>
      <c r="H138" s="8">
        <f t="shared" si="94"/>
        <v>1</v>
      </c>
      <c r="I138" s="4">
        <v>1</v>
      </c>
      <c r="J138" s="9" t="s">
        <v>260</v>
      </c>
      <c r="K138" s="14"/>
      <c r="L138" s="19">
        <f t="shared" si="95"/>
        <v>0</v>
      </c>
      <c r="M138" s="32"/>
      <c r="N138" s="339"/>
      <c r="O138" s="353">
        <f>L:L+N:N</f>
        <v>0</v>
      </c>
      <c r="P138" s="19">
        <f t="shared" si="96"/>
        <v>0</v>
      </c>
      <c r="Q138" s="42"/>
      <c r="R138" s="42"/>
      <c r="S138" s="42"/>
      <c r="T138" s="42"/>
      <c r="U138" s="19">
        <f t="shared" si="97"/>
        <v>0</v>
      </c>
      <c r="V138" s="42">
        <f t="shared" si="98"/>
        <v>0</v>
      </c>
      <c r="AR138" s="1"/>
      <c r="AS138" s="1"/>
    </row>
    <row r="139" spans="1:45" s="3" customFormat="1">
      <c r="A139" s="48">
        <v>1404</v>
      </c>
      <c r="B139" s="53" t="s">
        <v>23</v>
      </c>
      <c r="C139" s="458" t="s">
        <v>179</v>
      </c>
      <c r="D139" s="7"/>
      <c r="E139" s="4"/>
      <c r="F139" s="173">
        <v>1</v>
      </c>
      <c r="G139" s="9"/>
      <c r="H139" s="8">
        <f t="shared" si="94"/>
        <v>1</v>
      </c>
      <c r="I139" s="4">
        <v>1</v>
      </c>
      <c r="J139" s="9" t="s">
        <v>260</v>
      </c>
      <c r="K139" s="14"/>
      <c r="L139" s="19">
        <f t="shared" si="95"/>
        <v>0</v>
      </c>
      <c r="M139" s="32"/>
      <c r="N139" s="339"/>
      <c r="O139" s="353">
        <f>L:L+N:N</f>
        <v>0</v>
      </c>
      <c r="P139" s="19">
        <f t="shared" si="96"/>
        <v>0</v>
      </c>
      <c r="Q139" s="42"/>
      <c r="R139" s="42"/>
      <c r="S139" s="42"/>
      <c r="T139" s="42"/>
      <c r="U139" s="19">
        <f t="shared" si="97"/>
        <v>0</v>
      </c>
      <c r="V139" s="42">
        <f t="shared" si="98"/>
        <v>0</v>
      </c>
      <c r="AR139" s="1"/>
      <c r="AS139" s="1"/>
    </row>
    <row r="140" spans="1:45" s="3" customFormat="1">
      <c r="A140" s="48">
        <v>1405</v>
      </c>
      <c r="B140" s="53" t="s">
        <v>24</v>
      </c>
      <c r="C140" s="458" t="s">
        <v>179</v>
      </c>
      <c r="D140" s="7"/>
      <c r="E140" s="4"/>
      <c r="F140" s="173">
        <v>1</v>
      </c>
      <c r="G140" s="9"/>
      <c r="H140" s="8">
        <f t="shared" si="94"/>
        <v>1</v>
      </c>
      <c r="I140" s="4">
        <v>1</v>
      </c>
      <c r="J140" s="9" t="s">
        <v>260</v>
      </c>
      <c r="K140" s="14"/>
      <c r="L140" s="19">
        <f t="shared" si="95"/>
        <v>0</v>
      </c>
      <c r="M140" s="32"/>
      <c r="N140" s="339"/>
      <c r="O140" s="353">
        <f>L:L+N:N</f>
        <v>0</v>
      </c>
      <c r="P140" s="19">
        <f t="shared" si="96"/>
        <v>0</v>
      </c>
      <c r="Q140" s="42"/>
      <c r="R140" s="42"/>
      <c r="S140" s="42"/>
      <c r="T140" s="42"/>
      <c r="U140" s="19">
        <f t="shared" si="97"/>
        <v>0</v>
      </c>
      <c r="V140" s="42">
        <f t="shared" si="98"/>
        <v>0</v>
      </c>
      <c r="AR140" s="1"/>
      <c r="AS140" s="1"/>
    </row>
    <row r="141" spans="1:45" s="3" customFormat="1">
      <c r="A141" s="48">
        <v>1406</v>
      </c>
      <c r="B141" s="53" t="s">
        <v>277</v>
      </c>
      <c r="C141" s="458" t="s">
        <v>179</v>
      </c>
      <c r="D141" s="7"/>
      <c r="E141" s="4"/>
      <c r="F141" s="173">
        <v>1</v>
      </c>
      <c r="G141" s="9"/>
      <c r="H141" s="8">
        <f t="shared" si="94"/>
        <v>1</v>
      </c>
      <c r="I141" s="4">
        <v>1</v>
      </c>
      <c r="J141" s="9" t="s">
        <v>260</v>
      </c>
      <c r="K141" s="14"/>
      <c r="L141" s="19">
        <f t="shared" si="95"/>
        <v>0</v>
      </c>
      <c r="M141" s="32"/>
      <c r="N141" s="339"/>
      <c r="O141" s="353">
        <f>L:L+N:N</f>
        <v>0</v>
      </c>
      <c r="P141" s="19">
        <f t="shared" si="96"/>
        <v>0</v>
      </c>
      <c r="Q141" s="42"/>
      <c r="R141" s="42"/>
      <c r="S141" s="42"/>
      <c r="T141" s="42"/>
      <c r="U141" s="19">
        <f t="shared" si="97"/>
        <v>0</v>
      </c>
      <c r="V141" s="42">
        <f t="shared" si="98"/>
        <v>0</v>
      </c>
      <c r="AR141" s="1"/>
      <c r="AS141" s="1"/>
    </row>
    <row r="142" spans="1:45" s="3" customFormat="1">
      <c r="A142" s="48">
        <v>1407</v>
      </c>
      <c r="B142" s="53" t="s">
        <v>278</v>
      </c>
      <c r="C142" s="458" t="s">
        <v>179</v>
      </c>
      <c r="D142" s="7"/>
      <c r="E142" s="4"/>
      <c r="F142" s="173">
        <v>1</v>
      </c>
      <c r="G142" s="9"/>
      <c r="H142" s="8">
        <f t="shared" si="94"/>
        <v>1</v>
      </c>
      <c r="I142" s="4">
        <v>1</v>
      </c>
      <c r="J142" s="9" t="s">
        <v>260</v>
      </c>
      <c r="K142" s="14"/>
      <c r="L142" s="19">
        <f t="shared" si="95"/>
        <v>0</v>
      </c>
      <c r="M142" s="32"/>
      <c r="N142" s="339"/>
      <c r="O142" s="353">
        <f>L:L+N:N</f>
        <v>0</v>
      </c>
      <c r="P142" s="19">
        <f t="shared" si="96"/>
        <v>0</v>
      </c>
      <c r="Q142" s="42"/>
      <c r="R142" s="42"/>
      <c r="S142" s="42"/>
      <c r="T142" s="42"/>
      <c r="U142" s="19">
        <f t="shared" si="97"/>
        <v>0</v>
      </c>
      <c r="V142" s="42">
        <f t="shared" si="98"/>
        <v>0</v>
      </c>
      <c r="AR142" s="1"/>
      <c r="AS142" s="1"/>
    </row>
    <row r="143" spans="1:45" s="3" customFormat="1">
      <c r="A143" s="48">
        <v>1408</v>
      </c>
      <c r="B143" s="53" t="s">
        <v>279</v>
      </c>
      <c r="C143" s="458" t="s">
        <v>179</v>
      </c>
      <c r="D143" s="7"/>
      <c r="E143" s="4"/>
      <c r="F143" s="173">
        <v>1</v>
      </c>
      <c r="G143" s="9"/>
      <c r="H143" s="8">
        <f t="shared" si="94"/>
        <v>1</v>
      </c>
      <c r="I143" s="4">
        <v>1</v>
      </c>
      <c r="J143" s="9" t="s">
        <v>260</v>
      </c>
      <c r="K143" s="14"/>
      <c r="L143" s="19">
        <f t="shared" si="95"/>
        <v>0</v>
      </c>
      <c r="M143" s="32"/>
      <c r="N143" s="339"/>
      <c r="O143" s="353">
        <f>L:L+N:N</f>
        <v>0</v>
      </c>
      <c r="P143" s="19">
        <f t="shared" si="96"/>
        <v>0</v>
      </c>
      <c r="Q143" s="42"/>
      <c r="R143" s="42"/>
      <c r="S143" s="42"/>
      <c r="T143" s="42"/>
      <c r="U143" s="19">
        <f t="shared" si="97"/>
        <v>0</v>
      </c>
      <c r="V143" s="42">
        <f t="shared" si="98"/>
        <v>0</v>
      </c>
      <c r="AR143" s="1"/>
      <c r="AS143" s="1"/>
    </row>
    <row r="144" spans="1:45" s="3" customFormat="1">
      <c r="A144" s="48">
        <v>1409</v>
      </c>
      <c r="B144" s="53" t="s">
        <v>280</v>
      </c>
      <c r="C144" s="458" t="s">
        <v>179</v>
      </c>
      <c r="D144" s="7"/>
      <c r="E144" s="4"/>
      <c r="F144" s="173">
        <v>1</v>
      </c>
      <c r="G144" s="9"/>
      <c r="H144" s="8">
        <f t="shared" si="94"/>
        <v>1</v>
      </c>
      <c r="I144" s="4">
        <v>1</v>
      </c>
      <c r="J144" s="9" t="s">
        <v>260</v>
      </c>
      <c r="K144" s="14"/>
      <c r="L144" s="19">
        <f t="shared" si="95"/>
        <v>0</v>
      </c>
      <c r="M144" s="32"/>
      <c r="N144" s="339"/>
      <c r="O144" s="353">
        <f>L:L+N:N</f>
        <v>0</v>
      </c>
      <c r="P144" s="19">
        <f t="shared" si="96"/>
        <v>0</v>
      </c>
      <c r="Q144" s="42"/>
      <c r="R144" s="42"/>
      <c r="S144" s="42"/>
      <c r="T144" s="42"/>
      <c r="U144" s="19">
        <f t="shared" si="97"/>
        <v>0</v>
      </c>
      <c r="V144" s="42">
        <f t="shared" si="98"/>
        <v>0</v>
      </c>
      <c r="AR144" s="1"/>
      <c r="AS144" s="1"/>
    </row>
    <row r="145" spans="1:45" s="3" customFormat="1">
      <c r="A145" s="48">
        <v>1410</v>
      </c>
      <c r="B145" s="53" t="s">
        <v>281</v>
      </c>
      <c r="C145" s="458" t="s">
        <v>179</v>
      </c>
      <c r="D145" s="7"/>
      <c r="E145" s="4"/>
      <c r="F145" s="173">
        <v>1</v>
      </c>
      <c r="G145" s="9"/>
      <c r="H145" s="8">
        <f t="shared" si="94"/>
        <v>1</v>
      </c>
      <c r="I145" s="4">
        <v>1</v>
      </c>
      <c r="J145" s="9" t="s">
        <v>260</v>
      </c>
      <c r="K145" s="14"/>
      <c r="L145" s="19">
        <f t="shared" si="95"/>
        <v>0</v>
      </c>
      <c r="M145" s="32"/>
      <c r="N145" s="339"/>
      <c r="O145" s="353">
        <f>L:L+N:N</f>
        <v>0</v>
      </c>
      <c r="P145" s="19">
        <f t="shared" si="96"/>
        <v>0</v>
      </c>
      <c r="Q145" s="42"/>
      <c r="R145" s="42"/>
      <c r="S145" s="42"/>
      <c r="T145" s="42"/>
      <c r="U145" s="19">
        <f t="shared" si="97"/>
        <v>0</v>
      </c>
      <c r="V145" s="42">
        <f t="shared" si="98"/>
        <v>0</v>
      </c>
      <c r="AR145" s="1"/>
      <c r="AS145" s="1"/>
    </row>
    <row r="146" spans="1:45" s="3" customFormat="1">
      <c r="A146" s="180">
        <v>1411</v>
      </c>
      <c r="B146" s="53" t="s">
        <v>282</v>
      </c>
      <c r="C146" s="458" t="s">
        <v>179</v>
      </c>
      <c r="D146" s="7"/>
      <c r="E146" s="4"/>
      <c r="F146" s="173">
        <v>1</v>
      </c>
      <c r="G146" s="9"/>
      <c r="H146" s="8">
        <f t="shared" si="94"/>
        <v>1</v>
      </c>
      <c r="I146" s="4">
        <v>1</v>
      </c>
      <c r="J146" s="9" t="s">
        <v>260</v>
      </c>
      <c r="K146" s="14"/>
      <c r="L146" s="19">
        <f t="shared" si="95"/>
        <v>0</v>
      </c>
      <c r="M146" s="32"/>
      <c r="N146" s="339"/>
      <c r="O146" s="353">
        <f>L:L+N:N</f>
        <v>0</v>
      </c>
      <c r="P146" s="19">
        <f t="shared" si="96"/>
        <v>0</v>
      </c>
      <c r="Q146" s="42"/>
      <c r="R146" s="42"/>
      <c r="S146" s="42"/>
      <c r="T146" s="42"/>
      <c r="U146" s="19">
        <f t="shared" si="97"/>
        <v>0</v>
      </c>
      <c r="V146" s="42">
        <f t="shared" si="98"/>
        <v>0</v>
      </c>
      <c r="AR146" s="1"/>
      <c r="AS146" s="1"/>
    </row>
    <row r="147" spans="1:45" s="3" customFormat="1">
      <c r="A147" s="180">
        <v>1412</v>
      </c>
      <c r="B147" s="53" t="s">
        <v>618</v>
      </c>
      <c r="C147" s="458" t="s">
        <v>179</v>
      </c>
      <c r="D147" s="7"/>
      <c r="E147" s="4"/>
      <c r="F147" s="173">
        <v>1</v>
      </c>
      <c r="G147" s="9"/>
      <c r="H147" s="8">
        <f t="shared" si="94"/>
        <v>1</v>
      </c>
      <c r="I147" s="4">
        <v>1</v>
      </c>
      <c r="J147" s="9" t="s">
        <v>260</v>
      </c>
      <c r="K147" s="14"/>
      <c r="L147" s="19">
        <f t="shared" si="95"/>
        <v>0</v>
      </c>
      <c r="M147" s="32"/>
      <c r="N147" s="339"/>
      <c r="O147" s="353">
        <f>L:L+N:N</f>
        <v>0</v>
      </c>
      <c r="P147" s="19">
        <f t="shared" si="96"/>
        <v>0</v>
      </c>
      <c r="Q147" s="42"/>
      <c r="R147" s="42"/>
      <c r="S147" s="42"/>
      <c r="T147" s="42"/>
      <c r="U147" s="19">
        <f t="shared" si="97"/>
        <v>0</v>
      </c>
      <c r="V147" s="42">
        <f t="shared" si="98"/>
        <v>0</v>
      </c>
      <c r="AR147" s="1"/>
      <c r="AS147" s="1"/>
    </row>
    <row r="148" spans="1:45" s="3" customFormat="1">
      <c r="A148" s="180">
        <v>1413</v>
      </c>
      <c r="B148" s="53" t="s">
        <v>620</v>
      </c>
      <c r="C148" s="458" t="s">
        <v>179</v>
      </c>
      <c r="D148" s="7"/>
      <c r="E148" s="4"/>
      <c r="F148" s="173">
        <v>1</v>
      </c>
      <c r="G148" s="9"/>
      <c r="H148" s="8">
        <f t="shared" si="94"/>
        <v>1</v>
      </c>
      <c r="I148" s="4">
        <v>1</v>
      </c>
      <c r="J148" s="9" t="s">
        <v>260</v>
      </c>
      <c r="K148" s="14"/>
      <c r="L148" s="19">
        <f t="shared" si="95"/>
        <v>0</v>
      </c>
      <c r="M148" s="32"/>
      <c r="N148" s="339"/>
      <c r="O148" s="353">
        <f>L:L+N:N</f>
        <v>0</v>
      </c>
      <c r="P148" s="19">
        <f t="shared" si="96"/>
        <v>0</v>
      </c>
      <c r="Q148" s="42"/>
      <c r="R148" s="42"/>
      <c r="S148" s="42"/>
      <c r="T148" s="42"/>
      <c r="U148" s="19">
        <f t="shared" si="97"/>
        <v>0</v>
      </c>
      <c r="V148" s="42">
        <f t="shared" si="98"/>
        <v>0</v>
      </c>
      <c r="AR148" s="1"/>
      <c r="AS148" s="1"/>
    </row>
    <row r="149" spans="1:45" s="3" customFormat="1">
      <c r="A149" s="180">
        <v>1414</v>
      </c>
      <c r="B149" s="53" t="s">
        <v>622</v>
      </c>
      <c r="C149" s="458" t="s">
        <v>179</v>
      </c>
      <c r="D149" s="7"/>
      <c r="E149" s="4"/>
      <c r="F149" s="173">
        <v>1</v>
      </c>
      <c r="G149" s="9"/>
      <c r="H149" s="8">
        <f t="shared" si="94"/>
        <v>1</v>
      </c>
      <c r="I149" s="4">
        <v>1</v>
      </c>
      <c r="J149" s="9" t="s">
        <v>260</v>
      </c>
      <c r="K149" s="14"/>
      <c r="L149" s="19">
        <f t="shared" si="95"/>
        <v>0</v>
      </c>
      <c r="M149" s="32"/>
      <c r="N149" s="339"/>
      <c r="O149" s="353">
        <f>L:L+N:N</f>
        <v>0</v>
      </c>
      <c r="P149" s="19">
        <f t="shared" si="96"/>
        <v>0</v>
      </c>
      <c r="Q149" s="42"/>
      <c r="R149" s="42"/>
      <c r="S149" s="42"/>
      <c r="T149" s="42"/>
      <c r="U149" s="19">
        <f t="shared" si="97"/>
        <v>0</v>
      </c>
      <c r="V149" s="42">
        <f t="shared" si="98"/>
        <v>0</v>
      </c>
      <c r="AR149" s="1"/>
      <c r="AS149" s="1"/>
    </row>
    <row r="150" spans="1:45" s="3" customFormat="1">
      <c r="A150" s="180">
        <v>1415</v>
      </c>
      <c r="B150" s="53" t="s">
        <v>624</v>
      </c>
      <c r="C150" s="458" t="s">
        <v>179</v>
      </c>
      <c r="D150" s="7"/>
      <c r="E150" s="4"/>
      <c r="F150" s="173">
        <v>1</v>
      </c>
      <c r="G150" s="9"/>
      <c r="H150" s="8">
        <f t="shared" si="94"/>
        <v>1</v>
      </c>
      <c r="I150" s="4">
        <v>1</v>
      </c>
      <c r="J150" s="9" t="s">
        <v>260</v>
      </c>
      <c r="K150" s="14"/>
      <c r="L150" s="19">
        <f t="shared" si="95"/>
        <v>0</v>
      </c>
      <c r="M150" s="32"/>
      <c r="N150" s="339"/>
      <c r="O150" s="353">
        <f>L:L+N:N</f>
        <v>0</v>
      </c>
      <c r="P150" s="19">
        <f t="shared" si="96"/>
        <v>0</v>
      </c>
      <c r="Q150" s="42"/>
      <c r="R150" s="42"/>
      <c r="S150" s="42"/>
      <c r="T150" s="42"/>
      <c r="U150" s="19">
        <f t="shared" si="97"/>
        <v>0</v>
      </c>
      <c r="V150" s="42">
        <f t="shared" si="98"/>
        <v>0</v>
      </c>
      <c r="AR150" s="1"/>
      <c r="AS150" s="1"/>
    </row>
    <row r="151" spans="1:45" s="3" customFormat="1">
      <c r="A151" s="180">
        <v>1416</v>
      </c>
      <c r="B151" s="53" t="s">
        <v>626</v>
      </c>
      <c r="C151" s="458" t="s">
        <v>179</v>
      </c>
      <c r="D151" s="7"/>
      <c r="E151" s="4"/>
      <c r="F151" s="173">
        <v>1</v>
      </c>
      <c r="G151" s="9"/>
      <c r="H151" s="8">
        <f t="shared" si="94"/>
        <v>1</v>
      </c>
      <c r="I151" s="4">
        <v>1</v>
      </c>
      <c r="J151" s="9" t="s">
        <v>260</v>
      </c>
      <c r="K151" s="14"/>
      <c r="L151" s="19">
        <f t="shared" si="95"/>
        <v>0</v>
      </c>
      <c r="M151" s="32"/>
      <c r="N151" s="339"/>
      <c r="O151" s="353">
        <f>L:L+N:N</f>
        <v>0</v>
      </c>
      <c r="P151" s="19">
        <f t="shared" si="96"/>
        <v>0</v>
      </c>
      <c r="Q151" s="42"/>
      <c r="R151" s="42"/>
      <c r="S151" s="42"/>
      <c r="T151" s="42"/>
      <c r="U151" s="19">
        <f t="shared" si="97"/>
        <v>0</v>
      </c>
      <c r="V151" s="42">
        <f t="shared" si="98"/>
        <v>0</v>
      </c>
      <c r="AR151" s="1"/>
      <c r="AS151" s="1"/>
    </row>
    <row r="152" spans="1:45" s="3" customFormat="1">
      <c r="A152" s="180">
        <v>1417</v>
      </c>
      <c r="B152" s="53" t="s">
        <v>628</v>
      </c>
      <c r="C152" s="458" t="s">
        <v>179</v>
      </c>
      <c r="D152" s="7"/>
      <c r="E152" s="4"/>
      <c r="F152" s="173">
        <v>1</v>
      </c>
      <c r="G152" s="9"/>
      <c r="H152" s="8">
        <f t="shared" si="94"/>
        <v>1</v>
      </c>
      <c r="I152" s="4">
        <v>1</v>
      </c>
      <c r="J152" s="9" t="s">
        <v>260</v>
      </c>
      <c r="K152" s="14"/>
      <c r="L152" s="19">
        <f t="shared" si="95"/>
        <v>0</v>
      </c>
      <c r="M152" s="32"/>
      <c r="N152" s="339"/>
      <c r="O152" s="353">
        <f>L:L+N:N</f>
        <v>0</v>
      </c>
      <c r="P152" s="19">
        <f t="shared" si="96"/>
        <v>0</v>
      </c>
      <c r="Q152" s="42"/>
      <c r="R152" s="42"/>
      <c r="S152" s="42"/>
      <c r="T152" s="42"/>
      <c r="U152" s="19">
        <f t="shared" si="97"/>
        <v>0</v>
      </c>
      <c r="V152" s="42">
        <f t="shared" si="98"/>
        <v>0</v>
      </c>
      <c r="AR152" s="1"/>
      <c r="AS152" s="1"/>
    </row>
    <row r="153" spans="1:45" s="3" customFormat="1">
      <c r="A153" s="180">
        <v>1418</v>
      </c>
      <c r="B153" s="53" t="s">
        <v>630</v>
      </c>
      <c r="C153" s="458" t="s">
        <v>179</v>
      </c>
      <c r="D153" s="7"/>
      <c r="E153" s="4"/>
      <c r="F153" s="173">
        <v>1</v>
      </c>
      <c r="G153" s="9"/>
      <c r="H153" s="8">
        <f t="shared" si="94"/>
        <v>1</v>
      </c>
      <c r="I153" s="4">
        <v>1</v>
      </c>
      <c r="J153" s="9" t="s">
        <v>260</v>
      </c>
      <c r="K153" s="14"/>
      <c r="L153" s="19">
        <f t="shared" si="95"/>
        <v>0</v>
      </c>
      <c r="M153" s="32"/>
      <c r="N153" s="339"/>
      <c r="O153" s="353">
        <f>L:L+N:N</f>
        <v>0</v>
      </c>
      <c r="P153" s="19">
        <f t="shared" si="96"/>
        <v>0</v>
      </c>
      <c r="Q153" s="42"/>
      <c r="R153" s="42"/>
      <c r="S153" s="42"/>
      <c r="T153" s="42"/>
      <c r="U153" s="19">
        <f t="shared" si="97"/>
        <v>0</v>
      </c>
      <c r="V153" s="42">
        <f t="shared" si="98"/>
        <v>0</v>
      </c>
      <c r="AR153" s="1"/>
      <c r="AS153" s="1"/>
    </row>
    <row r="154" spans="1:45" s="3" customFormat="1">
      <c r="A154" s="180">
        <v>1419</v>
      </c>
      <c r="B154" s="53" t="s">
        <v>632</v>
      </c>
      <c r="C154" s="458" t="s">
        <v>179</v>
      </c>
      <c r="D154" s="7"/>
      <c r="E154" s="4"/>
      <c r="F154" s="173">
        <v>1</v>
      </c>
      <c r="G154" s="9"/>
      <c r="H154" s="8">
        <f t="shared" si="94"/>
        <v>1</v>
      </c>
      <c r="I154" s="4">
        <v>1</v>
      </c>
      <c r="J154" s="9" t="s">
        <v>260</v>
      </c>
      <c r="K154" s="14"/>
      <c r="L154" s="19">
        <f t="shared" si="95"/>
        <v>0</v>
      </c>
      <c r="M154" s="32"/>
      <c r="N154" s="339"/>
      <c r="O154" s="353">
        <f>L:L+N:N</f>
        <v>0</v>
      </c>
      <c r="P154" s="19">
        <f t="shared" si="96"/>
        <v>0</v>
      </c>
      <c r="Q154" s="42"/>
      <c r="R154" s="42"/>
      <c r="S154" s="42"/>
      <c r="T154" s="42"/>
      <c r="U154" s="19">
        <f t="shared" si="97"/>
        <v>0</v>
      </c>
      <c r="V154" s="42">
        <f t="shared" si="98"/>
        <v>0</v>
      </c>
      <c r="AR154" s="1"/>
      <c r="AS154" s="1"/>
    </row>
    <row r="155" spans="1:45" s="3" customFormat="1">
      <c r="A155" s="48">
        <v>1420</v>
      </c>
      <c r="B155" s="53" t="s">
        <v>25</v>
      </c>
      <c r="C155" s="458" t="s">
        <v>179</v>
      </c>
      <c r="D155" s="7"/>
      <c r="E155" s="4"/>
      <c r="F155" s="173">
        <v>1</v>
      </c>
      <c r="G155" s="9"/>
      <c r="H155" s="8">
        <f t="shared" si="94"/>
        <v>1</v>
      </c>
      <c r="I155" s="4">
        <v>1</v>
      </c>
      <c r="J155" s="9" t="s">
        <v>513</v>
      </c>
      <c r="K155" s="14"/>
      <c r="L155" s="19">
        <f t="shared" si="95"/>
        <v>0</v>
      </c>
      <c r="M155" s="32"/>
      <c r="N155" s="339"/>
      <c r="O155" s="353">
        <f>L:L+N:N</f>
        <v>0</v>
      </c>
      <c r="P155" s="19">
        <f t="shared" si="96"/>
        <v>0</v>
      </c>
      <c r="Q155" s="42"/>
      <c r="R155" s="42"/>
      <c r="S155" s="42"/>
      <c r="T155" s="42"/>
      <c r="U155" s="19">
        <f t="shared" si="97"/>
        <v>0</v>
      </c>
      <c r="V155" s="42">
        <f t="shared" si="98"/>
        <v>0</v>
      </c>
      <c r="AR155" s="1"/>
      <c r="AS155" s="1"/>
    </row>
    <row r="156" spans="1:45" s="3" customFormat="1">
      <c r="A156" s="48">
        <v>1421</v>
      </c>
      <c r="B156" s="53" t="s">
        <v>26</v>
      </c>
      <c r="C156" s="458" t="s">
        <v>179</v>
      </c>
      <c r="D156" s="7"/>
      <c r="E156" s="4"/>
      <c r="F156" s="173">
        <v>1</v>
      </c>
      <c r="G156" s="9"/>
      <c r="H156" s="8">
        <f>SUM(E156:G156)</f>
        <v>1</v>
      </c>
      <c r="I156" s="4">
        <v>1</v>
      </c>
      <c r="J156" s="9" t="s">
        <v>542</v>
      </c>
      <c r="K156" s="14"/>
      <c r="L156" s="19">
        <f t="shared" si="95"/>
        <v>0</v>
      </c>
      <c r="M156" s="32"/>
      <c r="N156" s="339"/>
      <c r="O156" s="353">
        <f>L:L+N:N</f>
        <v>0</v>
      </c>
      <c r="P156" s="19">
        <f t="shared" si="96"/>
        <v>0</v>
      </c>
      <c r="Q156" s="42"/>
      <c r="R156" s="42"/>
      <c r="S156" s="42"/>
      <c r="T156" s="42"/>
      <c r="U156" s="19">
        <f t="shared" si="97"/>
        <v>0</v>
      </c>
      <c r="V156" s="42">
        <f t="shared" si="98"/>
        <v>0</v>
      </c>
      <c r="AR156" s="1"/>
      <c r="AS156" s="1"/>
    </row>
    <row r="157" spans="1:45" s="3" customFormat="1">
      <c r="A157" s="48">
        <v>1422</v>
      </c>
      <c r="B157" s="53" t="s">
        <v>27</v>
      </c>
      <c r="C157" s="458" t="s">
        <v>1441</v>
      </c>
      <c r="D157" s="7"/>
      <c r="E157" s="4"/>
      <c r="F157" s="173">
        <v>1</v>
      </c>
      <c r="G157" s="9"/>
      <c r="H157" s="8">
        <f>SUM(E157:G157)</f>
        <v>1</v>
      </c>
      <c r="I157" s="4">
        <v>1</v>
      </c>
      <c r="J157" s="9" t="s">
        <v>216</v>
      </c>
      <c r="K157" s="14"/>
      <c r="L157" s="19">
        <f t="shared" si="95"/>
        <v>0</v>
      </c>
      <c r="M157" s="32"/>
      <c r="N157" s="339"/>
      <c r="O157" s="353">
        <f>L:L+N:N</f>
        <v>0</v>
      </c>
      <c r="P157" s="19">
        <f t="shared" si="96"/>
        <v>0</v>
      </c>
      <c r="Q157" s="42"/>
      <c r="R157" s="42"/>
      <c r="S157" s="42"/>
      <c r="T157" s="42"/>
      <c r="U157" s="19">
        <f t="shared" si="97"/>
        <v>0</v>
      </c>
      <c r="V157" s="42">
        <f t="shared" si="98"/>
        <v>0</v>
      </c>
      <c r="AR157" s="1"/>
      <c r="AS157" s="1"/>
    </row>
    <row r="158" spans="1:45" s="3" customFormat="1">
      <c r="A158" s="48">
        <v>1425</v>
      </c>
      <c r="B158" s="53" t="s">
        <v>28</v>
      </c>
      <c r="C158" s="458" t="s">
        <v>179</v>
      </c>
      <c r="D158" s="7"/>
      <c r="E158" s="4"/>
      <c r="F158" s="173">
        <v>1</v>
      </c>
      <c r="G158" s="9"/>
      <c r="H158" s="8">
        <f t="shared" ref="H158:H167" si="99">SUM(E158:G158)</f>
        <v>1</v>
      </c>
      <c r="I158" s="4">
        <v>1</v>
      </c>
      <c r="J158" s="9" t="s">
        <v>260</v>
      </c>
      <c r="K158" s="14"/>
      <c r="L158" s="19">
        <f t="shared" si="95"/>
        <v>0</v>
      </c>
      <c r="M158" s="32"/>
      <c r="N158" s="339"/>
      <c r="O158" s="353">
        <f>L:L+N:N</f>
        <v>0</v>
      </c>
      <c r="P158" s="19">
        <f t="shared" si="96"/>
        <v>0</v>
      </c>
      <c r="Q158" s="42"/>
      <c r="R158" s="42"/>
      <c r="S158" s="42"/>
      <c r="T158" s="42"/>
      <c r="U158" s="19">
        <f t="shared" si="97"/>
        <v>0</v>
      </c>
      <c r="V158" s="42">
        <f t="shared" si="98"/>
        <v>0</v>
      </c>
      <c r="AR158" s="1"/>
      <c r="AS158" s="1"/>
    </row>
    <row r="159" spans="1:45" s="3" customFormat="1">
      <c r="A159" s="48">
        <v>1426</v>
      </c>
      <c r="B159" s="53" t="s">
        <v>1762</v>
      </c>
      <c r="C159" s="458" t="s">
        <v>179</v>
      </c>
      <c r="D159" s="7"/>
      <c r="E159" s="4"/>
      <c r="F159" s="173">
        <v>1</v>
      </c>
      <c r="G159" s="9"/>
      <c r="H159" s="8">
        <f t="shared" si="99"/>
        <v>1</v>
      </c>
      <c r="I159" s="4">
        <v>1</v>
      </c>
      <c r="J159" s="9" t="s">
        <v>260</v>
      </c>
      <c r="K159" s="14"/>
      <c r="L159" s="19">
        <f t="shared" si="95"/>
        <v>0</v>
      </c>
      <c r="M159" s="32"/>
      <c r="N159" s="339"/>
      <c r="O159" s="353">
        <f>L:L+N:N</f>
        <v>0</v>
      </c>
      <c r="P159" s="19">
        <f t="shared" si="96"/>
        <v>0</v>
      </c>
      <c r="Q159" s="42"/>
      <c r="R159" s="42"/>
      <c r="S159" s="42"/>
      <c r="T159" s="42"/>
      <c r="U159" s="19">
        <f t="shared" si="97"/>
        <v>0</v>
      </c>
      <c r="V159" s="42">
        <f t="shared" si="98"/>
        <v>0</v>
      </c>
      <c r="AR159" s="1"/>
      <c r="AS159" s="1"/>
    </row>
    <row r="160" spans="1:45" s="3" customFormat="1">
      <c r="A160" s="48">
        <v>1427</v>
      </c>
      <c r="B160" s="53" t="s">
        <v>29</v>
      </c>
      <c r="C160" s="458" t="s">
        <v>179</v>
      </c>
      <c r="D160" s="7"/>
      <c r="E160" s="4"/>
      <c r="F160" s="173">
        <v>1</v>
      </c>
      <c r="G160" s="9"/>
      <c r="H160" s="8">
        <f t="shared" si="99"/>
        <v>1</v>
      </c>
      <c r="I160" s="4">
        <v>1</v>
      </c>
      <c r="J160" s="9" t="s">
        <v>260</v>
      </c>
      <c r="K160" s="14"/>
      <c r="L160" s="19">
        <f t="shared" si="95"/>
        <v>0</v>
      </c>
      <c r="M160" s="32"/>
      <c r="N160" s="339"/>
      <c r="O160" s="353">
        <f>L:L+N:N</f>
        <v>0</v>
      </c>
      <c r="P160" s="19">
        <f t="shared" si="96"/>
        <v>0</v>
      </c>
      <c r="Q160" s="42"/>
      <c r="R160" s="42"/>
      <c r="S160" s="42"/>
      <c r="T160" s="42"/>
      <c r="U160" s="19">
        <f t="shared" si="97"/>
        <v>0</v>
      </c>
      <c r="V160" s="42">
        <f t="shared" si="98"/>
        <v>0</v>
      </c>
      <c r="AR160" s="1"/>
      <c r="AS160" s="1"/>
    </row>
    <row r="161" spans="1:45" s="3" customFormat="1">
      <c r="A161" s="48">
        <v>1431</v>
      </c>
      <c r="B161" s="53" t="s">
        <v>664</v>
      </c>
      <c r="C161" s="458" t="s">
        <v>179</v>
      </c>
      <c r="D161" s="7"/>
      <c r="E161" s="4"/>
      <c r="F161" s="173">
        <v>1</v>
      </c>
      <c r="G161" s="9"/>
      <c r="H161" s="8">
        <f t="shared" si="99"/>
        <v>1</v>
      </c>
      <c r="I161" s="4">
        <v>1</v>
      </c>
      <c r="J161" s="9" t="s">
        <v>260</v>
      </c>
      <c r="K161" s="14"/>
      <c r="L161" s="19">
        <f t="shared" si="95"/>
        <v>0</v>
      </c>
      <c r="M161" s="32"/>
      <c r="N161" s="339"/>
      <c r="O161" s="353">
        <f>L:L+N:N</f>
        <v>0</v>
      </c>
      <c r="P161" s="19">
        <f t="shared" si="96"/>
        <v>0</v>
      </c>
      <c r="Q161" s="42"/>
      <c r="R161" s="42"/>
      <c r="S161" s="42"/>
      <c r="T161" s="42"/>
      <c r="U161" s="19">
        <f t="shared" si="97"/>
        <v>0</v>
      </c>
      <c r="V161" s="42">
        <f t="shared" si="98"/>
        <v>0</v>
      </c>
      <c r="AR161" s="1"/>
      <c r="AS161" s="1"/>
    </row>
    <row r="162" spans="1:45" s="3" customFormat="1">
      <c r="A162" s="180">
        <v>1432</v>
      </c>
      <c r="B162" s="53" t="s">
        <v>833</v>
      </c>
      <c r="C162" s="458" t="s">
        <v>179</v>
      </c>
      <c r="D162" s="7"/>
      <c r="E162" s="4"/>
      <c r="F162" s="173">
        <v>1</v>
      </c>
      <c r="G162" s="9"/>
      <c r="H162" s="8">
        <f t="shared" si="99"/>
        <v>1</v>
      </c>
      <c r="I162" s="4">
        <v>1</v>
      </c>
      <c r="J162" s="9" t="s">
        <v>260</v>
      </c>
      <c r="K162" s="14"/>
      <c r="L162" s="19">
        <f t="shared" si="95"/>
        <v>0</v>
      </c>
      <c r="M162" s="32"/>
      <c r="N162" s="339"/>
      <c r="O162" s="353">
        <f>L:L+N:N</f>
        <v>0</v>
      </c>
      <c r="P162" s="19">
        <f t="shared" si="96"/>
        <v>0</v>
      </c>
      <c r="Q162" s="42"/>
      <c r="R162" s="42"/>
      <c r="S162" s="42"/>
      <c r="T162" s="42"/>
      <c r="U162" s="19">
        <f t="shared" si="97"/>
        <v>0</v>
      </c>
      <c r="V162" s="42">
        <f t="shared" si="98"/>
        <v>0</v>
      </c>
      <c r="AR162" s="1"/>
      <c r="AS162" s="1"/>
    </row>
    <row r="163" spans="1:45" s="3" customFormat="1">
      <c r="A163" s="180">
        <v>1440</v>
      </c>
      <c r="B163" s="53" t="s">
        <v>263</v>
      </c>
      <c r="C163" s="458" t="s">
        <v>179</v>
      </c>
      <c r="D163" s="7"/>
      <c r="E163" s="4"/>
      <c r="F163" s="173">
        <v>1</v>
      </c>
      <c r="G163" s="9"/>
      <c r="H163" s="8">
        <f t="shared" si="99"/>
        <v>1</v>
      </c>
      <c r="I163" s="4">
        <v>1</v>
      </c>
      <c r="J163" s="9" t="s">
        <v>260</v>
      </c>
      <c r="K163" s="14"/>
      <c r="L163" s="19">
        <f t="shared" si="95"/>
        <v>0</v>
      </c>
      <c r="M163" s="32"/>
      <c r="N163" s="339"/>
      <c r="O163" s="353">
        <f>L:L+N:N</f>
        <v>0</v>
      </c>
      <c r="P163" s="19">
        <f t="shared" si="96"/>
        <v>0</v>
      </c>
      <c r="Q163" s="42"/>
      <c r="R163" s="42"/>
      <c r="S163" s="42"/>
      <c r="T163" s="42"/>
      <c r="U163" s="19">
        <f t="shared" si="97"/>
        <v>0</v>
      </c>
      <c r="V163" s="42">
        <f t="shared" si="98"/>
        <v>0</v>
      </c>
      <c r="AR163" s="1"/>
      <c r="AS163" s="1"/>
    </row>
    <row r="164" spans="1:45" s="3" customFormat="1">
      <c r="A164" s="180">
        <v>1450</v>
      </c>
      <c r="B164" s="53" t="s">
        <v>659</v>
      </c>
      <c r="C164" s="458" t="s">
        <v>198</v>
      </c>
      <c r="D164" s="7"/>
      <c r="E164" s="4"/>
      <c r="F164" s="173">
        <v>1</v>
      </c>
      <c r="G164" s="9"/>
      <c r="H164" s="8">
        <f t="shared" si="99"/>
        <v>1</v>
      </c>
      <c r="I164" s="4">
        <v>1</v>
      </c>
      <c r="J164" s="9" t="s">
        <v>216</v>
      </c>
      <c r="K164" s="14"/>
      <c r="L164" s="19">
        <f t="shared" si="95"/>
        <v>0</v>
      </c>
      <c r="M164" s="32"/>
      <c r="N164" s="339"/>
      <c r="O164" s="353">
        <f>L:L+N:N</f>
        <v>0</v>
      </c>
      <c r="P164" s="19">
        <f t="shared" si="96"/>
        <v>0</v>
      </c>
      <c r="Q164" s="42"/>
      <c r="R164" s="42"/>
      <c r="S164" s="42"/>
      <c r="T164" s="42"/>
      <c r="U164" s="19">
        <f t="shared" si="97"/>
        <v>0</v>
      </c>
      <c r="V164" s="45"/>
      <c r="AR164" s="1"/>
      <c r="AS164" s="1"/>
    </row>
    <row r="165" spans="1:45" s="3" customFormat="1">
      <c r="A165" s="180">
        <v>1451</v>
      </c>
      <c r="B165" s="53" t="s">
        <v>272</v>
      </c>
      <c r="C165" s="458" t="s">
        <v>198</v>
      </c>
      <c r="D165" s="7"/>
      <c r="E165" s="4"/>
      <c r="F165" s="173">
        <v>1</v>
      </c>
      <c r="G165" s="9"/>
      <c r="H165" s="8">
        <f t="shared" si="99"/>
        <v>1</v>
      </c>
      <c r="I165" s="4">
        <v>1</v>
      </c>
      <c r="J165" s="9" t="s">
        <v>216</v>
      </c>
      <c r="K165" s="14"/>
      <c r="L165" s="19">
        <f t="shared" si="95"/>
        <v>0</v>
      </c>
      <c r="M165" s="32"/>
      <c r="N165" s="339"/>
      <c r="O165" s="353">
        <f>L:L+N:N</f>
        <v>0</v>
      </c>
      <c r="P165" s="19">
        <f t="shared" si="96"/>
        <v>0</v>
      </c>
      <c r="Q165" s="42"/>
      <c r="R165" s="42"/>
      <c r="S165" s="42"/>
      <c r="T165" s="42"/>
      <c r="U165" s="19">
        <f t="shared" si="97"/>
        <v>0</v>
      </c>
      <c r="V165" s="45"/>
      <c r="AR165" s="1"/>
      <c r="AS165" s="1"/>
    </row>
    <row r="166" spans="1:45" s="3" customFormat="1">
      <c r="A166" s="180">
        <v>1452</v>
      </c>
      <c r="B166" s="53" t="s">
        <v>660</v>
      </c>
      <c r="C166" s="458" t="s">
        <v>198</v>
      </c>
      <c r="D166" s="7"/>
      <c r="E166" s="4"/>
      <c r="F166" s="173">
        <v>1</v>
      </c>
      <c r="G166" s="9"/>
      <c r="H166" s="8">
        <f t="shared" si="99"/>
        <v>1</v>
      </c>
      <c r="I166" s="4">
        <v>1</v>
      </c>
      <c r="J166" s="9" t="s">
        <v>513</v>
      </c>
      <c r="K166" s="14"/>
      <c r="L166" s="19">
        <f t="shared" si="95"/>
        <v>0</v>
      </c>
      <c r="M166" s="32"/>
      <c r="N166" s="339"/>
      <c r="O166" s="353">
        <f>L:L+N:N</f>
        <v>0</v>
      </c>
      <c r="P166" s="19">
        <f t="shared" si="96"/>
        <v>0</v>
      </c>
      <c r="Q166" s="42"/>
      <c r="R166" s="42"/>
      <c r="S166" s="42"/>
      <c r="T166" s="42"/>
      <c r="U166" s="19">
        <f t="shared" si="97"/>
        <v>0</v>
      </c>
      <c r="V166" s="42">
        <f>P166</f>
        <v>0</v>
      </c>
      <c r="AR166" s="1"/>
      <c r="AS166" s="1"/>
    </row>
    <row r="167" spans="1:45" s="3" customFormat="1">
      <c r="A167" s="180">
        <v>1453</v>
      </c>
      <c r="B167" s="53" t="s">
        <v>273</v>
      </c>
      <c r="C167" s="458" t="s">
        <v>198</v>
      </c>
      <c r="D167" s="7"/>
      <c r="E167" s="4"/>
      <c r="F167" s="173">
        <v>1</v>
      </c>
      <c r="G167" s="9"/>
      <c r="H167" s="8">
        <f t="shared" si="99"/>
        <v>1</v>
      </c>
      <c r="I167" s="4">
        <v>1</v>
      </c>
      <c r="J167" s="9" t="s">
        <v>216</v>
      </c>
      <c r="K167" s="14"/>
      <c r="L167" s="19">
        <f t="shared" si="95"/>
        <v>0</v>
      </c>
      <c r="M167" s="32"/>
      <c r="N167" s="339"/>
      <c r="O167" s="353">
        <f>L:L+N:N</f>
        <v>0</v>
      </c>
      <c r="P167" s="19">
        <f t="shared" si="96"/>
        <v>0</v>
      </c>
      <c r="Q167" s="42"/>
      <c r="R167" s="42"/>
      <c r="S167" s="42"/>
      <c r="T167" s="42"/>
      <c r="U167" s="19">
        <f t="shared" si="97"/>
        <v>0</v>
      </c>
      <c r="V167" s="45"/>
      <c r="AR167" s="1"/>
      <c r="AS167" s="1"/>
    </row>
    <row r="168" spans="1:45" s="3" customFormat="1">
      <c r="A168" s="18"/>
      <c r="B168" s="55" t="s">
        <v>253</v>
      </c>
      <c r="C168" s="461"/>
      <c r="D168" s="7"/>
      <c r="E168" s="4"/>
      <c r="F168" s="173"/>
      <c r="G168" s="9"/>
      <c r="H168" s="8"/>
      <c r="I168" s="4"/>
      <c r="J168" s="9"/>
      <c r="K168" s="14"/>
      <c r="L168" s="21">
        <f t="shared" ref="L168:V168" si="100">SUM(L136:L167)</f>
        <v>0</v>
      </c>
      <c r="M168" s="28">
        <f t="shared" si="100"/>
        <v>0</v>
      </c>
      <c r="N168" s="340">
        <f t="shared" ref="N168" si="101">SUM(N136:N167)</f>
        <v>0</v>
      </c>
      <c r="O168" s="349">
        <f t="shared" ref="O168" si="102">SUM(O136:O167)</f>
        <v>0</v>
      </c>
      <c r="P168" s="21">
        <f t="shared" si="100"/>
        <v>0</v>
      </c>
      <c r="Q168" s="43">
        <f t="shared" si="100"/>
        <v>0</v>
      </c>
      <c r="R168" s="43">
        <f t="shared" si="100"/>
        <v>0</v>
      </c>
      <c r="S168" s="43">
        <f t="shared" si="100"/>
        <v>0</v>
      </c>
      <c r="T168" s="43">
        <f t="shared" si="100"/>
        <v>0</v>
      </c>
      <c r="U168" s="21">
        <f t="shared" si="100"/>
        <v>0</v>
      </c>
      <c r="V168" s="43">
        <f t="shared" si="100"/>
        <v>0</v>
      </c>
      <c r="AR168" s="1"/>
      <c r="AS168" s="1"/>
    </row>
    <row r="169" spans="1:45" s="3" customFormat="1">
      <c r="A169" s="48"/>
      <c r="B169" s="53"/>
      <c r="C169" s="458"/>
      <c r="D169" s="7"/>
      <c r="E169" s="4"/>
      <c r="F169" s="173"/>
      <c r="G169" s="9"/>
      <c r="H169" s="8"/>
      <c r="I169" s="4"/>
      <c r="J169" s="4"/>
      <c r="K169" s="14"/>
      <c r="L169" s="19"/>
      <c r="M169" s="32"/>
      <c r="N169" s="339"/>
      <c r="O169" s="353"/>
      <c r="P169" s="19"/>
      <c r="Q169" s="42"/>
      <c r="R169" s="42"/>
      <c r="S169" s="42"/>
      <c r="T169" s="42"/>
      <c r="U169" s="19"/>
      <c r="V169" s="42"/>
      <c r="AR169" s="1"/>
      <c r="AS169" s="1"/>
    </row>
    <row r="170" spans="1:45" s="3" customFormat="1">
      <c r="A170" s="181">
        <v>1500</v>
      </c>
      <c r="B170" s="38" t="s">
        <v>220</v>
      </c>
      <c r="C170" s="459"/>
      <c r="D170" s="7"/>
      <c r="E170" s="4"/>
      <c r="F170" s="173"/>
      <c r="G170" s="9"/>
      <c r="H170" s="8"/>
      <c r="I170" s="4"/>
      <c r="J170" s="4"/>
      <c r="K170" s="14"/>
      <c r="L170" s="19"/>
      <c r="M170" s="32"/>
      <c r="N170" s="339"/>
      <c r="O170" s="353"/>
      <c r="P170" s="19"/>
      <c r="Q170" s="42"/>
      <c r="R170" s="42"/>
      <c r="S170" s="42"/>
      <c r="T170" s="42"/>
      <c r="U170" s="19"/>
      <c r="V170" s="42"/>
      <c r="AR170" s="1"/>
      <c r="AS170" s="1"/>
    </row>
    <row r="171" spans="1:45" s="3" customFormat="1">
      <c r="A171" s="48">
        <v>1501</v>
      </c>
      <c r="B171" s="53" t="s">
        <v>287</v>
      </c>
      <c r="C171" s="458" t="s">
        <v>1431</v>
      </c>
      <c r="D171" s="7"/>
      <c r="E171" s="4"/>
      <c r="F171" s="173">
        <v>1</v>
      </c>
      <c r="G171" s="9"/>
      <c r="H171" s="8">
        <f t="shared" ref="H171:H177" si="103">SUM(E171:G171)</f>
        <v>1</v>
      </c>
      <c r="I171" s="4">
        <v>1</v>
      </c>
      <c r="J171" s="9" t="s">
        <v>510</v>
      </c>
      <c r="K171" s="14"/>
      <c r="L171" s="19">
        <f t="shared" ref="L171:L177" si="104">H171*I171*K171</f>
        <v>0</v>
      </c>
      <c r="M171" s="32"/>
      <c r="N171" s="339"/>
      <c r="O171" s="353">
        <f>L:L+N:N</f>
        <v>0</v>
      </c>
      <c r="P171" s="19">
        <f t="shared" ref="P171:P177" si="105">MAX(L171-SUM(Q171:T171),0)</f>
        <v>0</v>
      </c>
      <c r="Q171" s="42"/>
      <c r="R171" s="42"/>
      <c r="S171" s="42"/>
      <c r="T171" s="42"/>
      <c r="U171" s="19">
        <f t="shared" ref="U171:U177" si="106">L171-SUM(P171:T171)</f>
        <v>0</v>
      </c>
      <c r="V171" s="42">
        <f t="shared" ref="V171:V177" si="107">P171</f>
        <v>0</v>
      </c>
      <c r="AR171" s="1"/>
      <c r="AS171" s="1"/>
    </row>
    <row r="172" spans="1:45" s="3" customFormat="1">
      <c r="A172" s="180">
        <v>1502</v>
      </c>
      <c r="B172" s="53" t="s">
        <v>288</v>
      </c>
      <c r="C172" s="458" t="s">
        <v>1431</v>
      </c>
      <c r="D172" s="7"/>
      <c r="E172" s="4"/>
      <c r="F172" s="173">
        <v>1</v>
      </c>
      <c r="G172" s="9"/>
      <c r="H172" s="8">
        <f t="shared" si="103"/>
        <v>1</v>
      </c>
      <c r="I172" s="4">
        <v>1</v>
      </c>
      <c r="J172" s="9" t="s">
        <v>513</v>
      </c>
      <c r="K172" s="14"/>
      <c r="L172" s="19">
        <f t="shared" si="104"/>
        <v>0</v>
      </c>
      <c r="M172" s="32"/>
      <c r="N172" s="339"/>
      <c r="O172" s="353">
        <f>L:L+N:N</f>
        <v>0</v>
      </c>
      <c r="P172" s="19">
        <f t="shared" si="105"/>
        <v>0</v>
      </c>
      <c r="Q172" s="42"/>
      <c r="R172" s="42"/>
      <c r="S172" s="42"/>
      <c r="T172" s="42"/>
      <c r="U172" s="19">
        <f t="shared" si="106"/>
        <v>0</v>
      </c>
      <c r="V172" s="42">
        <f t="shared" si="107"/>
        <v>0</v>
      </c>
      <c r="AR172" s="1"/>
      <c r="AS172" s="1"/>
    </row>
    <row r="173" spans="1:45" s="3" customFormat="1">
      <c r="A173" s="180">
        <v>1503</v>
      </c>
      <c r="B173" s="53" t="s">
        <v>289</v>
      </c>
      <c r="C173" s="458" t="s">
        <v>1431</v>
      </c>
      <c r="D173" s="7"/>
      <c r="E173" s="4"/>
      <c r="F173" s="173">
        <v>1</v>
      </c>
      <c r="G173" s="9"/>
      <c r="H173" s="8">
        <f t="shared" si="103"/>
        <v>1</v>
      </c>
      <c r="I173" s="4">
        <v>1</v>
      </c>
      <c r="J173" s="9" t="s">
        <v>513</v>
      </c>
      <c r="K173" s="14"/>
      <c r="L173" s="19">
        <f t="shared" si="104"/>
        <v>0</v>
      </c>
      <c r="M173" s="32"/>
      <c r="N173" s="339"/>
      <c r="O173" s="353">
        <f>L:L+N:N</f>
        <v>0</v>
      </c>
      <c r="P173" s="19">
        <f t="shared" si="105"/>
        <v>0</v>
      </c>
      <c r="Q173" s="42"/>
      <c r="R173" s="42"/>
      <c r="S173" s="42"/>
      <c r="T173" s="42"/>
      <c r="U173" s="19">
        <f t="shared" si="106"/>
        <v>0</v>
      </c>
      <c r="V173" s="42">
        <f t="shared" si="107"/>
        <v>0</v>
      </c>
      <c r="AR173" s="1"/>
      <c r="AS173" s="1"/>
    </row>
    <row r="174" spans="1:45" s="3" customFormat="1">
      <c r="A174" s="180">
        <v>1505</v>
      </c>
      <c r="B174" s="53" t="s">
        <v>290</v>
      </c>
      <c r="C174" s="458" t="s">
        <v>1431</v>
      </c>
      <c r="D174" s="7"/>
      <c r="E174" s="4"/>
      <c r="F174" s="173">
        <v>1</v>
      </c>
      <c r="G174" s="9"/>
      <c r="H174" s="8">
        <f t="shared" si="103"/>
        <v>1</v>
      </c>
      <c r="I174" s="4">
        <v>1</v>
      </c>
      <c r="J174" s="9" t="s">
        <v>513</v>
      </c>
      <c r="K174" s="14"/>
      <c r="L174" s="19">
        <f t="shared" si="104"/>
        <v>0</v>
      </c>
      <c r="M174" s="32"/>
      <c r="N174" s="339"/>
      <c r="O174" s="353">
        <f>L:L+N:N</f>
        <v>0</v>
      </c>
      <c r="P174" s="19">
        <f t="shared" si="105"/>
        <v>0</v>
      </c>
      <c r="Q174" s="42"/>
      <c r="R174" s="42"/>
      <c r="S174" s="42"/>
      <c r="T174" s="42"/>
      <c r="U174" s="19">
        <f t="shared" si="106"/>
        <v>0</v>
      </c>
      <c r="V174" s="42">
        <f t="shared" si="107"/>
        <v>0</v>
      </c>
      <c r="AR174" s="1"/>
      <c r="AS174" s="1"/>
    </row>
    <row r="175" spans="1:45" s="3" customFormat="1">
      <c r="A175" s="180">
        <v>1540</v>
      </c>
      <c r="B175" s="53" t="s">
        <v>294</v>
      </c>
      <c r="C175" s="458" t="s">
        <v>1431</v>
      </c>
      <c r="D175" s="7"/>
      <c r="E175" s="4"/>
      <c r="F175" s="173">
        <v>1</v>
      </c>
      <c r="G175" s="9"/>
      <c r="H175" s="8">
        <f t="shared" si="103"/>
        <v>1</v>
      </c>
      <c r="I175" s="4">
        <v>1</v>
      </c>
      <c r="J175" s="9" t="s">
        <v>216</v>
      </c>
      <c r="K175" s="14"/>
      <c r="L175" s="19">
        <f t="shared" si="104"/>
        <v>0</v>
      </c>
      <c r="M175" s="32"/>
      <c r="N175" s="339"/>
      <c r="O175" s="353">
        <f>L:L+N:N</f>
        <v>0</v>
      </c>
      <c r="P175" s="19">
        <f t="shared" si="105"/>
        <v>0</v>
      </c>
      <c r="Q175" s="42"/>
      <c r="R175" s="42"/>
      <c r="S175" s="42"/>
      <c r="T175" s="42"/>
      <c r="U175" s="19">
        <f t="shared" si="106"/>
        <v>0</v>
      </c>
      <c r="V175" s="42">
        <f t="shared" si="107"/>
        <v>0</v>
      </c>
      <c r="AR175" s="1"/>
      <c r="AS175" s="1"/>
    </row>
    <row r="176" spans="1:45" s="3" customFormat="1">
      <c r="A176" s="48">
        <v>1541</v>
      </c>
      <c r="B176" s="53" t="s">
        <v>43</v>
      </c>
      <c r="C176" s="458" t="s">
        <v>1431</v>
      </c>
      <c r="D176" s="7"/>
      <c r="E176" s="4"/>
      <c r="F176" s="173">
        <v>1</v>
      </c>
      <c r="G176" s="9"/>
      <c r="H176" s="8">
        <f t="shared" si="103"/>
        <v>1</v>
      </c>
      <c r="I176" s="4">
        <v>1</v>
      </c>
      <c r="J176" s="9" t="s">
        <v>216</v>
      </c>
      <c r="K176" s="14"/>
      <c r="L176" s="19">
        <f t="shared" si="104"/>
        <v>0</v>
      </c>
      <c r="M176" s="32"/>
      <c r="N176" s="339"/>
      <c r="O176" s="353">
        <f>L:L+N:N</f>
        <v>0</v>
      </c>
      <c r="P176" s="19">
        <f t="shared" si="105"/>
        <v>0</v>
      </c>
      <c r="Q176" s="42"/>
      <c r="R176" s="42"/>
      <c r="S176" s="42"/>
      <c r="T176" s="42"/>
      <c r="U176" s="19">
        <f t="shared" si="106"/>
        <v>0</v>
      </c>
      <c r="V176" s="42">
        <f t="shared" si="107"/>
        <v>0</v>
      </c>
      <c r="AR176" s="1"/>
      <c r="AS176" s="1"/>
    </row>
    <row r="177" spans="1:45" s="3" customFormat="1">
      <c r="A177" s="48">
        <v>1542</v>
      </c>
      <c r="B177" s="53" t="s">
        <v>44</v>
      </c>
      <c r="C177" s="458" t="s">
        <v>1431</v>
      </c>
      <c r="D177" s="7"/>
      <c r="E177" s="4"/>
      <c r="F177" s="173">
        <v>1</v>
      </c>
      <c r="G177" s="9"/>
      <c r="H177" s="8">
        <f t="shared" si="103"/>
        <v>1</v>
      </c>
      <c r="I177" s="4">
        <v>1</v>
      </c>
      <c r="J177" s="9" t="s">
        <v>513</v>
      </c>
      <c r="K177" s="14"/>
      <c r="L177" s="19">
        <f t="shared" si="104"/>
        <v>0</v>
      </c>
      <c r="M177" s="32"/>
      <c r="N177" s="339"/>
      <c r="O177" s="353">
        <f>L:L+N:N</f>
        <v>0</v>
      </c>
      <c r="P177" s="19">
        <f t="shared" si="105"/>
        <v>0</v>
      </c>
      <c r="Q177" s="42"/>
      <c r="R177" s="42"/>
      <c r="S177" s="42"/>
      <c r="T177" s="42"/>
      <c r="U177" s="19">
        <f t="shared" si="106"/>
        <v>0</v>
      </c>
      <c r="V177" s="42">
        <f t="shared" si="107"/>
        <v>0</v>
      </c>
      <c r="AR177" s="1"/>
      <c r="AS177" s="1"/>
    </row>
    <row r="178" spans="1:45" s="3" customFormat="1">
      <c r="A178" s="48"/>
      <c r="B178" s="55" t="s">
        <v>253</v>
      </c>
      <c r="C178" s="458"/>
      <c r="D178" s="7"/>
      <c r="E178" s="4"/>
      <c r="F178" s="173"/>
      <c r="G178" s="9"/>
      <c r="H178" s="8"/>
      <c r="I178" s="4"/>
      <c r="J178" s="4"/>
      <c r="K178" s="14"/>
      <c r="L178" s="21">
        <f t="shared" ref="L178:V178" si="108">SUM(L171:L177)</f>
        <v>0</v>
      </c>
      <c r="M178" s="28">
        <f t="shared" si="108"/>
        <v>0</v>
      </c>
      <c r="N178" s="340">
        <f t="shared" ref="N178" si="109">SUM(N171:N177)</f>
        <v>0</v>
      </c>
      <c r="O178" s="349">
        <f t="shared" ref="O178" si="110">SUM(O171:O177)</f>
        <v>0</v>
      </c>
      <c r="P178" s="21">
        <f t="shared" si="108"/>
        <v>0</v>
      </c>
      <c r="Q178" s="43">
        <f t="shared" si="108"/>
        <v>0</v>
      </c>
      <c r="R178" s="43">
        <f t="shared" si="108"/>
        <v>0</v>
      </c>
      <c r="S178" s="43">
        <f t="shared" si="108"/>
        <v>0</v>
      </c>
      <c r="T178" s="43">
        <f t="shared" si="108"/>
        <v>0</v>
      </c>
      <c r="U178" s="21">
        <f t="shared" si="108"/>
        <v>0</v>
      </c>
      <c r="V178" s="43">
        <f t="shared" si="108"/>
        <v>0</v>
      </c>
      <c r="AR178" s="1"/>
      <c r="AS178" s="1"/>
    </row>
    <row r="179" spans="1:45" s="3" customFormat="1">
      <c r="A179" s="48"/>
      <c r="B179" s="53"/>
      <c r="C179" s="458"/>
      <c r="D179" s="7"/>
      <c r="E179" s="4"/>
      <c r="F179" s="173"/>
      <c r="G179" s="9"/>
      <c r="H179" s="8"/>
      <c r="I179" s="4"/>
      <c r="J179" s="4"/>
      <c r="K179" s="14"/>
      <c r="L179" s="19"/>
      <c r="M179" s="32"/>
      <c r="N179" s="339"/>
      <c r="O179" s="353"/>
      <c r="P179" s="19"/>
      <c r="Q179" s="42"/>
      <c r="R179" s="42"/>
      <c r="S179" s="42"/>
      <c r="T179" s="42"/>
      <c r="U179" s="19"/>
      <c r="V179" s="42"/>
      <c r="AR179" s="1"/>
      <c r="AS179" s="1"/>
    </row>
    <row r="180" spans="1:45" s="3" customFormat="1">
      <c r="A180" s="181">
        <v>2000</v>
      </c>
      <c r="B180" s="38" t="s">
        <v>221</v>
      </c>
      <c r="C180" s="459"/>
      <c r="D180" s="7"/>
      <c r="E180" s="4"/>
      <c r="F180" s="173"/>
      <c r="G180" s="9"/>
      <c r="H180" s="8"/>
      <c r="I180" s="4"/>
      <c r="J180" s="9"/>
      <c r="K180" s="14"/>
      <c r="L180" s="19"/>
      <c r="M180" s="32"/>
      <c r="N180" s="339"/>
      <c r="O180" s="353"/>
      <c r="P180" s="19"/>
      <c r="Q180" s="42"/>
      <c r="R180" s="42"/>
      <c r="S180" s="42"/>
      <c r="T180" s="42"/>
      <c r="U180" s="19"/>
      <c r="V180" s="42"/>
      <c r="AR180" s="1"/>
      <c r="AS180" s="1"/>
    </row>
    <row r="181" spans="1:45" s="3" customFormat="1">
      <c r="A181" s="48">
        <v>2001</v>
      </c>
      <c r="B181" s="53" t="s">
        <v>31</v>
      </c>
      <c r="C181" s="458" t="s">
        <v>1423</v>
      </c>
      <c r="D181" s="7"/>
      <c r="E181" s="4">
        <f t="shared" ref="E181:E186" si="111">pm</f>
        <v>0</v>
      </c>
      <c r="F181" s="173">
        <f>sm</f>
        <v>0</v>
      </c>
      <c r="G181" s="9">
        <f>wm</f>
        <v>0</v>
      </c>
      <c r="H181" s="8">
        <f t="shared" ref="H181:H206" si="112">SUM(E181:G181)</f>
        <v>0</v>
      </c>
      <c r="I181" s="4">
        <v>1</v>
      </c>
      <c r="J181" s="9" t="s">
        <v>261</v>
      </c>
      <c r="K181" s="14"/>
      <c r="L181" s="19">
        <f t="shared" ref="L181:L206" si="113">H181*I181*K181</f>
        <v>0</v>
      </c>
      <c r="M181" s="32"/>
      <c r="N181" s="339"/>
      <c r="O181" s="353">
        <f>L:L+N:N</f>
        <v>0</v>
      </c>
      <c r="P181" s="19">
        <f t="shared" ref="P181:P206" si="114">MAX(L181-SUM(Q181:T181),0)</f>
        <v>0</v>
      </c>
      <c r="Q181" s="42"/>
      <c r="R181" s="42"/>
      <c r="S181" s="42"/>
      <c r="T181" s="42"/>
      <c r="U181" s="19">
        <f t="shared" ref="U181:U206" si="115">L181-SUM(P181:T181)</f>
        <v>0</v>
      </c>
      <c r="V181" s="42">
        <f t="shared" ref="V181:V203" si="116">P181</f>
        <v>0</v>
      </c>
      <c r="AR181" s="1"/>
      <c r="AS181" s="1"/>
    </row>
    <row r="182" spans="1:45" s="3" customFormat="1">
      <c r="A182" s="48">
        <v>2002</v>
      </c>
      <c r="B182" s="53" t="s">
        <v>30</v>
      </c>
      <c r="C182" s="458" t="s">
        <v>1423</v>
      </c>
      <c r="D182" s="7"/>
      <c r="E182" s="4">
        <f t="shared" si="111"/>
        <v>0</v>
      </c>
      <c r="F182" s="173">
        <f>sm</f>
        <v>0</v>
      </c>
      <c r="G182" s="9">
        <f>wm</f>
        <v>0</v>
      </c>
      <c r="H182" s="8">
        <f t="shared" si="112"/>
        <v>0</v>
      </c>
      <c r="I182" s="4">
        <v>1</v>
      </c>
      <c r="J182" s="9" t="s">
        <v>261</v>
      </c>
      <c r="K182" s="14"/>
      <c r="L182" s="19">
        <f t="shared" si="113"/>
        <v>0</v>
      </c>
      <c r="M182" s="32"/>
      <c r="N182" s="339"/>
      <c r="O182" s="353">
        <f>L:L+N:N</f>
        <v>0</v>
      </c>
      <c r="P182" s="19">
        <f t="shared" si="114"/>
        <v>0</v>
      </c>
      <c r="Q182" s="42"/>
      <c r="R182" s="42"/>
      <c r="S182" s="42"/>
      <c r="T182" s="42"/>
      <c r="U182" s="19">
        <f t="shared" si="115"/>
        <v>0</v>
      </c>
      <c r="V182" s="42">
        <f t="shared" si="116"/>
        <v>0</v>
      </c>
      <c r="AR182" s="1"/>
      <c r="AS182" s="1"/>
    </row>
    <row r="183" spans="1:45" s="3" customFormat="1">
      <c r="A183" s="48">
        <v>2004</v>
      </c>
      <c r="B183" s="53" t="s">
        <v>32</v>
      </c>
      <c r="C183" s="458" t="s">
        <v>1423</v>
      </c>
      <c r="D183" s="7"/>
      <c r="E183" s="4">
        <f t="shared" si="111"/>
        <v>0</v>
      </c>
      <c r="F183" s="173">
        <f>sm</f>
        <v>0</v>
      </c>
      <c r="G183" s="9">
        <f>wm</f>
        <v>0</v>
      </c>
      <c r="H183" s="8">
        <f t="shared" si="112"/>
        <v>0</v>
      </c>
      <c r="I183" s="4">
        <v>1</v>
      </c>
      <c r="J183" s="9" t="s">
        <v>261</v>
      </c>
      <c r="K183" s="14"/>
      <c r="L183" s="19">
        <f t="shared" si="113"/>
        <v>0</v>
      </c>
      <c r="M183" s="32"/>
      <c r="N183" s="339"/>
      <c r="O183" s="353">
        <f>L:L+N:N</f>
        <v>0</v>
      </c>
      <c r="P183" s="19">
        <f t="shared" si="114"/>
        <v>0</v>
      </c>
      <c r="Q183" s="42"/>
      <c r="R183" s="42"/>
      <c r="S183" s="42"/>
      <c r="T183" s="42"/>
      <c r="U183" s="19">
        <f t="shared" si="115"/>
        <v>0</v>
      </c>
      <c r="V183" s="42">
        <f t="shared" si="116"/>
        <v>0</v>
      </c>
      <c r="AR183" s="1"/>
      <c r="AS183" s="1"/>
    </row>
    <row r="184" spans="1:45" s="3" customFormat="1">
      <c r="A184" s="180">
        <v>2005</v>
      </c>
      <c r="B184" s="53" t="s">
        <v>296</v>
      </c>
      <c r="C184" s="458" t="s">
        <v>1423</v>
      </c>
      <c r="D184" s="7"/>
      <c r="E184" s="4">
        <f t="shared" si="111"/>
        <v>0</v>
      </c>
      <c r="F184" s="173">
        <f>shoot</f>
        <v>0</v>
      </c>
      <c r="G184" s="9"/>
      <c r="H184" s="8">
        <f t="shared" si="112"/>
        <v>0</v>
      </c>
      <c r="I184" s="4">
        <v>1</v>
      </c>
      <c r="J184" s="9" t="s">
        <v>260</v>
      </c>
      <c r="K184" s="14"/>
      <c r="L184" s="19">
        <f t="shared" si="113"/>
        <v>0</v>
      </c>
      <c r="M184" s="32"/>
      <c r="N184" s="339"/>
      <c r="O184" s="353">
        <f>L:L+N:N</f>
        <v>0</v>
      </c>
      <c r="P184" s="19">
        <f t="shared" si="114"/>
        <v>0</v>
      </c>
      <c r="Q184" s="42"/>
      <c r="R184" s="42"/>
      <c r="S184" s="42"/>
      <c r="T184" s="42"/>
      <c r="U184" s="19">
        <f t="shared" si="115"/>
        <v>0</v>
      </c>
      <c r="V184" s="42">
        <f t="shared" si="116"/>
        <v>0</v>
      </c>
      <c r="AR184" s="1"/>
      <c r="AS184" s="1"/>
    </row>
    <row r="185" spans="1:45" s="3" customFormat="1">
      <c r="A185" s="180">
        <v>2006</v>
      </c>
      <c r="B185" s="53" t="s">
        <v>297</v>
      </c>
      <c r="C185" s="458" t="s">
        <v>1423</v>
      </c>
      <c r="D185" s="7"/>
      <c r="E185" s="4">
        <f t="shared" si="111"/>
        <v>0</v>
      </c>
      <c r="F185" s="173">
        <f>shoot</f>
        <v>0</v>
      </c>
      <c r="G185" s="9"/>
      <c r="H185" s="8">
        <f t="shared" si="112"/>
        <v>0</v>
      </c>
      <c r="I185" s="4">
        <v>1</v>
      </c>
      <c r="J185" s="9" t="s">
        <v>260</v>
      </c>
      <c r="K185" s="14"/>
      <c r="L185" s="19">
        <f t="shared" si="113"/>
        <v>0</v>
      </c>
      <c r="M185" s="32"/>
      <c r="N185" s="339"/>
      <c r="O185" s="353">
        <f>L:L+N:N</f>
        <v>0</v>
      </c>
      <c r="P185" s="19">
        <f t="shared" si="114"/>
        <v>0</v>
      </c>
      <c r="Q185" s="42"/>
      <c r="R185" s="42"/>
      <c r="S185" s="42"/>
      <c r="T185" s="42"/>
      <c r="U185" s="19">
        <f t="shared" si="115"/>
        <v>0</v>
      </c>
      <c r="V185" s="42">
        <f t="shared" si="116"/>
        <v>0</v>
      </c>
      <c r="AR185" s="1"/>
      <c r="AS185" s="1"/>
    </row>
    <row r="186" spans="1:45" s="3" customFormat="1">
      <c r="A186" s="48">
        <v>2008</v>
      </c>
      <c r="B186" s="53" t="s">
        <v>33</v>
      </c>
      <c r="C186" s="458" t="s">
        <v>1423</v>
      </c>
      <c r="D186" s="7"/>
      <c r="E186" s="4">
        <f t="shared" si="111"/>
        <v>0</v>
      </c>
      <c r="F186" s="173">
        <f>sm</f>
        <v>0</v>
      </c>
      <c r="G186" s="9">
        <f>wm</f>
        <v>0</v>
      </c>
      <c r="H186" s="8">
        <f t="shared" si="112"/>
        <v>0</v>
      </c>
      <c r="I186" s="4">
        <v>1</v>
      </c>
      <c r="J186" s="9" t="s">
        <v>261</v>
      </c>
      <c r="K186" s="14"/>
      <c r="L186" s="19">
        <f t="shared" si="113"/>
        <v>0</v>
      </c>
      <c r="M186" s="32"/>
      <c r="N186" s="339"/>
      <c r="O186" s="353">
        <f>L:L+N:N</f>
        <v>0</v>
      </c>
      <c r="P186" s="19">
        <f t="shared" si="114"/>
        <v>0</v>
      </c>
      <c r="Q186" s="42"/>
      <c r="R186" s="42"/>
      <c r="S186" s="42"/>
      <c r="T186" s="42"/>
      <c r="U186" s="19">
        <f t="shared" si="115"/>
        <v>0</v>
      </c>
      <c r="V186" s="42">
        <f t="shared" si="116"/>
        <v>0</v>
      </c>
      <c r="AR186" s="1"/>
      <c r="AS186" s="1"/>
    </row>
    <row r="187" spans="1:45" s="3" customFormat="1">
      <c r="A187" s="48">
        <v>2009</v>
      </c>
      <c r="B187" s="53" t="s">
        <v>304</v>
      </c>
      <c r="C187" s="458" t="s">
        <v>1423</v>
      </c>
      <c r="D187" s="7"/>
      <c r="E187" s="191">
        <f>shoot/4</f>
        <v>0</v>
      </c>
      <c r="F187" s="173">
        <f>shoot</f>
        <v>0</v>
      </c>
      <c r="G187" s="9"/>
      <c r="H187" s="8">
        <f t="shared" si="112"/>
        <v>0</v>
      </c>
      <c r="I187" s="4">
        <v>1</v>
      </c>
      <c r="J187" s="9" t="s">
        <v>260</v>
      </c>
      <c r="K187" s="14"/>
      <c r="L187" s="19">
        <f t="shared" si="113"/>
        <v>0</v>
      </c>
      <c r="M187" s="32"/>
      <c r="N187" s="339"/>
      <c r="O187" s="353">
        <f>L:L+N:N</f>
        <v>0</v>
      </c>
      <c r="P187" s="19">
        <f t="shared" si="114"/>
        <v>0</v>
      </c>
      <c r="Q187" s="42"/>
      <c r="R187" s="42"/>
      <c r="S187" s="42"/>
      <c r="T187" s="42"/>
      <c r="U187" s="19">
        <f t="shared" si="115"/>
        <v>0</v>
      </c>
      <c r="V187" s="42">
        <f t="shared" si="116"/>
        <v>0</v>
      </c>
      <c r="AR187" s="1"/>
      <c r="AS187" s="1"/>
    </row>
    <row r="188" spans="1:45" s="3" customFormat="1">
      <c r="A188" s="48">
        <v>2010</v>
      </c>
      <c r="B188" s="53" t="s">
        <v>666</v>
      </c>
      <c r="C188" s="458" t="s">
        <v>1423</v>
      </c>
      <c r="D188" s="7"/>
      <c r="E188" s="4"/>
      <c r="F188" s="173">
        <v>1</v>
      </c>
      <c r="G188" s="9"/>
      <c r="H188" s="8">
        <f t="shared" si="112"/>
        <v>1</v>
      </c>
      <c r="I188" s="4">
        <v>1</v>
      </c>
      <c r="J188" s="9" t="s">
        <v>260</v>
      </c>
      <c r="K188" s="14"/>
      <c r="L188" s="19">
        <f t="shared" si="113"/>
        <v>0</v>
      </c>
      <c r="M188" s="32"/>
      <c r="N188" s="339"/>
      <c r="O188" s="353">
        <f>L:L+N:N</f>
        <v>0</v>
      </c>
      <c r="P188" s="19">
        <f t="shared" si="114"/>
        <v>0</v>
      </c>
      <c r="Q188" s="42"/>
      <c r="R188" s="42"/>
      <c r="S188" s="42"/>
      <c r="T188" s="42"/>
      <c r="U188" s="19">
        <f t="shared" si="115"/>
        <v>0</v>
      </c>
      <c r="V188" s="42">
        <f t="shared" si="116"/>
        <v>0</v>
      </c>
      <c r="AR188" s="1"/>
      <c r="AS188" s="1"/>
    </row>
    <row r="189" spans="1:45" s="3" customFormat="1">
      <c r="A189" s="48">
        <v>2011</v>
      </c>
      <c r="B189" s="53" t="s">
        <v>588</v>
      </c>
      <c r="C189" s="458" t="s">
        <v>1423</v>
      </c>
      <c r="D189" s="7"/>
      <c r="E189" s="4">
        <f>shoot</f>
        <v>0</v>
      </c>
      <c r="F189" s="173">
        <f>shoot</f>
        <v>0</v>
      </c>
      <c r="G189" s="9"/>
      <c r="H189" s="8">
        <f t="shared" si="112"/>
        <v>0</v>
      </c>
      <c r="I189" s="4">
        <v>1</v>
      </c>
      <c r="J189" s="9" t="s">
        <v>260</v>
      </c>
      <c r="K189" s="14"/>
      <c r="L189" s="19">
        <f t="shared" si="113"/>
        <v>0</v>
      </c>
      <c r="M189" s="32"/>
      <c r="N189" s="339"/>
      <c r="O189" s="353">
        <f>L:L+N:N</f>
        <v>0</v>
      </c>
      <c r="P189" s="19">
        <f t="shared" si="114"/>
        <v>0</v>
      </c>
      <c r="Q189" s="42"/>
      <c r="R189" s="42"/>
      <c r="S189" s="42"/>
      <c r="T189" s="42"/>
      <c r="U189" s="19">
        <f t="shared" si="115"/>
        <v>0</v>
      </c>
      <c r="V189" s="42">
        <f t="shared" si="116"/>
        <v>0</v>
      </c>
      <c r="AR189" s="1"/>
      <c r="AS189" s="1"/>
    </row>
    <row r="190" spans="1:45" s="3" customFormat="1">
      <c r="A190" s="48">
        <v>2012</v>
      </c>
      <c r="B190" s="53" t="s">
        <v>589</v>
      </c>
      <c r="C190" s="458" t="s">
        <v>1423</v>
      </c>
      <c r="D190" s="7"/>
      <c r="E190" s="4"/>
      <c r="F190" s="173">
        <f>shoot</f>
        <v>0</v>
      </c>
      <c r="G190" s="9"/>
      <c r="H190" s="8">
        <f t="shared" si="112"/>
        <v>0</v>
      </c>
      <c r="I190" s="4">
        <v>1</v>
      </c>
      <c r="J190" s="9" t="s">
        <v>260</v>
      </c>
      <c r="K190" s="14"/>
      <c r="L190" s="19">
        <f t="shared" si="113"/>
        <v>0</v>
      </c>
      <c r="M190" s="32"/>
      <c r="N190" s="339"/>
      <c r="O190" s="353">
        <f>L:L+N:N</f>
        <v>0</v>
      </c>
      <c r="P190" s="19">
        <f t="shared" si="114"/>
        <v>0</v>
      </c>
      <c r="Q190" s="42"/>
      <c r="R190" s="42"/>
      <c r="S190" s="42"/>
      <c r="T190" s="42"/>
      <c r="U190" s="19">
        <f t="shared" si="115"/>
        <v>0</v>
      </c>
      <c r="V190" s="42">
        <f t="shared" si="116"/>
        <v>0</v>
      </c>
      <c r="AR190" s="1"/>
      <c r="AS190" s="1"/>
    </row>
    <row r="191" spans="1:45" s="3" customFormat="1">
      <c r="A191" s="48">
        <v>2013</v>
      </c>
      <c r="B191" s="53" t="s">
        <v>590</v>
      </c>
      <c r="C191" s="458" t="s">
        <v>1423</v>
      </c>
      <c r="D191" s="7"/>
      <c r="E191" s="4"/>
      <c r="F191" s="173">
        <f>shoot</f>
        <v>0</v>
      </c>
      <c r="G191" s="9"/>
      <c r="H191" s="8">
        <f t="shared" si="112"/>
        <v>0</v>
      </c>
      <c r="I191" s="4">
        <v>1</v>
      </c>
      <c r="J191" s="9" t="s">
        <v>260</v>
      </c>
      <c r="K191" s="14"/>
      <c r="L191" s="19">
        <f t="shared" si="113"/>
        <v>0</v>
      </c>
      <c r="M191" s="32"/>
      <c r="N191" s="339"/>
      <c r="O191" s="353">
        <f>L:L+N:N</f>
        <v>0</v>
      </c>
      <c r="P191" s="19">
        <f t="shared" si="114"/>
        <v>0</v>
      </c>
      <c r="Q191" s="42"/>
      <c r="R191" s="42"/>
      <c r="S191" s="42"/>
      <c r="T191" s="42"/>
      <c r="U191" s="19">
        <f t="shared" si="115"/>
        <v>0</v>
      </c>
      <c r="V191" s="42">
        <f t="shared" si="116"/>
        <v>0</v>
      </c>
      <c r="AR191" s="1"/>
      <c r="AS191" s="1"/>
    </row>
    <row r="192" spans="1:45" s="3" customFormat="1">
      <c r="A192" s="48">
        <v>2014</v>
      </c>
      <c r="B192" s="53" t="s">
        <v>34</v>
      </c>
      <c r="C192" s="458" t="s">
        <v>1423</v>
      </c>
      <c r="D192" s="7"/>
      <c r="E192" s="4">
        <f>shoot/2</f>
        <v>0</v>
      </c>
      <c r="F192" s="173">
        <f>shoot</f>
        <v>0</v>
      </c>
      <c r="G192" s="9"/>
      <c r="H192" s="8">
        <f t="shared" si="112"/>
        <v>0</v>
      </c>
      <c r="I192" s="4">
        <v>1</v>
      </c>
      <c r="J192" s="9" t="s">
        <v>260</v>
      </c>
      <c r="K192" s="14"/>
      <c r="L192" s="19">
        <f t="shared" si="113"/>
        <v>0</v>
      </c>
      <c r="M192" s="32"/>
      <c r="N192" s="339"/>
      <c r="O192" s="353">
        <f>L:L+N:N</f>
        <v>0</v>
      </c>
      <c r="P192" s="19">
        <f t="shared" si="114"/>
        <v>0</v>
      </c>
      <c r="Q192" s="42"/>
      <c r="R192" s="42"/>
      <c r="S192" s="42"/>
      <c r="T192" s="42"/>
      <c r="U192" s="19">
        <f t="shared" si="115"/>
        <v>0</v>
      </c>
      <c r="V192" s="42">
        <f t="shared" si="116"/>
        <v>0</v>
      </c>
      <c r="AR192" s="1"/>
      <c r="AS192" s="1"/>
    </row>
    <row r="193" spans="1:45" s="3" customFormat="1">
      <c r="A193" s="180">
        <v>2015</v>
      </c>
      <c r="B193" s="53" t="s">
        <v>834</v>
      </c>
      <c r="C193" s="458" t="s">
        <v>1423</v>
      </c>
      <c r="D193" s="7"/>
      <c r="E193" s="4"/>
      <c r="F193" s="173">
        <v>0</v>
      </c>
      <c r="G193" s="9"/>
      <c r="H193" s="8">
        <f t="shared" si="112"/>
        <v>0</v>
      </c>
      <c r="I193" s="4">
        <v>1</v>
      </c>
      <c r="J193" s="9" t="s">
        <v>260</v>
      </c>
      <c r="K193" s="14"/>
      <c r="L193" s="19">
        <f t="shared" si="113"/>
        <v>0</v>
      </c>
      <c r="M193" s="32"/>
      <c r="N193" s="339"/>
      <c r="O193" s="353">
        <f>L:L+N:N</f>
        <v>0</v>
      </c>
      <c r="P193" s="19">
        <f t="shared" si="114"/>
        <v>0</v>
      </c>
      <c r="Q193" s="42"/>
      <c r="R193" s="42"/>
      <c r="S193" s="42"/>
      <c r="T193" s="42"/>
      <c r="U193" s="19">
        <f t="shared" si="115"/>
        <v>0</v>
      </c>
      <c r="V193" s="42">
        <f t="shared" si="116"/>
        <v>0</v>
      </c>
      <c r="AR193" s="1"/>
      <c r="AS193" s="1"/>
    </row>
    <row r="194" spans="1:45" s="3" customFormat="1">
      <c r="A194" s="180">
        <v>2016</v>
      </c>
      <c r="B194" s="53" t="s">
        <v>1081</v>
      </c>
      <c r="C194" s="458" t="s">
        <v>1423</v>
      </c>
      <c r="D194" s="7"/>
      <c r="E194" s="4"/>
      <c r="F194" s="173">
        <v>0</v>
      </c>
      <c r="G194" s="9"/>
      <c r="H194" s="8">
        <f t="shared" ref="H194:H195" si="117">SUM(E194:G194)</f>
        <v>0</v>
      </c>
      <c r="I194" s="4">
        <v>1</v>
      </c>
      <c r="J194" s="9" t="s">
        <v>260</v>
      </c>
      <c r="K194" s="14"/>
      <c r="L194" s="19">
        <f t="shared" ref="L194:L195" si="118">H194*I194*K194</f>
        <v>0</v>
      </c>
      <c r="M194" s="32"/>
      <c r="N194" s="339"/>
      <c r="O194" s="353">
        <f>L:L+N:N</f>
        <v>0</v>
      </c>
      <c r="P194" s="19">
        <f t="shared" ref="P194:P195" si="119">MAX(L194-SUM(Q194:T194),0)</f>
        <v>0</v>
      </c>
      <c r="Q194" s="42"/>
      <c r="R194" s="42"/>
      <c r="S194" s="42"/>
      <c r="T194" s="42"/>
      <c r="U194" s="19">
        <f t="shared" ref="U194:U195" si="120">L194-SUM(P194:T194)</f>
        <v>0</v>
      </c>
      <c r="V194" s="42">
        <f t="shared" ref="V194:V195" si="121">P194</f>
        <v>0</v>
      </c>
      <c r="AR194" s="1"/>
      <c r="AS194" s="1"/>
    </row>
    <row r="195" spans="1:45" s="3" customFormat="1">
      <c r="A195" s="180">
        <v>2017</v>
      </c>
      <c r="B195" s="53" t="s">
        <v>1082</v>
      </c>
      <c r="C195" s="458" t="s">
        <v>1423</v>
      </c>
      <c r="D195" s="7"/>
      <c r="E195" s="4"/>
      <c r="F195" s="173">
        <v>0</v>
      </c>
      <c r="G195" s="9"/>
      <c r="H195" s="8">
        <f t="shared" si="117"/>
        <v>0</v>
      </c>
      <c r="I195" s="4">
        <v>1</v>
      </c>
      <c r="J195" s="9" t="s">
        <v>260</v>
      </c>
      <c r="K195" s="14"/>
      <c r="L195" s="19">
        <f t="shared" si="118"/>
        <v>0</v>
      </c>
      <c r="M195" s="32"/>
      <c r="N195" s="339"/>
      <c r="O195" s="353">
        <f>L:L+N:N</f>
        <v>0</v>
      </c>
      <c r="P195" s="19">
        <f t="shared" si="119"/>
        <v>0</v>
      </c>
      <c r="Q195" s="42"/>
      <c r="R195" s="42"/>
      <c r="S195" s="42"/>
      <c r="T195" s="42"/>
      <c r="U195" s="19">
        <f t="shared" si="120"/>
        <v>0</v>
      </c>
      <c r="V195" s="42">
        <f t="shared" si="121"/>
        <v>0</v>
      </c>
      <c r="AR195" s="1"/>
      <c r="AS195" s="1"/>
    </row>
    <row r="196" spans="1:45" s="3" customFormat="1">
      <c r="A196" s="48">
        <v>2020</v>
      </c>
      <c r="B196" s="53" t="s">
        <v>35</v>
      </c>
      <c r="C196" s="458" t="s">
        <v>182</v>
      </c>
      <c r="D196" s="7"/>
      <c r="E196" s="4">
        <f>location</f>
        <v>0</v>
      </c>
      <c r="F196" s="173">
        <f>location</f>
        <v>0</v>
      </c>
      <c r="G196" s="9"/>
      <c r="H196" s="8">
        <f t="shared" si="112"/>
        <v>0</v>
      </c>
      <c r="I196" s="4">
        <v>1</v>
      </c>
      <c r="J196" s="9" t="s">
        <v>260</v>
      </c>
      <c r="K196" s="14"/>
      <c r="L196" s="19">
        <f t="shared" si="113"/>
        <v>0</v>
      </c>
      <c r="M196" s="32"/>
      <c r="N196" s="339"/>
      <c r="O196" s="353">
        <f>L:L+N:N</f>
        <v>0</v>
      </c>
      <c r="P196" s="19">
        <f t="shared" si="114"/>
        <v>0</v>
      </c>
      <c r="Q196" s="42"/>
      <c r="R196" s="42"/>
      <c r="S196" s="42"/>
      <c r="T196" s="42"/>
      <c r="U196" s="19">
        <f t="shared" si="115"/>
        <v>0</v>
      </c>
      <c r="V196" s="42">
        <f t="shared" si="116"/>
        <v>0</v>
      </c>
      <c r="AR196" s="1"/>
      <c r="AS196" s="1"/>
    </row>
    <row r="197" spans="1:45" s="3" customFormat="1">
      <c r="A197" s="48">
        <v>2021</v>
      </c>
      <c r="B197" s="53" t="s">
        <v>36</v>
      </c>
      <c r="C197" s="458" t="s">
        <v>182</v>
      </c>
      <c r="D197" s="7"/>
      <c r="E197" s="4"/>
      <c r="F197" s="173">
        <v>1</v>
      </c>
      <c r="G197" s="9"/>
      <c r="H197" s="8">
        <f t="shared" si="112"/>
        <v>1</v>
      </c>
      <c r="I197" s="4">
        <v>1</v>
      </c>
      <c r="J197" s="9" t="s">
        <v>260</v>
      </c>
      <c r="K197" s="14"/>
      <c r="L197" s="19">
        <f t="shared" si="113"/>
        <v>0</v>
      </c>
      <c r="M197" s="32"/>
      <c r="N197" s="339"/>
      <c r="O197" s="353">
        <f>L:L+N:N</f>
        <v>0</v>
      </c>
      <c r="P197" s="19">
        <f t="shared" si="114"/>
        <v>0</v>
      </c>
      <c r="Q197" s="42"/>
      <c r="R197" s="42"/>
      <c r="S197" s="42"/>
      <c r="T197" s="42"/>
      <c r="U197" s="19">
        <f t="shared" si="115"/>
        <v>0</v>
      </c>
      <c r="V197" s="42">
        <f t="shared" si="116"/>
        <v>0</v>
      </c>
      <c r="AR197" s="1"/>
      <c r="AS197" s="1"/>
    </row>
    <row r="198" spans="1:45" s="3" customFormat="1">
      <c r="A198" s="48">
        <v>2023</v>
      </c>
      <c r="B198" s="53" t="s">
        <v>591</v>
      </c>
      <c r="C198" s="458" t="s">
        <v>182</v>
      </c>
      <c r="D198" s="7"/>
      <c r="E198" s="4"/>
      <c r="F198" s="173">
        <f>location</f>
        <v>0</v>
      </c>
      <c r="G198" s="9"/>
      <c r="H198" s="8">
        <f t="shared" si="112"/>
        <v>0</v>
      </c>
      <c r="I198" s="4">
        <v>1</v>
      </c>
      <c r="J198" s="9" t="s">
        <v>260</v>
      </c>
      <c r="K198" s="14"/>
      <c r="L198" s="19">
        <f t="shared" si="113"/>
        <v>0</v>
      </c>
      <c r="M198" s="32"/>
      <c r="N198" s="339"/>
      <c r="O198" s="353">
        <f>L:L+N:N</f>
        <v>0</v>
      </c>
      <c r="P198" s="19">
        <f t="shared" si="114"/>
        <v>0</v>
      </c>
      <c r="Q198" s="42"/>
      <c r="R198" s="42"/>
      <c r="S198" s="42"/>
      <c r="T198" s="42"/>
      <c r="U198" s="19">
        <f t="shared" si="115"/>
        <v>0</v>
      </c>
      <c r="V198" s="42">
        <f t="shared" si="116"/>
        <v>0</v>
      </c>
      <c r="AR198" s="1"/>
      <c r="AS198" s="1"/>
    </row>
    <row r="199" spans="1:45" s="3" customFormat="1">
      <c r="A199" s="48">
        <v>2024</v>
      </c>
      <c r="B199" s="53" t="s">
        <v>668</v>
      </c>
      <c r="C199" s="458" t="s">
        <v>182</v>
      </c>
      <c r="D199" s="7"/>
      <c r="E199" s="4"/>
      <c r="F199" s="173">
        <v>1</v>
      </c>
      <c r="G199" s="9"/>
      <c r="H199" s="8">
        <f t="shared" si="112"/>
        <v>1</v>
      </c>
      <c r="I199" s="4">
        <v>1</v>
      </c>
      <c r="J199" s="9" t="s">
        <v>260</v>
      </c>
      <c r="K199" s="14"/>
      <c r="L199" s="19">
        <f t="shared" si="113"/>
        <v>0</v>
      </c>
      <c r="M199" s="32"/>
      <c r="N199" s="339"/>
      <c r="O199" s="353">
        <f>L:L+N:N</f>
        <v>0</v>
      </c>
      <c r="P199" s="19">
        <f t="shared" si="114"/>
        <v>0</v>
      </c>
      <c r="Q199" s="42"/>
      <c r="R199" s="42"/>
      <c r="S199" s="42"/>
      <c r="T199" s="42"/>
      <c r="U199" s="19">
        <f t="shared" si="115"/>
        <v>0</v>
      </c>
      <c r="V199" s="42">
        <f t="shared" si="116"/>
        <v>0</v>
      </c>
      <c r="AR199" s="1"/>
      <c r="AS199" s="1"/>
    </row>
    <row r="200" spans="1:45" s="3" customFormat="1">
      <c r="A200" s="48">
        <v>2025</v>
      </c>
      <c r="B200" s="53" t="s">
        <v>1080</v>
      </c>
      <c r="C200" s="458" t="s">
        <v>182</v>
      </c>
      <c r="D200" s="7"/>
      <c r="E200" s="4"/>
      <c r="F200" s="173">
        <v>1</v>
      </c>
      <c r="G200" s="9"/>
      <c r="H200" s="8">
        <f t="shared" si="112"/>
        <v>1</v>
      </c>
      <c r="I200" s="4">
        <v>1</v>
      </c>
      <c r="J200" s="9" t="s">
        <v>260</v>
      </c>
      <c r="K200" s="14"/>
      <c r="L200" s="19">
        <f t="shared" si="113"/>
        <v>0</v>
      </c>
      <c r="M200" s="32"/>
      <c r="N200" s="339"/>
      <c r="O200" s="353">
        <f>L:L+N:N</f>
        <v>0</v>
      </c>
      <c r="P200" s="19">
        <f t="shared" si="114"/>
        <v>0</v>
      </c>
      <c r="Q200" s="42"/>
      <c r="R200" s="42"/>
      <c r="S200" s="42"/>
      <c r="T200" s="42"/>
      <c r="U200" s="19">
        <f t="shared" si="115"/>
        <v>0</v>
      </c>
      <c r="V200" s="42">
        <f t="shared" si="116"/>
        <v>0</v>
      </c>
      <c r="AR200" s="1"/>
      <c r="AS200" s="1"/>
    </row>
    <row r="201" spans="1:45" s="3" customFormat="1">
      <c r="A201" s="48">
        <v>2026</v>
      </c>
      <c r="B201" s="365" t="s">
        <v>1148</v>
      </c>
      <c r="C201" s="458" t="s">
        <v>182</v>
      </c>
      <c r="D201" s="366"/>
      <c r="E201" s="4"/>
      <c r="F201" s="173">
        <v>1</v>
      </c>
      <c r="G201" s="9"/>
      <c r="H201" s="8">
        <f t="shared" si="112"/>
        <v>1</v>
      </c>
      <c r="I201" s="4">
        <v>1</v>
      </c>
      <c r="J201" s="9" t="s">
        <v>260</v>
      </c>
      <c r="K201" s="14"/>
      <c r="L201" s="19">
        <f t="shared" si="113"/>
        <v>0</v>
      </c>
      <c r="M201" s="32"/>
      <c r="N201" s="339"/>
      <c r="O201" s="353">
        <f>L:L+N:N</f>
        <v>0</v>
      </c>
      <c r="P201" s="19">
        <f t="shared" si="114"/>
        <v>0</v>
      </c>
      <c r="Q201" s="42"/>
      <c r="R201" s="42"/>
      <c r="S201" s="42"/>
      <c r="T201" s="42"/>
      <c r="U201" s="19">
        <f t="shared" si="115"/>
        <v>0</v>
      </c>
      <c r="V201" s="42">
        <f t="shared" si="116"/>
        <v>0</v>
      </c>
      <c r="AR201" s="1"/>
      <c r="AS201" s="1"/>
    </row>
    <row r="202" spans="1:45" s="3" customFormat="1">
      <c r="A202" s="180">
        <v>2027</v>
      </c>
      <c r="B202" s="53" t="s">
        <v>300</v>
      </c>
      <c r="C202" s="458" t="s">
        <v>182</v>
      </c>
      <c r="D202" s="7"/>
      <c r="E202" s="4"/>
      <c r="F202" s="173">
        <f>shoot</f>
        <v>0</v>
      </c>
      <c r="G202" s="9"/>
      <c r="H202" s="8">
        <f t="shared" si="112"/>
        <v>0</v>
      </c>
      <c r="I202" s="4">
        <v>1</v>
      </c>
      <c r="J202" s="9" t="s">
        <v>260</v>
      </c>
      <c r="K202" s="14"/>
      <c r="L202" s="19">
        <f t="shared" si="113"/>
        <v>0</v>
      </c>
      <c r="M202" s="32"/>
      <c r="N202" s="339"/>
      <c r="O202" s="353">
        <f>L:L+N:N</f>
        <v>0</v>
      </c>
      <c r="P202" s="19">
        <f t="shared" si="114"/>
        <v>0</v>
      </c>
      <c r="Q202" s="42"/>
      <c r="R202" s="42"/>
      <c r="S202" s="42"/>
      <c r="T202" s="42"/>
      <c r="U202" s="19">
        <f t="shared" si="115"/>
        <v>0</v>
      </c>
      <c r="V202" s="42">
        <f t="shared" si="116"/>
        <v>0</v>
      </c>
      <c r="AR202" s="1"/>
      <c r="AS202" s="1"/>
    </row>
    <row r="203" spans="1:45" s="3" customFormat="1">
      <c r="A203" s="48">
        <v>2035</v>
      </c>
      <c r="B203" s="53" t="s">
        <v>37</v>
      </c>
      <c r="C203" s="458" t="s">
        <v>1423</v>
      </c>
      <c r="D203" s="7"/>
      <c r="E203" s="4"/>
      <c r="F203" s="173">
        <v>1</v>
      </c>
      <c r="G203" s="9"/>
      <c r="H203" s="8">
        <f t="shared" si="112"/>
        <v>1</v>
      </c>
      <c r="I203" s="4">
        <v>1</v>
      </c>
      <c r="J203" s="9" t="s">
        <v>260</v>
      </c>
      <c r="K203" s="14"/>
      <c r="L203" s="19">
        <f t="shared" si="113"/>
        <v>0</v>
      </c>
      <c r="M203" s="32"/>
      <c r="N203" s="339"/>
      <c r="O203" s="353">
        <f>L:L+N:N</f>
        <v>0</v>
      </c>
      <c r="P203" s="19">
        <f t="shared" si="114"/>
        <v>0</v>
      </c>
      <c r="Q203" s="42"/>
      <c r="R203" s="42"/>
      <c r="S203" s="42"/>
      <c r="T203" s="42"/>
      <c r="U203" s="19">
        <f t="shared" si="115"/>
        <v>0</v>
      </c>
      <c r="V203" s="42">
        <f t="shared" si="116"/>
        <v>0</v>
      </c>
      <c r="AR203" s="1"/>
      <c r="AS203" s="1"/>
    </row>
    <row r="204" spans="1:45" s="3" customFormat="1">
      <c r="A204" s="48">
        <v>2036</v>
      </c>
      <c r="B204" s="53" t="s">
        <v>592</v>
      </c>
      <c r="C204" s="458" t="s">
        <v>1423</v>
      </c>
      <c r="D204" s="7"/>
      <c r="E204" s="4">
        <f>sm*0.5</f>
        <v>0</v>
      </c>
      <c r="F204" s="173">
        <f>sm</f>
        <v>0</v>
      </c>
      <c r="G204" s="9">
        <f>wm</f>
        <v>0</v>
      </c>
      <c r="H204" s="8">
        <f t="shared" si="112"/>
        <v>0</v>
      </c>
      <c r="I204" s="4">
        <v>1</v>
      </c>
      <c r="J204" s="9" t="s">
        <v>260</v>
      </c>
      <c r="K204" s="14"/>
      <c r="L204" s="19">
        <f t="shared" si="113"/>
        <v>0</v>
      </c>
      <c r="M204" s="32"/>
      <c r="N204" s="339"/>
      <c r="O204" s="353">
        <f>L:L+N:N</f>
        <v>0</v>
      </c>
      <c r="P204" s="19">
        <f t="shared" si="114"/>
        <v>0</v>
      </c>
      <c r="Q204" s="42"/>
      <c r="R204" s="42"/>
      <c r="S204" s="42"/>
      <c r="T204" s="42"/>
      <c r="U204" s="19">
        <f t="shared" si="115"/>
        <v>0</v>
      </c>
      <c r="V204" s="116">
        <f>P204</f>
        <v>0</v>
      </c>
      <c r="AR204" s="1"/>
      <c r="AS204" s="1"/>
    </row>
    <row r="205" spans="1:45" s="3" customFormat="1">
      <c r="A205" s="180">
        <v>2037</v>
      </c>
      <c r="B205" s="53" t="s">
        <v>548</v>
      </c>
      <c r="C205" s="458" t="s">
        <v>1423</v>
      </c>
      <c r="D205" s="7"/>
      <c r="E205" s="4"/>
      <c r="F205" s="173">
        <v>1</v>
      </c>
      <c r="G205" s="9"/>
      <c r="H205" s="8">
        <f t="shared" si="112"/>
        <v>1</v>
      </c>
      <c r="I205" s="4">
        <v>1</v>
      </c>
      <c r="J205" s="9" t="s">
        <v>260</v>
      </c>
      <c r="K205" s="14"/>
      <c r="L205" s="19">
        <f t="shared" si="113"/>
        <v>0</v>
      </c>
      <c r="M205" s="32"/>
      <c r="N205" s="339"/>
      <c r="O205" s="353">
        <f>L:L+N:N</f>
        <v>0</v>
      </c>
      <c r="P205" s="19">
        <f t="shared" si="114"/>
        <v>0</v>
      </c>
      <c r="Q205" s="42"/>
      <c r="R205" s="42"/>
      <c r="S205" s="42"/>
      <c r="T205" s="42"/>
      <c r="U205" s="19">
        <f t="shared" si="115"/>
        <v>0</v>
      </c>
      <c r="V205" s="45"/>
      <c r="AR205" s="1"/>
      <c r="AS205" s="1"/>
    </row>
    <row r="206" spans="1:45" s="3" customFormat="1">
      <c r="A206" s="48">
        <v>2038</v>
      </c>
      <c r="B206" s="53" t="s">
        <v>667</v>
      </c>
      <c r="C206" s="458" t="s">
        <v>1423</v>
      </c>
      <c r="D206" s="7"/>
      <c r="E206" s="4"/>
      <c r="F206" s="173">
        <v>1</v>
      </c>
      <c r="G206" s="9"/>
      <c r="H206" s="8">
        <f t="shared" si="112"/>
        <v>1</v>
      </c>
      <c r="I206" s="4">
        <v>1</v>
      </c>
      <c r="J206" s="9" t="s">
        <v>216</v>
      </c>
      <c r="K206" s="14"/>
      <c r="L206" s="19">
        <f t="shared" si="113"/>
        <v>0</v>
      </c>
      <c r="M206" s="32"/>
      <c r="N206" s="339"/>
      <c r="O206" s="353">
        <f>L:L+N:N</f>
        <v>0</v>
      </c>
      <c r="P206" s="19">
        <f t="shared" si="114"/>
        <v>0</v>
      </c>
      <c r="Q206" s="42"/>
      <c r="R206" s="42"/>
      <c r="S206" s="42"/>
      <c r="T206" s="42"/>
      <c r="U206" s="19">
        <f t="shared" si="115"/>
        <v>0</v>
      </c>
      <c r="V206" s="45"/>
      <c r="AR206" s="1"/>
      <c r="AS206" s="1"/>
    </row>
    <row r="207" spans="1:45" s="3" customFormat="1">
      <c r="A207" s="18"/>
      <c r="B207" s="55" t="s">
        <v>253</v>
      </c>
      <c r="C207" s="461"/>
      <c r="D207" s="7"/>
      <c r="E207" s="4"/>
      <c r="F207" s="173"/>
      <c r="G207" s="9"/>
      <c r="H207" s="8"/>
      <c r="I207" s="4"/>
      <c r="J207" s="9"/>
      <c r="K207" s="14"/>
      <c r="L207" s="21">
        <f t="shared" ref="L207:V207" si="122">SUM(L181:L206)</f>
        <v>0</v>
      </c>
      <c r="M207" s="28">
        <f t="shared" si="122"/>
        <v>0</v>
      </c>
      <c r="N207" s="340">
        <f t="shared" ref="N207" si="123">SUM(N181:N206)</f>
        <v>0</v>
      </c>
      <c r="O207" s="349">
        <f t="shared" ref="O207" si="124">SUM(O181:O206)</f>
        <v>0</v>
      </c>
      <c r="P207" s="21">
        <f t="shared" si="122"/>
        <v>0</v>
      </c>
      <c r="Q207" s="43">
        <f t="shared" si="122"/>
        <v>0</v>
      </c>
      <c r="R207" s="43">
        <f t="shared" si="122"/>
        <v>0</v>
      </c>
      <c r="S207" s="43">
        <f t="shared" si="122"/>
        <v>0</v>
      </c>
      <c r="T207" s="43">
        <f t="shared" si="122"/>
        <v>0</v>
      </c>
      <c r="U207" s="21">
        <f t="shared" si="122"/>
        <v>0</v>
      </c>
      <c r="V207" s="43">
        <f t="shared" si="122"/>
        <v>0</v>
      </c>
      <c r="AR207" s="1"/>
      <c r="AS207" s="1"/>
    </row>
    <row r="208" spans="1:45" s="3" customFormat="1" hidden="1" outlineLevel="1">
      <c r="A208" s="48"/>
      <c r="B208" s="53"/>
      <c r="C208" s="458"/>
      <c r="D208" s="7"/>
      <c r="E208" s="4"/>
      <c r="F208" s="173"/>
      <c r="G208" s="9"/>
      <c r="H208" s="8"/>
      <c r="I208" s="4"/>
      <c r="J208" s="9"/>
      <c r="K208" s="14"/>
      <c r="L208" s="26"/>
      <c r="M208" s="34"/>
      <c r="N208" s="361"/>
      <c r="O208" s="356"/>
      <c r="P208" s="26"/>
      <c r="Q208" s="42"/>
      <c r="R208" s="42"/>
      <c r="S208" s="42"/>
      <c r="T208" s="42"/>
      <c r="U208" s="19"/>
      <c r="V208" s="42"/>
      <c r="AR208" s="1"/>
      <c r="AS208" s="1"/>
    </row>
    <row r="209" spans="1:45" s="3" customFormat="1" hidden="1" outlineLevel="1">
      <c r="A209" s="181">
        <v>2200</v>
      </c>
      <c r="B209" s="38" t="s">
        <v>222</v>
      </c>
      <c r="C209" s="459"/>
      <c r="D209" s="7"/>
      <c r="E209" s="4"/>
      <c r="F209" s="173"/>
      <c r="G209" s="9"/>
      <c r="H209" s="8"/>
      <c r="I209" s="4"/>
      <c r="J209" s="9"/>
      <c r="K209" s="14"/>
      <c r="L209" s="19"/>
      <c r="M209" s="32"/>
      <c r="N209" s="339"/>
      <c r="O209" s="353"/>
      <c r="P209" s="19"/>
      <c r="Q209" s="42"/>
      <c r="R209" s="42"/>
      <c r="S209" s="42"/>
      <c r="T209" s="42"/>
      <c r="U209" s="19"/>
      <c r="V209" s="42"/>
      <c r="AR209" s="1"/>
      <c r="AS209" s="1"/>
    </row>
    <row r="210" spans="1:45" s="3" customFormat="1" hidden="1" outlineLevel="1">
      <c r="A210" s="48">
        <v>2201</v>
      </c>
      <c r="B210" s="53" t="s">
        <v>38</v>
      </c>
      <c r="C210" s="458" t="s">
        <v>179</v>
      </c>
      <c r="D210" s="7"/>
      <c r="E210" s="4"/>
      <c r="F210" s="173">
        <v>1</v>
      </c>
      <c r="G210" s="9"/>
      <c r="H210" s="8">
        <f t="shared" ref="H210:H219" si="125">SUM(E210:G210)</f>
        <v>1</v>
      </c>
      <c r="I210" s="4">
        <v>1</v>
      </c>
      <c r="J210" s="9" t="s">
        <v>260</v>
      </c>
      <c r="K210" s="14"/>
      <c r="L210" s="19">
        <f t="shared" ref="L210:L219" si="126">H210*I210*K210</f>
        <v>0</v>
      </c>
      <c r="M210" s="32"/>
      <c r="N210" s="339"/>
      <c r="O210" s="353">
        <f>L:L+N:N</f>
        <v>0</v>
      </c>
      <c r="P210" s="19">
        <f t="shared" ref="P210:P219" si="127">MAX(L210-SUM(Q210:T210),0)</f>
        <v>0</v>
      </c>
      <c r="Q210" s="42"/>
      <c r="R210" s="42"/>
      <c r="S210" s="42"/>
      <c r="T210" s="42"/>
      <c r="U210" s="19">
        <f t="shared" ref="U210:U219" si="128">L210-SUM(P210:T210)</f>
        <v>0</v>
      </c>
      <c r="V210" s="42">
        <f t="shared" ref="V210:V219" si="129">P210</f>
        <v>0</v>
      </c>
      <c r="AR210" s="1"/>
      <c r="AS210" s="1"/>
    </row>
    <row r="211" spans="1:45" s="3" customFormat="1" hidden="1" outlineLevel="1">
      <c r="A211" s="48">
        <v>2202</v>
      </c>
      <c r="B211" s="53" t="s">
        <v>302</v>
      </c>
      <c r="C211" s="458" t="s">
        <v>179</v>
      </c>
      <c r="D211" s="7"/>
      <c r="E211" s="4"/>
      <c r="F211" s="173">
        <f>extras</f>
        <v>0</v>
      </c>
      <c r="G211" s="9"/>
      <c r="H211" s="8">
        <f t="shared" si="125"/>
        <v>0</v>
      </c>
      <c r="I211" s="4">
        <v>1</v>
      </c>
      <c r="J211" s="9" t="s">
        <v>513</v>
      </c>
      <c r="K211" s="14"/>
      <c r="L211" s="19">
        <f t="shared" si="126"/>
        <v>0</v>
      </c>
      <c r="M211" s="32"/>
      <c r="N211" s="339"/>
      <c r="O211" s="353">
        <f>L:L+N:N</f>
        <v>0</v>
      </c>
      <c r="P211" s="19">
        <f t="shared" si="127"/>
        <v>0</v>
      </c>
      <c r="Q211" s="42"/>
      <c r="R211" s="42"/>
      <c r="S211" s="42"/>
      <c r="T211" s="42"/>
      <c r="U211" s="19">
        <f t="shared" si="128"/>
        <v>0</v>
      </c>
      <c r="V211" s="42">
        <f t="shared" si="129"/>
        <v>0</v>
      </c>
      <c r="AR211" s="1"/>
      <c r="AS211" s="1"/>
    </row>
    <row r="212" spans="1:45" s="3" customFormat="1" hidden="1" outlineLevel="1">
      <c r="A212" s="48">
        <v>2203</v>
      </c>
      <c r="B212" s="53" t="s">
        <v>303</v>
      </c>
      <c r="C212" s="458" t="s">
        <v>179</v>
      </c>
      <c r="D212" s="7"/>
      <c r="E212" s="4"/>
      <c r="F212" s="173">
        <f>specials</f>
        <v>0</v>
      </c>
      <c r="G212" s="9"/>
      <c r="H212" s="8">
        <f t="shared" si="125"/>
        <v>0</v>
      </c>
      <c r="I212" s="4">
        <v>1</v>
      </c>
      <c r="J212" s="9" t="s">
        <v>260</v>
      </c>
      <c r="K212" s="14"/>
      <c r="L212" s="19">
        <f t="shared" si="126"/>
        <v>0</v>
      </c>
      <c r="M212" s="32"/>
      <c r="N212" s="339"/>
      <c r="O212" s="353">
        <f>L:L+N:N</f>
        <v>0</v>
      </c>
      <c r="P212" s="19">
        <f t="shared" si="127"/>
        <v>0</v>
      </c>
      <c r="Q212" s="42"/>
      <c r="R212" s="42"/>
      <c r="S212" s="42"/>
      <c r="T212" s="42"/>
      <c r="U212" s="19">
        <f t="shared" si="128"/>
        <v>0</v>
      </c>
      <c r="V212" s="42">
        <f t="shared" si="129"/>
        <v>0</v>
      </c>
      <c r="AR212" s="1"/>
      <c r="AS212" s="1"/>
    </row>
    <row r="213" spans="1:45" s="3" customFormat="1" hidden="1" outlineLevel="1">
      <c r="A213" s="180">
        <v>2204</v>
      </c>
      <c r="B213" s="53" t="s">
        <v>126</v>
      </c>
      <c r="C213" s="458" t="s">
        <v>179</v>
      </c>
      <c r="D213" s="7"/>
      <c r="E213" s="4"/>
      <c r="F213" s="173">
        <v>1</v>
      </c>
      <c r="G213" s="9"/>
      <c r="H213" s="8">
        <f t="shared" si="125"/>
        <v>1</v>
      </c>
      <c r="I213" s="4">
        <v>1</v>
      </c>
      <c r="J213" s="9" t="s">
        <v>260</v>
      </c>
      <c r="K213" s="14"/>
      <c r="L213" s="19">
        <f t="shared" si="126"/>
        <v>0</v>
      </c>
      <c r="M213" s="32"/>
      <c r="N213" s="339"/>
      <c r="O213" s="353">
        <f>L:L+N:N</f>
        <v>0</v>
      </c>
      <c r="P213" s="19">
        <f t="shared" si="127"/>
        <v>0</v>
      </c>
      <c r="Q213" s="42"/>
      <c r="R213" s="42"/>
      <c r="S213" s="42"/>
      <c r="T213" s="42"/>
      <c r="U213" s="19">
        <f t="shared" si="128"/>
        <v>0</v>
      </c>
      <c r="V213" s="42">
        <f t="shared" si="129"/>
        <v>0</v>
      </c>
      <c r="AR213" s="1"/>
      <c r="AS213" s="1"/>
    </row>
    <row r="214" spans="1:45" s="3" customFormat="1" hidden="1" outlineLevel="1">
      <c r="A214" s="48">
        <v>2205</v>
      </c>
      <c r="B214" s="53" t="s">
        <v>670</v>
      </c>
      <c r="C214" s="458" t="s">
        <v>179</v>
      </c>
      <c r="D214" s="7"/>
      <c r="E214" s="4"/>
      <c r="F214" s="173">
        <f>extras</f>
        <v>0</v>
      </c>
      <c r="G214" s="9"/>
      <c r="H214" s="8">
        <f t="shared" si="125"/>
        <v>0</v>
      </c>
      <c r="I214" s="4">
        <v>1</v>
      </c>
      <c r="J214" s="9" t="s">
        <v>513</v>
      </c>
      <c r="K214" s="14"/>
      <c r="L214" s="19">
        <f t="shared" si="126"/>
        <v>0</v>
      </c>
      <c r="M214" s="32"/>
      <c r="N214" s="339"/>
      <c r="O214" s="353">
        <f>L:L+N:N</f>
        <v>0</v>
      </c>
      <c r="P214" s="19">
        <f t="shared" si="127"/>
        <v>0</v>
      </c>
      <c r="Q214" s="42"/>
      <c r="R214" s="42"/>
      <c r="S214" s="42"/>
      <c r="T214" s="42"/>
      <c r="U214" s="19">
        <f t="shared" si="128"/>
        <v>0</v>
      </c>
      <c r="V214" s="42">
        <f t="shared" si="129"/>
        <v>0</v>
      </c>
      <c r="AR214" s="1"/>
      <c r="AS214" s="1"/>
    </row>
    <row r="215" spans="1:45" s="3" customFormat="1" hidden="1" outlineLevel="1">
      <c r="A215" s="48">
        <v>2206</v>
      </c>
      <c r="B215" s="53" t="s">
        <v>39</v>
      </c>
      <c r="C215" s="458" t="s">
        <v>179</v>
      </c>
      <c r="D215" s="7"/>
      <c r="E215" s="4"/>
      <c r="F215" s="173">
        <f>sh</f>
        <v>0</v>
      </c>
      <c r="G215" s="9"/>
      <c r="H215" s="8">
        <f t="shared" si="125"/>
        <v>0</v>
      </c>
      <c r="I215" s="4">
        <v>1</v>
      </c>
      <c r="J215" s="9" t="s">
        <v>260</v>
      </c>
      <c r="K215" s="14"/>
      <c r="L215" s="19">
        <f t="shared" si="126"/>
        <v>0</v>
      </c>
      <c r="M215" s="32"/>
      <c r="N215" s="339"/>
      <c r="O215" s="353">
        <f>L:L+N:N</f>
        <v>0</v>
      </c>
      <c r="P215" s="19">
        <f t="shared" si="127"/>
        <v>0</v>
      </c>
      <c r="Q215" s="42"/>
      <c r="R215" s="42"/>
      <c r="S215" s="42"/>
      <c r="T215" s="42"/>
      <c r="U215" s="19">
        <f t="shared" si="128"/>
        <v>0</v>
      </c>
      <c r="V215" s="42">
        <f t="shared" si="129"/>
        <v>0</v>
      </c>
      <c r="AR215" s="1"/>
      <c r="AS215" s="1"/>
    </row>
    <row r="216" spans="1:45" s="3" customFormat="1" hidden="1" outlineLevel="1">
      <c r="A216" s="48">
        <v>2212</v>
      </c>
      <c r="B216" s="53" t="s">
        <v>305</v>
      </c>
      <c r="C216" s="458" t="s">
        <v>179</v>
      </c>
      <c r="D216" s="7"/>
      <c r="E216" s="4"/>
      <c r="F216" s="173">
        <v>1</v>
      </c>
      <c r="G216" s="9"/>
      <c r="H216" s="8">
        <f t="shared" si="125"/>
        <v>1</v>
      </c>
      <c r="I216" s="4">
        <v>1</v>
      </c>
      <c r="J216" s="9" t="s">
        <v>216</v>
      </c>
      <c r="K216" s="14"/>
      <c r="L216" s="19">
        <f t="shared" si="126"/>
        <v>0</v>
      </c>
      <c r="M216" s="32"/>
      <c r="N216" s="339"/>
      <c r="O216" s="353">
        <f>L:L+N:N</f>
        <v>0</v>
      </c>
      <c r="P216" s="19">
        <f t="shared" si="127"/>
        <v>0</v>
      </c>
      <c r="Q216" s="42"/>
      <c r="R216" s="42"/>
      <c r="S216" s="42"/>
      <c r="T216" s="42"/>
      <c r="U216" s="19">
        <f t="shared" si="128"/>
        <v>0</v>
      </c>
      <c r="V216" s="42">
        <f t="shared" si="129"/>
        <v>0</v>
      </c>
      <c r="AR216" s="1"/>
      <c r="AS216" s="1"/>
    </row>
    <row r="217" spans="1:45" s="3" customFormat="1" hidden="1" outlineLevel="1">
      <c r="A217" s="48">
        <v>2220</v>
      </c>
      <c r="B217" s="53" t="s">
        <v>671</v>
      </c>
      <c r="C217" s="458" t="s">
        <v>179</v>
      </c>
      <c r="D217" s="7"/>
      <c r="E217" s="4"/>
      <c r="F217" s="173">
        <v>1</v>
      </c>
      <c r="G217" s="9"/>
      <c r="H217" s="8">
        <f t="shared" si="125"/>
        <v>1</v>
      </c>
      <c r="I217" s="4">
        <v>1</v>
      </c>
      <c r="J217" s="9" t="s">
        <v>216</v>
      </c>
      <c r="K217" s="14"/>
      <c r="L217" s="19">
        <f t="shared" si="126"/>
        <v>0</v>
      </c>
      <c r="M217" s="32"/>
      <c r="N217" s="339"/>
      <c r="O217" s="353">
        <f>L:L+N:N</f>
        <v>0</v>
      </c>
      <c r="P217" s="19">
        <f t="shared" si="127"/>
        <v>0</v>
      </c>
      <c r="Q217" s="42"/>
      <c r="R217" s="42"/>
      <c r="S217" s="42"/>
      <c r="T217" s="42"/>
      <c r="U217" s="19">
        <f t="shared" si="128"/>
        <v>0</v>
      </c>
      <c r="V217" s="42">
        <f t="shared" si="129"/>
        <v>0</v>
      </c>
      <c r="AR217" s="1"/>
      <c r="AS217" s="1"/>
    </row>
    <row r="218" spans="1:45" s="3" customFormat="1" hidden="1" outlineLevel="1">
      <c r="A218" s="48">
        <v>2222</v>
      </c>
      <c r="B218" s="53" t="s">
        <v>307</v>
      </c>
      <c r="C218" s="458" t="s">
        <v>179</v>
      </c>
      <c r="D218" s="7"/>
      <c r="E218" s="4"/>
      <c r="F218" s="173">
        <v>1</v>
      </c>
      <c r="G218" s="9"/>
      <c r="H218" s="8">
        <f t="shared" si="125"/>
        <v>1</v>
      </c>
      <c r="I218" s="4">
        <v>1</v>
      </c>
      <c r="J218" s="9" t="s">
        <v>216</v>
      </c>
      <c r="K218" s="14"/>
      <c r="L218" s="19">
        <f t="shared" si="126"/>
        <v>0</v>
      </c>
      <c r="M218" s="32"/>
      <c r="N218" s="339"/>
      <c r="O218" s="353">
        <f>L:L+N:N</f>
        <v>0</v>
      </c>
      <c r="P218" s="19">
        <f t="shared" si="127"/>
        <v>0</v>
      </c>
      <c r="Q218" s="42"/>
      <c r="R218" s="42"/>
      <c r="S218" s="42"/>
      <c r="T218" s="42"/>
      <c r="U218" s="19">
        <f t="shared" si="128"/>
        <v>0</v>
      </c>
      <c r="V218" s="42">
        <f t="shared" si="129"/>
        <v>0</v>
      </c>
      <c r="AR218" s="1"/>
      <c r="AS218" s="1"/>
    </row>
    <row r="219" spans="1:45" s="3" customFormat="1" hidden="1" outlineLevel="1">
      <c r="A219" s="48">
        <v>2223</v>
      </c>
      <c r="B219" s="53" t="s">
        <v>672</v>
      </c>
      <c r="C219" s="458" t="s">
        <v>179</v>
      </c>
      <c r="D219" s="7"/>
      <c r="E219" s="4"/>
      <c r="F219" s="173">
        <v>1</v>
      </c>
      <c r="G219" s="9"/>
      <c r="H219" s="8">
        <f t="shared" si="125"/>
        <v>1</v>
      </c>
      <c r="I219" s="4">
        <v>1</v>
      </c>
      <c r="J219" s="9" t="s">
        <v>216</v>
      </c>
      <c r="K219" s="14"/>
      <c r="L219" s="19">
        <f t="shared" si="126"/>
        <v>0</v>
      </c>
      <c r="M219" s="32"/>
      <c r="N219" s="339"/>
      <c r="O219" s="353">
        <f>L:L+N:N</f>
        <v>0</v>
      </c>
      <c r="P219" s="19">
        <f t="shared" si="127"/>
        <v>0</v>
      </c>
      <c r="Q219" s="42"/>
      <c r="R219" s="42"/>
      <c r="S219" s="42"/>
      <c r="T219" s="42"/>
      <c r="U219" s="19">
        <f t="shared" si="128"/>
        <v>0</v>
      </c>
      <c r="V219" s="42">
        <f t="shared" si="129"/>
        <v>0</v>
      </c>
      <c r="AR219" s="1"/>
      <c r="AS219" s="1"/>
    </row>
    <row r="220" spans="1:45" s="3" customFormat="1" hidden="1" outlineLevel="1">
      <c r="A220" s="18"/>
      <c r="B220" s="55" t="s">
        <v>253</v>
      </c>
      <c r="C220" s="461"/>
      <c r="D220" s="7"/>
      <c r="E220" s="4"/>
      <c r="F220" s="173"/>
      <c r="G220" s="9"/>
      <c r="H220" s="8"/>
      <c r="I220" s="4"/>
      <c r="J220" s="9"/>
      <c r="K220" s="14"/>
      <c r="L220" s="21">
        <f t="shared" ref="L220:V220" si="130">SUM(L210:L219)</f>
        <v>0</v>
      </c>
      <c r="M220" s="28">
        <f t="shared" si="130"/>
        <v>0</v>
      </c>
      <c r="N220" s="340">
        <f t="shared" ref="N220" si="131">SUM(N210:N219)</f>
        <v>0</v>
      </c>
      <c r="O220" s="349">
        <f t="shared" ref="O220" si="132">SUM(O210:O219)</f>
        <v>0</v>
      </c>
      <c r="P220" s="21">
        <f t="shared" si="130"/>
        <v>0</v>
      </c>
      <c r="Q220" s="43">
        <f t="shared" si="130"/>
        <v>0</v>
      </c>
      <c r="R220" s="43">
        <f t="shared" si="130"/>
        <v>0</v>
      </c>
      <c r="S220" s="43">
        <f t="shared" si="130"/>
        <v>0</v>
      </c>
      <c r="T220" s="43">
        <f t="shared" si="130"/>
        <v>0</v>
      </c>
      <c r="U220" s="21">
        <f t="shared" si="130"/>
        <v>0</v>
      </c>
      <c r="V220" s="43">
        <f t="shared" si="130"/>
        <v>0</v>
      </c>
      <c r="AR220" s="1"/>
      <c r="AS220" s="1"/>
    </row>
    <row r="221" spans="1:45" s="3" customFormat="1" hidden="1" outlineLevel="1">
      <c r="A221" s="48"/>
      <c r="B221" s="53"/>
      <c r="C221" s="458"/>
      <c r="D221" s="7"/>
      <c r="E221" s="4"/>
      <c r="F221" s="173"/>
      <c r="G221" s="9"/>
      <c r="H221" s="8"/>
      <c r="I221" s="4"/>
      <c r="J221" s="4"/>
      <c r="K221" s="14"/>
      <c r="L221" s="19"/>
      <c r="M221" s="32"/>
      <c r="N221" s="339"/>
      <c r="O221" s="353"/>
      <c r="P221" s="19"/>
      <c r="Q221" s="42"/>
      <c r="R221" s="42"/>
      <c r="S221" s="42"/>
      <c r="T221" s="42"/>
      <c r="U221" s="19"/>
      <c r="V221" s="42"/>
      <c r="AR221" s="1"/>
      <c r="AS221" s="1"/>
    </row>
    <row r="222" spans="1:45" s="3" customFormat="1" hidden="1" outlineLevel="1">
      <c r="A222" s="181">
        <v>2300</v>
      </c>
      <c r="B222" s="38" t="s">
        <v>223</v>
      </c>
      <c r="C222" s="459"/>
      <c r="D222" s="7"/>
      <c r="E222" s="4"/>
      <c r="F222" s="173"/>
      <c r="G222" s="9"/>
      <c r="H222" s="8"/>
      <c r="I222" s="4"/>
      <c r="J222" s="4"/>
      <c r="K222" s="14"/>
      <c r="L222" s="20"/>
      <c r="M222" s="33"/>
      <c r="N222" s="346"/>
      <c r="O222" s="348"/>
      <c r="P222" s="20"/>
      <c r="Q222" s="42"/>
      <c r="R222" s="42"/>
      <c r="S222" s="42"/>
      <c r="T222" s="42"/>
      <c r="U222" s="19"/>
      <c r="V222" s="42"/>
      <c r="AR222" s="1"/>
      <c r="AS222" s="1"/>
    </row>
    <row r="223" spans="1:45" s="3" customFormat="1" hidden="1" outlineLevel="1">
      <c r="A223" s="180">
        <v>2301</v>
      </c>
      <c r="B223" s="53" t="s">
        <v>40</v>
      </c>
      <c r="C223" s="458" t="s">
        <v>181</v>
      </c>
      <c r="D223" s="7"/>
      <c r="E223" s="4">
        <f>sm*2</f>
        <v>0</v>
      </c>
      <c r="F223" s="173">
        <f>sm</f>
        <v>0</v>
      </c>
      <c r="G223" s="9">
        <f>wm</f>
        <v>0</v>
      </c>
      <c r="H223" s="8">
        <f t="shared" ref="H223:H235" si="133">SUM(E223:G223)</f>
        <v>0</v>
      </c>
      <c r="I223" s="4">
        <v>1</v>
      </c>
      <c r="J223" s="9" t="s">
        <v>261</v>
      </c>
      <c r="K223" s="14"/>
      <c r="L223" s="19">
        <f t="shared" ref="L223:L235" si="134">H223*I223*K223</f>
        <v>0</v>
      </c>
      <c r="M223" s="32"/>
      <c r="N223" s="339"/>
      <c r="O223" s="353">
        <f>L:L+N:N</f>
        <v>0</v>
      </c>
      <c r="P223" s="19">
        <f t="shared" ref="P223:P235" si="135">MAX(L223-SUM(Q223:T223),0)</f>
        <v>0</v>
      </c>
      <c r="Q223" s="42"/>
      <c r="R223" s="42"/>
      <c r="S223" s="42"/>
      <c r="T223" s="42"/>
      <c r="U223" s="19">
        <f t="shared" ref="U223:U235" si="136">L223-SUM(P223:T223)</f>
        <v>0</v>
      </c>
      <c r="V223" s="42">
        <f t="shared" ref="V223:V233" si="137">P223</f>
        <v>0</v>
      </c>
      <c r="AR223" s="1"/>
      <c r="AS223" s="1"/>
    </row>
    <row r="224" spans="1:45" s="3" customFormat="1" hidden="1" outlineLevel="1">
      <c r="A224" s="180">
        <v>2302</v>
      </c>
      <c r="B224" s="53" t="s">
        <v>41</v>
      </c>
      <c r="C224" s="458" t="s">
        <v>181</v>
      </c>
      <c r="D224" s="7"/>
      <c r="E224" s="4"/>
      <c r="F224" s="173">
        <v>1</v>
      </c>
      <c r="G224" s="9"/>
      <c r="H224" s="8">
        <f t="shared" si="133"/>
        <v>1</v>
      </c>
      <c r="I224" s="4">
        <v>1</v>
      </c>
      <c r="J224" s="9" t="s">
        <v>260</v>
      </c>
      <c r="K224" s="14"/>
      <c r="L224" s="19">
        <f t="shared" si="134"/>
        <v>0</v>
      </c>
      <c r="M224" s="32"/>
      <c r="N224" s="339"/>
      <c r="O224" s="353">
        <f>L:L+N:N</f>
        <v>0</v>
      </c>
      <c r="P224" s="19">
        <f t="shared" si="135"/>
        <v>0</v>
      </c>
      <c r="Q224" s="42"/>
      <c r="R224" s="42"/>
      <c r="S224" s="42"/>
      <c r="T224" s="42"/>
      <c r="U224" s="19">
        <f t="shared" si="136"/>
        <v>0</v>
      </c>
      <c r="V224" s="42">
        <f t="shared" si="137"/>
        <v>0</v>
      </c>
      <c r="AR224" s="1"/>
      <c r="AS224" s="1"/>
    </row>
    <row r="225" spans="1:45" s="3" customFormat="1" hidden="1" outlineLevel="1">
      <c r="A225" s="180">
        <v>2303</v>
      </c>
      <c r="B225" s="53" t="s">
        <v>309</v>
      </c>
      <c r="C225" s="458" t="s">
        <v>181</v>
      </c>
      <c r="D225" s="7"/>
      <c r="E225" s="4"/>
      <c r="F225" s="173">
        <v>1</v>
      </c>
      <c r="G225" s="9"/>
      <c r="H225" s="8">
        <f t="shared" si="133"/>
        <v>1</v>
      </c>
      <c r="I225" s="4">
        <v>1</v>
      </c>
      <c r="J225" s="9" t="s">
        <v>260</v>
      </c>
      <c r="K225" s="14"/>
      <c r="L225" s="19">
        <f t="shared" si="134"/>
        <v>0</v>
      </c>
      <c r="M225" s="32"/>
      <c r="N225" s="339"/>
      <c r="O225" s="353">
        <f>L:L+N:N</f>
        <v>0</v>
      </c>
      <c r="P225" s="19">
        <f t="shared" si="135"/>
        <v>0</v>
      </c>
      <c r="Q225" s="42"/>
      <c r="R225" s="42"/>
      <c r="S225" s="42"/>
      <c r="T225" s="42"/>
      <c r="U225" s="19">
        <f t="shared" si="136"/>
        <v>0</v>
      </c>
      <c r="V225" s="42">
        <f t="shared" si="137"/>
        <v>0</v>
      </c>
      <c r="AR225" s="1"/>
      <c r="AS225" s="1"/>
    </row>
    <row r="226" spans="1:45" s="3" customFormat="1" hidden="1" outlineLevel="1">
      <c r="A226" s="48">
        <v>2305</v>
      </c>
      <c r="B226" s="53" t="s">
        <v>593</v>
      </c>
      <c r="C226" s="458" t="s">
        <v>181</v>
      </c>
      <c r="D226" s="7"/>
      <c r="E226" s="4">
        <f>shoot</f>
        <v>0</v>
      </c>
      <c r="F226" s="173">
        <f>shoot</f>
        <v>0</v>
      </c>
      <c r="G226" s="9"/>
      <c r="H226" s="8">
        <f t="shared" si="133"/>
        <v>0</v>
      </c>
      <c r="I226" s="4">
        <v>1</v>
      </c>
      <c r="J226" s="9" t="s">
        <v>260</v>
      </c>
      <c r="K226" s="14"/>
      <c r="L226" s="19">
        <f t="shared" si="134"/>
        <v>0</v>
      </c>
      <c r="M226" s="32"/>
      <c r="N226" s="339"/>
      <c r="O226" s="353">
        <f>L:L+N:N</f>
        <v>0</v>
      </c>
      <c r="P226" s="19">
        <f t="shared" si="135"/>
        <v>0</v>
      </c>
      <c r="Q226" s="42"/>
      <c r="R226" s="42"/>
      <c r="S226" s="42"/>
      <c r="T226" s="42"/>
      <c r="U226" s="19">
        <f t="shared" si="136"/>
        <v>0</v>
      </c>
      <c r="V226" s="42">
        <f t="shared" si="137"/>
        <v>0</v>
      </c>
      <c r="AR226" s="1"/>
      <c r="AS226" s="1"/>
    </row>
    <row r="227" spans="1:45" s="3" customFormat="1" hidden="1" outlineLevel="1">
      <c r="A227" s="48">
        <v>2307</v>
      </c>
      <c r="B227" s="53" t="s">
        <v>594</v>
      </c>
      <c r="C227" s="458" t="s">
        <v>181</v>
      </c>
      <c r="D227" s="7"/>
      <c r="E227" s="4"/>
      <c r="F227" s="173">
        <f>shoot</f>
        <v>0</v>
      </c>
      <c r="G227" s="9"/>
      <c r="H227" s="8">
        <f t="shared" si="133"/>
        <v>0</v>
      </c>
      <c r="I227" s="4">
        <v>1</v>
      </c>
      <c r="J227" s="9" t="s">
        <v>260</v>
      </c>
      <c r="K227" s="14"/>
      <c r="L227" s="19">
        <f t="shared" si="134"/>
        <v>0</v>
      </c>
      <c r="M227" s="32"/>
      <c r="N227" s="339"/>
      <c r="O227" s="353">
        <f>L:L+N:N</f>
        <v>0</v>
      </c>
      <c r="P227" s="19">
        <f t="shared" si="135"/>
        <v>0</v>
      </c>
      <c r="Q227" s="42"/>
      <c r="R227" s="42"/>
      <c r="S227" s="42"/>
      <c r="T227" s="42"/>
      <c r="U227" s="19">
        <f t="shared" si="136"/>
        <v>0</v>
      </c>
      <c r="V227" s="42">
        <f t="shared" si="137"/>
        <v>0</v>
      </c>
      <c r="AR227" s="1"/>
      <c r="AS227" s="1"/>
    </row>
    <row r="228" spans="1:45" s="3" customFormat="1" hidden="1" outlineLevel="1">
      <c r="A228" s="48">
        <v>2308</v>
      </c>
      <c r="B228" s="53" t="s">
        <v>673</v>
      </c>
      <c r="C228" s="458" t="s">
        <v>181</v>
      </c>
      <c r="D228" s="7"/>
      <c r="E228" s="4"/>
      <c r="F228" s="173">
        <v>1</v>
      </c>
      <c r="G228" s="9"/>
      <c r="H228" s="8">
        <f t="shared" si="133"/>
        <v>1</v>
      </c>
      <c r="I228" s="4">
        <v>1</v>
      </c>
      <c r="J228" s="9" t="s">
        <v>260</v>
      </c>
      <c r="K228" s="14"/>
      <c r="L228" s="19">
        <f t="shared" si="134"/>
        <v>0</v>
      </c>
      <c r="M228" s="32"/>
      <c r="N228" s="339"/>
      <c r="O228" s="353">
        <f>L:L+N:N</f>
        <v>0</v>
      </c>
      <c r="P228" s="19">
        <f t="shared" si="135"/>
        <v>0</v>
      </c>
      <c r="Q228" s="42"/>
      <c r="R228" s="42"/>
      <c r="S228" s="42"/>
      <c r="T228" s="42"/>
      <c r="U228" s="19">
        <f t="shared" si="136"/>
        <v>0</v>
      </c>
      <c r="V228" s="42">
        <f t="shared" si="137"/>
        <v>0</v>
      </c>
      <c r="AR228" s="1"/>
      <c r="AS228" s="1"/>
    </row>
    <row r="229" spans="1:45" s="3" customFormat="1" hidden="1" outlineLevel="1">
      <c r="A229" s="48">
        <v>2309</v>
      </c>
      <c r="B229" s="53" t="s">
        <v>674</v>
      </c>
      <c r="C229" s="458" t="s">
        <v>181</v>
      </c>
      <c r="D229" s="7"/>
      <c r="E229" s="4"/>
      <c r="F229" s="173">
        <v>1</v>
      </c>
      <c r="G229" s="9"/>
      <c r="H229" s="8">
        <f t="shared" si="133"/>
        <v>1</v>
      </c>
      <c r="I229" s="4">
        <v>1</v>
      </c>
      <c r="J229" s="9" t="s">
        <v>260</v>
      </c>
      <c r="K229" s="14"/>
      <c r="L229" s="19">
        <f t="shared" si="134"/>
        <v>0</v>
      </c>
      <c r="M229" s="32"/>
      <c r="N229" s="339"/>
      <c r="O229" s="353">
        <f>L:L+N:N</f>
        <v>0</v>
      </c>
      <c r="P229" s="19">
        <f t="shared" si="135"/>
        <v>0</v>
      </c>
      <c r="Q229" s="42"/>
      <c r="R229" s="42"/>
      <c r="S229" s="42"/>
      <c r="T229" s="42"/>
      <c r="U229" s="19">
        <f t="shared" si="136"/>
        <v>0</v>
      </c>
      <c r="V229" s="42">
        <f t="shared" si="137"/>
        <v>0</v>
      </c>
      <c r="AR229" s="1"/>
      <c r="AS229" s="1"/>
    </row>
    <row r="230" spans="1:45" s="3" customFormat="1" hidden="1" outlineLevel="1">
      <c r="A230" s="48">
        <v>2310</v>
      </c>
      <c r="B230" s="53" t="s">
        <v>815</v>
      </c>
      <c r="C230" s="458" t="s">
        <v>181</v>
      </c>
      <c r="D230" s="7"/>
      <c r="E230" s="4"/>
      <c r="F230" s="173">
        <v>1</v>
      </c>
      <c r="G230" s="9"/>
      <c r="H230" s="8">
        <f t="shared" si="133"/>
        <v>1</v>
      </c>
      <c r="I230" s="4">
        <v>1</v>
      </c>
      <c r="J230" s="9" t="s">
        <v>260</v>
      </c>
      <c r="K230" s="14"/>
      <c r="L230" s="19">
        <f t="shared" si="134"/>
        <v>0</v>
      </c>
      <c r="M230" s="32"/>
      <c r="N230" s="339"/>
      <c r="O230" s="353">
        <f>L:L+N:N</f>
        <v>0</v>
      </c>
      <c r="P230" s="19">
        <f t="shared" si="135"/>
        <v>0</v>
      </c>
      <c r="Q230" s="42"/>
      <c r="R230" s="42"/>
      <c r="S230" s="42"/>
      <c r="T230" s="42"/>
      <c r="U230" s="19">
        <f t="shared" si="136"/>
        <v>0</v>
      </c>
      <c r="V230" s="42">
        <f t="shared" si="137"/>
        <v>0</v>
      </c>
      <c r="AR230" s="1"/>
      <c r="AS230" s="1"/>
    </row>
    <row r="231" spans="1:45" s="3" customFormat="1" hidden="1" outlineLevel="1">
      <c r="A231" s="180">
        <v>2312</v>
      </c>
      <c r="B231" s="53" t="s">
        <v>311</v>
      </c>
      <c r="C231" s="458" t="s">
        <v>181</v>
      </c>
      <c r="D231" s="7"/>
      <c r="E231" s="4"/>
      <c r="F231" s="173">
        <v>1</v>
      </c>
      <c r="G231" s="9"/>
      <c r="H231" s="8">
        <f t="shared" si="133"/>
        <v>1</v>
      </c>
      <c r="I231" s="4">
        <v>1</v>
      </c>
      <c r="J231" s="9" t="s">
        <v>260</v>
      </c>
      <c r="K231" s="14"/>
      <c r="L231" s="19">
        <f t="shared" si="134"/>
        <v>0</v>
      </c>
      <c r="M231" s="32"/>
      <c r="N231" s="339"/>
      <c r="O231" s="353">
        <f>L:L+N:N</f>
        <v>0</v>
      </c>
      <c r="P231" s="19">
        <f t="shared" si="135"/>
        <v>0</v>
      </c>
      <c r="Q231" s="42"/>
      <c r="R231" s="42"/>
      <c r="S231" s="42"/>
      <c r="T231" s="42"/>
      <c r="U231" s="19">
        <f t="shared" si="136"/>
        <v>0</v>
      </c>
      <c r="V231" s="42">
        <f t="shared" si="137"/>
        <v>0</v>
      </c>
      <c r="AR231" s="1"/>
      <c r="AS231" s="1"/>
    </row>
    <row r="232" spans="1:45" s="3" customFormat="1" hidden="1" outlineLevel="1">
      <c r="A232" s="48">
        <v>2313</v>
      </c>
      <c r="B232" s="53" t="s">
        <v>42</v>
      </c>
      <c r="C232" s="458" t="s">
        <v>181</v>
      </c>
      <c r="D232" s="7"/>
      <c r="E232" s="4"/>
      <c r="F232" s="173">
        <f>sm</f>
        <v>0</v>
      </c>
      <c r="G232" s="9"/>
      <c r="H232" s="8">
        <f t="shared" si="133"/>
        <v>0</v>
      </c>
      <c r="I232" s="4">
        <v>1</v>
      </c>
      <c r="J232" s="9" t="s">
        <v>261</v>
      </c>
      <c r="K232" s="14"/>
      <c r="L232" s="19">
        <f t="shared" si="134"/>
        <v>0</v>
      </c>
      <c r="M232" s="32"/>
      <c r="N232" s="339"/>
      <c r="O232" s="353">
        <f>L:L+N:N</f>
        <v>0</v>
      </c>
      <c r="P232" s="19">
        <f t="shared" si="135"/>
        <v>0</v>
      </c>
      <c r="Q232" s="42"/>
      <c r="R232" s="42"/>
      <c r="S232" s="42"/>
      <c r="T232" s="42"/>
      <c r="U232" s="19">
        <f t="shared" si="136"/>
        <v>0</v>
      </c>
      <c r="V232" s="42">
        <f t="shared" si="137"/>
        <v>0</v>
      </c>
      <c r="AR232" s="1"/>
      <c r="AS232" s="1"/>
    </row>
    <row r="233" spans="1:45" s="3" customFormat="1" hidden="1" outlineLevel="1">
      <c r="A233" s="180">
        <v>2343</v>
      </c>
      <c r="B233" s="53" t="s">
        <v>972</v>
      </c>
      <c r="C233" s="458" t="s">
        <v>1441</v>
      </c>
      <c r="D233" s="7"/>
      <c r="E233" s="4"/>
      <c r="F233" s="173">
        <v>1</v>
      </c>
      <c r="G233" s="9"/>
      <c r="H233" s="8">
        <f t="shared" si="133"/>
        <v>1</v>
      </c>
      <c r="I233" s="4">
        <v>1</v>
      </c>
      <c r="J233" s="9" t="s">
        <v>216</v>
      </c>
      <c r="K233" s="14"/>
      <c r="L233" s="19">
        <f t="shared" si="134"/>
        <v>0</v>
      </c>
      <c r="M233" s="32"/>
      <c r="N233" s="339"/>
      <c r="O233" s="353">
        <f>L:L+N:N</f>
        <v>0</v>
      </c>
      <c r="P233" s="19">
        <f t="shared" si="135"/>
        <v>0</v>
      </c>
      <c r="Q233" s="42"/>
      <c r="R233" s="42"/>
      <c r="S233" s="42"/>
      <c r="T233" s="42"/>
      <c r="U233" s="19">
        <f t="shared" si="136"/>
        <v>0</v>
      </c>
      <c r="V233" s="42">
        <f t="shared" si="137"/>
        <v>0</v>
      </c>
      <c r="AR233" s="1"/>
      <c r="AS233" s="1"/>
    </row>
    <row r="234" spans="1:45" s="3" customFormat="1" hidden="1" outlineLevel="1">
      <c r="A234" s="48">
        <v>2345</v>
      </c>
      <c r="B234" s="53" t="s">
        <v>45</v>
      </c>
      <c r="C234" s="458" t="s">
        <v>1441</v>
      </c>
      <c r="D234" s="7"/>
      <c r="E234" s="4"/>
      <c r="F234" s="173">
        <v>1</v>
      </c>
      <c r="G234" s="9"/>
      <c r="H234" s="8">
        <f t="shared" si="133"/>
        <v>1</v>
      </c>
      <c r="I234" s="4">
        <v>1</v>
      </c>
      <c r="J234" s="9" t="s">
        <v>261</v>
      </c>
      <c r="K234" s="14"/>
      <c r="L234" s="19">
        <f t="shared" si="134"/>
        <v>0</v>
      </c>
      <c r="M234" s="32"/>
      <c r="N234" s="339"/>
      <c r="O234" s="353">
        <f>L:L+N:N</f>
        <v>0</v>
      </c>
      <c r="P234" s="19">
        <f t="shared" si="135"/>
        <v>0</v>
      </c>
      <c r="Q234" s="42"/>
      <c r="R234" s="42"/>
      <c r="S234" s="42"/>
      <c r="T234" s="42"/>
      <c r="U234" s="19">
        <f t="shared" si="136"/>
        <v>0</v>
      </c>
      <c r="V234" s="45"/>
      <c r="AR234" s="1"/>
      <c r="AS234" s="1"/>
    </row>
    <row r="235" spans="1:45" s="3" customFormat="1" hidden="1" outlineLevel="1">
      <c r="A235" s="48">
        <v>2392</v>
      </c>
      <c r="B235" s="53" t="s">
        <v>46</v>
      </c>
      <c r="C235" s="458" t="s">
        <v>1441</v>
      </c>
      <c r="D235" s="7"/>
      <c r="E235" s="4"/>
      <c r="F235" s="173">
        <v>1</v>
      </c>
      <c r="G235" s="9"/>
      <c r="H235" s="8">
        <f t="shared" si="133"/>
        <v>1</v>
      </c>
      <c r="I235" s="4">
        <v>1</v>
      </c>
      <c r="J235" s="9" t="s">
        <v>216</v>
      </c>
      <c r="K235" s="14"/>
      <c r="L235" s="19">
        <f t="shared" si="134"/>
        <v>0</v>
      </c>
      <c r="M235" s="32"/>
      <c r="N235" s="339"/>
      <c r="O235" s="353">
        <f>L:L+N:N</f>
        <v>0</v>
      </c>
      <c r="P235" s="19">
        <f t="shared" si="135"/>
        <v>0</v>
      </c>
      <c r="Q235" s="42"/>
      <c r="R235" s="42"/>
      <c r="S235" s="42"/>
      <c r="T235" s="42"/>
      <c r="U235" s="19">
        <f t="shared" si="136"/>
        <v>0</v>
      </c>
      <c r="V235" s="42">
        <f>P235</f>
        <v>0</v>
      </c>
      <c r="AR235" s="1"/>
      <c r="AS235" s="1"/>
    </row>
    <row r="236" spans="1:45" s="3" customFormat="1" hidden="1" outlineLevel="1">
      <c r="A236" s="18"/>
      <c r="B236" s="55" t="s">
        <v>253</v>
      </c>
      <c r="C236" s="461"/>
      <c r="D236" s="7"/>
      <c r="E236" s="4"/>
      <c r="F236" s="173"/>
      <c r="G236" s="9"/>
      <c r="H236" s="8"/>
      <c r="I236" s="4"/>
      <c r="J236" s="9"/>
      <c r="K236" s="14"/>
      <c r="L236" s="21">
        <f t="shared" ref="L236:V236" si="138">SUM(L223:L235)</f>
        <v>0</v>
      </c>
      <c r="M236" s="28">
        <f t="shared" si="138"/>
        <v>0</v>
      </c>
      <c r="N236" s="340">
        <f t="shared" ref="N236" si="139">SUM(N223:N235)</f>
        <v>0</v>
      </c>
      <c r="O236" s="349">
        <f t="shared" ref="O236" si="140">SUM(O223:O235)</f>
        <v>0</v>
      </c>
      <c r="P236" s="21">
        <f t="shared" si="138"/>
        <v>0</v>
      </c>
      <c r="Q236" s="43">
        <f t="shared" si="138"/>
        <v>0</v>
      </c>
      <c r="R236" s="43">
        <f t="shared" si="138"/>
        <v>0</v>
      </c>
      <c r="S236" s="43">
        <f t="shared" si="138"/>
        <v>0</v>
      </c>
      <c r="T236" s="43">
        <f t="shared" si="138"/>
        <v>0</v>
      </c>
      <c r="U236" s="21">
        <f t="shared" si="138"/>
        <v>0</v>
      </c>
      <c r="V236" s="43">
        <f t="shared" si="138"/>
        <v>0</v>
      </c>
      <c r="AR236" s="1"/>
      <c r="AS236" s="1"/>
    </row>
    <row r="237" spans="1:45" s="3" customFormat="1" hidden="1" outlineLevel="1">
      <c r="A237" s="48"/>
      <c r="B237" s="55"/>
      <c r="C237" s="458"/>
      <c r="D237" s="7"/>
      <c r="E237" s="4"/>
      <c r="F237" s="173"/>
      <c r="G237" s="9"/>
      <c r="H237" s="8"/>
      <c r="I237" s="4"/>
      <c r="J237" s="10"/>
      <c r="K237" s="14"/>
      <c r="L237" s="24"/>
      <c r="M237" s="30"/>
      <c r="N237" s="362"/>
      <c r="O237" s="351"/>
      <c r="P237" s="24"/>
      <c r="Q237" s="42"/>
      <c r="R237" s="42"/>
      <c r="S237" s="42"/>
      <c r="T237" s="42"/>
      <c r="U237" s="19"/>
      <c r="V237" s="42"/>
      <c r="AR237" s="1"/>
      <c r="AS237" s="1"/>
    </row>
    <row r="238" spans="1:45" s="3" customFormat="1" hidden="1" outlineLevel="1">
      <c r="A238" s="181">
        <v>2400</v>
      </c>
      <c r="B238" s="38" t="s">
        <v>224</v>
      </c>
      <c r="C238" s="459"/>
      <c r="D238" s="7"/>
      <c r="E238" s="4"/>
      <c r="F238" s="173"/>
      <c r="G238" s="9"/>
      <c r="H238" s="8"/>
      <c r="I238" s="4"/>
      <c r="J238" s="9"/>
      <c r="K238" s="14"/>
      <c r="L238" s="19"/>
      <c r="M238" s="32"/>
      <c r="N238" s="339"/>
      <c r="O238" s="353"/>
      <c r="P238" s="19"/>
      <c r="Q238" s="42"/>
      <c r="R238" s="42"/>
      <c r="S238" s="42"/>
      <c r="T238" s="42"/>
      <c r="U238" s="19"/>
      <c r="V238" s="42"/>
      <c r="AR238" s="1"/>
      <c r="AS238" s="1"/>
    </row>
    <row r="239" spans="1:45" s="3" customFormat="1" hidden="1" outlineLevel="1">
      <c r="A239" s="48">
        <v>2401</v>
      </c>
      <c r="B239" s="53" t="s">
        <v>47</v>
      </c>
      <c r="C239" s="458" t="s">
        <v>182</v>
      </c>
      <c r="D239" s="7"/>
      <c r="E239" s="4"/>
      <c r="F239" s="173">
        <v>1</v>
      </c>
      <c r="G239" s="9"/>
      <c r="H239" s="8">
        <f t="shared" ref="H239:H255" si="141">SUM(E239:G239)</f>
        <v>1</v>
      </c>
      <c r="I239" s="4">
        <v>1</v>
      </c>
      <c r="J239" s="9" t="s">
        <v>260</v>
      </c>
      <c r="K239" s="14"/>
      <c r="L239" s="19">
        <f t="shared" ref="L239:L255" si="142">H239*I239*K239</f>
        <v>0</v>
      </c>
      <c r="M239" s="32"/>
      <c r="N239" s="339"/>
      <c r="O239" s="353">
        <f>L:L+N:N</f>
        <v>0</v>
      </c>
      <c r="P239" s="19">
        <f t="shared" ref="P239:P255" si="143">MAX(L239-SUM(Q239:T239),0)</f>
        <v>0</v>
      </c>
      <c r="Q239" s="42"/>
      <c r="R239" s="42"/>
      <c r="S239" s="42"/>
      <c r="T239" s="42"/>
      <c r="U239" s="19">
        <f t="shared" ref="U239:U255" si="144">L239-SUM(P239:T239)</f>
        <v>0</v>
      </c>
      <c r="V239" s="42">
        <f t="shared" ref="V239:V252" si="145">P239</f>
        <v>0</v>
      </c>
      <c r="AR239" s="1"/>
      <c r="AS239" s="1"/>
    </row>
    <row r="240" spans="1:45" s="3" customFormat="1" hidden="1" outlineLevel="1">
      <c r="A240" s="180">
        <v>2402</v>
      </c>
      <c r="B240" s="53" t="s">
        <v>800</v>
      </c>
      <c r="C240" s="458" t="s">
        <v>182</v>
      </c>
      <c r="D240" s="7"/>
      <c r="E240" s="4"/>
      <c r="F240" s="173">
        <v>1</v>
      </c>
      <c r="G240" s="9"/>
      <c r="H240" s="8">
        <f t="shared" si="141"/>
        <v>1</v>
      </c>
      <c r="I240" s="4">
        <v>1</v>
      </c>
      <c r="J240" s="9" t="s">
        <v>260</v>
      </c>
      <c r="K240" s="14"/>
      <c r="L240" s="19">
        <f t="shared" si="142"/>
        <v>0</v>
      </c>
      <c r="M240" s="32"/>
      <c r="N240" s="339"/>
      <c r="O240" s="353">
        <f>L:L+N:N</f>
        <v>0</v>
      </c>
      <c r="P240" s="19">
        <f t="shared" si="143"/>
        <v>0</v>
      </c>
      <c r="Q240" s="42"/>
      <c r="R240" s="42"/>
      <c r="S240" s="42"/>
      <c r="T240" s="42"/>
      <c r="U240" s="19">
        <f t="shared" si="144"/>
        <v>0</v>
      </c>
      <c r="V240" s="42">
        <f t="shared" si="145"/>
        <v>0</v>
      </c>
      <c r="AR240" s="1"/>
      <c r="AS240" s="1"/>
    </row>
    <row r="241" spans="1:45" s="3" customFormat="1" hidden="1" outlineLevel="1">
      <c r="A241" s="48">
        <v>2403</v>
      </c>
      <c r="B241" s="53" t="s">
        <v>48</v>
      </c>
      <c r="C241" s="458" t="s">
        <v>182</v>
      </c>
      <c r="D241" s="7"/>
      <c r="E241" s="4"/>
      <c r="F241" s="173">
        <v>1</v>
      </c>
      <c r="G241" s="9"/>
      <c r="H241" s="8">
        <f t="shared" si="141"/>
        <v>1</v>
      </c>
      <c r="I241" s="4">
        <v>1</v>
      </c>
      <c r="J241" s="9" t="s">
        <v>260</v>
      </c>
      <c r="K241" s="14"/>
      <c r="L241" s="19">
        <f t="shared" si="142"/>
        <v>0</v>
      </c>
      <c r="M241" s="32"/>
      <c r="N241" s="339"/>
      <c r="O241" s="353">
        <f>L:L+N:N</f>
        <v>0</v>
      </c>
      <c r="P241" s="19">
        <f t="shared" si="143"/>
        <v>0</v>
      </c>
      <c r="Q241" s="42"/>
      <c r="R241" s="42"/>
      <c r="S241" s="42"/>
      <c r="T241" s="42"/>
      <c r="U241" s="19">
        <f t="shared" si="144"/>
        <v>0</v>
      </c>
      <c r="V241" s="42">
        <f t="shared" si="145"/>
        <v>0</v>
      </c>
      <c r="AR241" s="1"/>
      <c r="AS241" s="1"/>
    </row>
    <row r="242" spans="1:45" s="3" customFormat="1" hidden="1" outlineLevel="1">
      <c r="A242" s="48">
        <v>2406</v>
      </c>
      <c r="B242" s="53" t="s">
        <v>49</v>
      </c>
      <c r="C242" s="458" t="s">
        <v>182</v>
      </c>
      <c r="D242" s="7"/>
      <c r="E242" s="4"/>
      <c r="F242" s="173">
        <v>1</v>
      </c>
      <c r="G242" s="9"/>
      <c r="H242" s="8">
        <f t="shared" si="141"/>
        <v>1</v>
      </c>
      <c r="I242" s="4">
        <v>1</v>
      </c>
      <c r="J242" s="9" t="s">
        <v>260</v>
      </c>
      <c r="K242" s="14"/>
      <c r="L242" s="19">
        <f t="shared" si="142"/>
        <v>0</v>
      </c>
      <c r="M242" s="32"/>
      <c r="N242" s="339"/>
      <c r="O242" s="353">
        <f>L:L+N:N</f>
        <v>0</v>
      </c>
      <c r="P242" s="19">
        <f t="shared" si="143"/>
        <v>0</v>
      </c>
      <c r="Q242" s="42"/>
      <c r="R242" s="42"/>
      <c r="S242" s="42"/>
      <c r="T242" s="42"/>
      <c r="U242" s="19">
        <f t="shared" si="144"/>
        <v>0</v>
      </c>
      <c r="V242" s="42">
        <f t="shared" si="145"/>
        <v>0</v>
      </c>
      <c r="AR242" s="1"/>
      <c r="AS242" s="1"/>
    </row>
    <row r="243" spans="1:45" s="3" customFormat="1" hidden="1" outlineLevel="1">
      <c r="A243" s="48">
        <v>2407</v>
      </c>
      <c r="B243" s="53" t="s">
        <v>50</v>
      </c>
      <c r="C243" s="458" t="s">
        <v>182</v>
      </c>
      <c r="D243" s="7"/>
      <c r="E243" s="4"/>
      <c r="F243" s="173">
        <v>1</v>
      </c>
      <c r="G243" s="9"/>
      <c r="H243" s="8">
        <f t="shared" si="141"/>
        <v>1</v>
      </c>
      <c r="I243" s="4">
        <v>1</v>
      </c>
      <c r="J243" s="9" t="s">
        <v>260</v>
      </c>
      <c r="K243" s="14"/>
      <c r="L243" s="19">
        <f t="shared" si="142"/>
        <v>0</v>
      </c>
      <c r="M243" s="32"/>
      <c r="N243" s="339"/>
      <c r="O243" s="353">
        <f>L:L+N:N</f>
        <v>0</v>
      </c>
      <c r="P243" s="19">
        <f t="shared" si="143"/>
        <v>0</v>
      </c>
      <c r="Q243" s="42"/>
      <c r="R243" s="42"/>
      <c r="S243" s="42"/>
      <c r="T243" s="42"/>
      <c r="U243" s="19">
        <f t="shared" si="144"/>
        <v>0</v>
      </c>
      <c r="V243" s="42">
        <f t="shared" si="145"/>
        <v>0</v>
      </c>
      <c r="AR243" s="1"/>
      <c r="AS243" s="1"/>
    </row>
    <row r="244" spans="1:45" s="3" customFormat="1" hidden="1" outlineLevel="1">
      <c r="A244" s="48">
        <v>2408</v>
      </c>
      <c r="B244" s="53" t="s">
        <v>51</v>
      </c>
      <c r="C244" s="458" t="s">
        <v>182</v>
      </c>
      <c r="D244" s="7"/>
      <c r="E244" s="4"/>
      <c r="F244" s="173">
        <v>1</v>
      </c>
      <c r="G244" s="9"/>
      <c r="H244" s="8">
        <f t="shared" si="141"/>
        <v>1</v>
      </c>
      <c r="I244" s="4">
        <v>1</v>
      </c>
      <c r="J244" s="9" t="s">
        <v>260</v>
      </c>
      <c r="K244" s="14"/>
      <c r="L244" s="19">
        <f t="shared" si="142"/>
        <v>0</v>
      </c>
      <c r="M244" s="32"/>
      <c r="N244" s="339"/>
      <c r="O244" s="353">
        <f>L:L+N:N</f>
        <v>0</v>
      </c>
      <c r="P244" s="19">
        <f t="shared" si="143"/>
        <v>0</v>
      </c>
      <c r="Q244" s="42"/>
      <c r="R244" s="42"/>
      <c r="S244" s="42"/>
      <c r="T244" s="42"/>
      <c r="U244" s="19">
        <f t="shared" si="144"/>
        <v>0</v>
      </c>
      <c r="V244" s="42">
        <f t="shared" si="145"/>
        <v>0</v>
      </c>
      <c r="AR244" s="1"/>
      <c r="AS244" s="1"/>
    </row>
    <row r="245" spans="1:45" s="3" customFormat="1" hidden="1" outlineLevel="1">
      <c r="A245" s="180">
        <v>2409</v>
      </c>
      <c r="B245" s="53" t="s">
        <v>315</v>
      </c>
      <c r="C245" s="458" t="s">
        <v>182</v>
      </c>
      <c r="D245" s="7"/>
      <c r="E245" s="4"/>
      <c r="F245" s="173">
        <v>1</v>
      </c>
      <c r="G245" s="9"/>
      <c r="H245" s="8">
        <f t="shared" si="141"/>
        <v>1</v>
      </c>
      <c r="I245" s="4">
        <v>1</v>
      </c>
      <c r="J245" s="9" t="s">
        <v>260</v>
      </c>
      <c r="K245" s="14"/>
      <c r="L245" s="19">
        <f t="shared" si="142"/>
        <v>0</v>
      </c>
      <c r="M245" s="32"/>
      <c r="N245" s="339"/>
      <c r="O245" s="353">
        <f>L:L+N:N</f>
        <v>0</v>
      </c>
      <c r="P245" s="19">
        <f t="shared" si="143"/>
        <v>0</v>
      </c>
      <c r="Q245" s="42"/>
      <c r="R245" s="42"/>
      <c r="S245" s="42"/>
      <c r="T245" s="42"/>
      <c r="U245" s="19">
        <f t="shared" si="144"/>
        <v>0</v>
      </c>
      <c r="V245" s="42">
        <f t="shared" si="145"/>
        <v>0</v>
      </c>
      <c r="AR245" s="1"/>
      <c r="AS245" s="1"/>
    </row>
    <row r="246" spans="1:45" s="3" customFormat="1" hidden="1" outlineLevel="1">
      <c r="A246" s="48">
        <v>2440</v>
      </c>
      <c r="B246" s="53" t="s">
        <v>316</v>
      </c>
      <c r="C246" s="458" t="s">
        <v>182</v>
      </c>
      <c r="D246" s="7"/>
      <c r="E246" s="4"/>
      <c r="F246" s="173">
        <v>1</v>
      </c>
      <c r="G246" s="9"/>
      <c r="H246" s="8">
        <f t="shared" si="141"/>
        <v>1</v>
      </c>
      <c r="I246" s="4">
        <v>1</v>
      </c>
      <c r="J246" s="9" t="s">
        <v>216</v>
      </c>
      <c r="K246" s="14"/>
      <c r="L246" s="19">
        <f t="shared" si="142"/>
        <v>0</v>
      </c>
      <c r="M246" s="32"/>
      <c r="N246" s="339"/>
      <c r="O246" s="353">
        <f>L:L+N:N</f>
        <v>0</v>
      </c>
      <c r="P246" s="19">
        <f t="shared" si="143"/>
        <v>0</v>
      </c>
      <c r="Q246" s="42"/>
      <c r="R246" s="42"/>
      <c r="S246" s="42"/>
      <c r="T246" s="42"/>
      <c r="U246" s="19">
        <f t="shared" si="144"/>
        <v>0</v>
      </c>
      <c r="V246" s="42">
        <f t="shared" si="145"/>
        <v>0</v>
      </c>
      <c r="AR246" s="1"/>
      <c r="AS246" s="1"/>
    </row>
    <row r="247" spans="1:45" s="3" customFormat="1" hidden="1" outlineLevel="1">
      <c r="A247" s="48">
        <v>2441</v>
      </c>
      <c r="B247" s="53" t="s">
        <v>43</v>
      </c>
      <c r="C247" s="458" t="s">
        <v>182</v>
      </c>
      <c r="D247" s="7"/>
      <c r="E247" s="4"/>
      <c r="F247" s="173">
        <v>1</v>
      </c>
      <c r="G247" s="9"/>
      <c r="H247" s="8">
        <f t="shared" si="141"/>
        <v>1</v>
      </c>
      <c r="I247" s="4">
        <v>1</v>
      </c>
      <c r="J247" s="9" t="s">
        <v>216</v>
      </c>
      <c r="K247" s="14"/>
      <c r="L247" s="19">
        <f t="shared" si="142"/>
        <v>0</v>
      </c>
      <c r="M247" s="32"/>
      <c r="N247" s="339"/>
      <c r="O247" s="353">
        <f>L:L+N:N</f>
        <v>0</v>
      </c>
      <c r="P247" s="19">
        <f t="shared" si="143"/>
        <v>0</v>
      </c>
      <c r="Q247" s="42"/>
      <c r="R247" s="42"/>
      <c r="S247" s="42"/>
      <c r="T247" s="42"/>
      <c r="U247" s="19">
        <f t="shared" si="144"/>
        <v>0</v>
      </c>
      <c r="V247" s="42">
        <f t="shared" si="145"/>
        <v>0</v>
      </c>
      <c r="AR247" s="1"/>
      <c r="AS247" s="1"/>
    </row>
    <row r="248" spans="1:45" s="3" customFormat="1" hidden="1" outlineLevel="1">
      <c r="A248" s="48">
        <v>2442</v>
      </c>
      <c r="B248" s="53" t="s">
        <v>44</v>
      </c>
      <c r="C248" s="458" t="s">
        <v>182</v>
      </c>
      <c r="D248" s="7"/>
      <c r="E248" s="4"/>
      <c r="F248" s="173">
        <v>1</v>
      </c>
      <c r="G248" s="9"/>
      <c r="H248" s="8">
        <f t="shared" si="141"/>
        <v>1</v>
      </c>
      <c r="I248" s="4">
        <v>1</v>
      </c>
      <c r="J248" s="9" t="s">
        <v>216</v>
      </c>
      <c r="K248" s="14"/>
      <c r="L248" s="19">
        <f t="shared" si="142"/>
        <v>0</v>
      </c>
      <c r="M248" s="32"/>
      <c r="N248" s="339"/>
      <c r="O248" s="353">
        <f>L:L+N:N</f>
        <v>0</v>
      </c>
      <c r="P248" s="19">
        <f t="shared" si="143"/>
        <v>0</v>
      </c>
      <c r="Q248" s="42"/>
      <c r="R248" s="42"/>
      <c r="S248" s="42"/>
      <c r="T248" s="42"/>
      <c r="U248" s="19">
        <f t="shared" si="144"/>
        <v>0</v>
      </c>
      <c r="V248" s="42">
        <f t="shared" si="145"/>
        <v>0</v>
      </c>
      <c r="AR248" s="1"/>
      <c r="AS248" s="1"/>
    </row>
    <row r="249" spans="1:45" s="3" customFormat="1" hidden="1" outlineLevel="1">
      <c r="A249" s="180">
        <v>2443</v>
      </c>
      <c r="B249" s="53" t="s">
        <v>318</v>
      </c>
      <c r="C249" s="458" t="s">
        <v>182</v>
      </c>
      <c r="D249" s="7"/>
      <c r="E249" s="4"/>
      <c r="F249" s="173">
        <v>1</v>
      </c>
      <c r="G249" s="9"/>
      <c r="H249" s="8">
        <f t="shared" si="141"/>
        <v>1</v>
      </c>
      <c r="I249" s="4">
        <v>1</v>
      </c>
      <c r="J249" s="9" t="s">
        <v>216</v>
      </c>
      <c r="K249" s="14"/>
      <c r="L249" s="19">
        <f t="shared" si="142"/>
        <v>0</v>
      </c>
      <c r="M249" s="32"/>
      <c r="N249" s="339"/>
      <c r="O249" s="353">
        <f>L:L+N:N</f>
        <v>0</v>
      </c>
      <c r="P249" s="19">
        <f t="shared" si="143"/>
        <v>0</v>
      </c>
      <c r="Q249" s="42"/>
      <c r="R249" s="42"/>
      <c r="S249" s="42"/>
      <c r="T249" s="42"/>
      <c r="U249" s="19">
        <f t="shared" si="144"/>
        <v>0</v>
      </c>
      <c r="V249" s="42">
        <f t="shared" si="145"/>
        <v>0</v>
      </c>
      <c r="AR249" s="1"/>
      <c r="AS249" s="1"/>
    </row>
    <row r="250" spans="1:45" s="3" customFormat="1" hidden="1" outlineLevel="1">
      <c r="A250" s="180">
        <v>2445</v>
      </c>
      <c r="B250" s="53" t="s">
        <v>320</v>
      </c>
      <c r="C250" s="458" t="s">
        <v>182</v>
      </c>
      <c r="D250" s="7"/>
      <c r="E250" s="4"/>
      <c r="F250" s="173">
        <v>1</v>
      </c>
      <c r="G250" s="9"/>
      <c r="H250" s="8">
        <f t="shared" si="141"/>
        <v>1</v>
      </c>
      <c r="I250" s="4">
        <v>1</v>
      </c>
      <c r="J250" s="9" t="s">
        <v>216</v>
      </c>
      <c r="K250" s="14"/>
      <c r="L250" s="19">
        <f t="shared" si="142"/>
        <v>0</v>
      </c>
      <c r="M250" s="32"/>
      <c r="N250" s="339"/>
      <c r="O250" s="353">
        <f>L:L+N:N</f>
        <v>0</v>
      </c>
      <c r="P250" s="19">
        <f t="shared" si="143"/>
        <v>0</v>
      </c>
      <c r="Q250" s="42"/>
      <c r="R250" s="42"/>
      <c r="S250" s="42"/>
      <c r="T250" s="42"/>
      <c r="U250" s="19">
        <f t="shared" si="144"/>
        <v>0</v>
      </c>
      <c r="V250" s="42">
        <f t="shared" si="145"/>
        <v>0</v>
      </c>
      <c r="AR250" s="1"/>
      <c r="AS250" s="1"/>
    </row>
    <row r="251" spans="1:45" s="3" customFormat="1" hidden="1" outlineLevel="1">
      <c r="A251" s="48">
        <v>2446</v>
      </c>
      <c r="B251" s="53" t="s">
        <v>675</v>
      </c>
      <c r="C251" s="458" t="s">
        <v>182</v>
      </c>
      <c r="D251" s="7"/>
      <c r="E251" s="4"/>
      <c r="F251" s="173">
        <v>1</v>
      </c>
      <c r="G251" s="9"/>
      <c r="H251" s="8">
        <f t="shared" si="141"/>
        <v>1</v>
      </c>
      <c r="I251" s="4">
        <v>1</v>
      </c>
      <c r="J251" s="9" t="s">
        <v>216</v>
      </c>
      <c r="K251" s="14"/>
      <c r="L251" s="19">
        <f t="shared" si="142"/>
        <v>0</v>
      </c>
      <c r="M251" s="32"/>
      <c r="N251" s="339"/>
      <c r="O251" s="353">
        <f>L:L+N:N</f>
        <v>0</v>
      </c>
      <c r="P251" s="19">
        <f t="shared" si="143"/>
        <v>0</v>
      </c>
      <c r="Q251" s="42"/>
      <c r="R251" s="42"/>
      <c r="S251" s="42"/>
      <c r="T251" s="42"/>
      <c r="U251" s="19">
        <f t="shared" si="144"/>
        <v>0</v>
      </c>
      <c r="V251" s="42">
        <f t="shared" si="145"/>
        <v>0</v>
      </c>
      <c r="AR251" s="1"/>
      <c r="AS251" s="1"/>
    </row>
    <row r="252" spans="1:45" s="3" customFormat="1" hidden="1" outlineLevel="1">
      <c r="A252" s="48">
        <v>2447</v>
      </c>
      <c r="B252" s="53" t="s">
        <v>676</v>
      </c>
      <c r="C252" s="458" t="s">
        <v>182</v>
      </c>
      <c r="D252" s="7"/>
      <c r="E252" s="4"/>
      <c r="F252" s="173">
        <v>1</v>
      </c>
      <c r="G252" s="9"/>
      <c r="H252" s="8">
        <f t="shared" si="141"/>
        <v>1</v>
      </c>
      <c r="I252" s="4">
        <v>1</v>
      </c>
      <c r="J252" s="9" t="s">
        <v>216</v>
      </c>
      <c r="K252" s="14"/>
      <c r="L252" s="19">
        <f t="shared" si="142"/>
        <v>0</v>
      </c>
      <c r="M252" s="32"/>
      <c r="N252" s="339"/>
      <c r="O252" s="353">
        <f>L:L+N:N</f>
        <v>0</v>
      </c>
      <c r="P252" s="19">
        <f t="shared" si="143"/>
        <v>0</v>
      </c>
      <c r="Q252" s="42"/>
      <c r="R252" s="42"/>
      <c r="S252" s="42"/>
      <c r="T252" s="42"/>
      <c r="U252" s="19">
        <f t="shared" si="144"/>
        <v>0</v>
      </c>
      <c r="V252" s="42">
        <f t="shared" si="145"/>
        <v>0</v>
      </c>
      <c r="AR252" s="1"/>
      <c r="AS252" s="1"/>
    </row>
    <row r="253" spans="1:45" s="3" customFormat="1" hidden="1" outlineLevel="1">
      <c r="A253" s="48">
        <v>2460</v>
      </c>
      <c r="B253" s="53" t="s">
        <v>52</v>
      </c>
      <c r="C253" s="458" t="s">
        <v>182</v>
      </c>
      <c r="D253" s="7"/>
      <c r="E253" s="4">
        <f>sm</f>
        <v>0</v>
      </c>
      <c r="F253" s="173">
        <f>sm</f>
        <v>0</v>
      </c>
      <c r="G253" s="9"/>
      <c r="H253" s="8">
        <f t="shared" si="141"/>
        <v>0</v>
      </c>
      <c r="I253" s="4">
        <v>1</v>
      </c>
      <c r="J253" s="9" t="s">
        <v>261</v>
      </c>
      <c r="K253" s="14"/>
      <c r="L253" s="19">
        <f t="shared" si="142"/>
        <v>0</v>
      </c>
      <c r="M253" s="32"/>
      <c r="N253" s="339"/>
      <c r="O253" s="353">
        <f>L:L+N:N</f>
        <v>0</v>
      </c>
      <c r="P253" s="19">
        <f t="shared" si="143"/>
        <v>0</v>
      </c>
      <c r="Q253" s="42"/>
      <c r="R253" s="42"/>
      <c r="S253" s="42"/>
      <c r="T253" s="42"/>
      <c r="U253" s="19">
        <f t="shared" si="144"/>
        <v>0</v>
      </c>
      <c r="V253" s="45"/>
      <c r="AR253" s="1"/>
      <c r="AS253" s="1"/>
    </row>
    <row r="254" spans="1:45" s="3" customFormat="1" hidden="1" outlineLevel="1">
      <c r="A254" s="48">
        <v>2483</v>
      </c>
      <c r="B254" s="53" t="s">
        <v>321</v>
      </c>
      <c r="C254" s="458" t="s">
        <v>182</v>
      </c>
      <c r="D254" s="7"/>
      <c r="E254" s="4"/>
      <c r="F254" s="173">
        <v>1</v>
      </c>
      <c r="G254" s="9"/>
      <c r="H254" s="8">
        <f t="shared" si="141"/>
        <v>1</v>
      </c>
      <c r="I254" s="4">
        <v>1</v>
      </c>
      <c r="J254" s="9" t="s">
        <v>260</v>
      </c>
      <c r="K254" s="14"/>
      <c r="L254" s="19">
        <f t="shared" si="142"/>
        <v>0</v>
      </c>
      <c r="M254" s="32"/>
      <c r="N254" s="339"/>
      <c r="O254" s="353">
        <f>L:L+N:N</f>
        <v>0</v>
      </c>
      <c r="P254" s="19">
        <f t="shared" si="143"/>
        <v>0</v>
      </c>
      <c r="Q254" s="42"/>
      <c r="R254" s="42"/>
      <c r="S254" s="42"/>
      <c r="T254" s="42"/>
      <c r="U254" s="19">
        <f t="shared" si="144"/>
        <v>0</v>
      </c>
      <c r="V254" s="42">
        <f>P254</f>
        <v>0</v>
      </c>
      <c r="AR254" s="1"/>
      <c r="AS254" s="1"/>
    </row>
    <row r="255" spans="1:45" s="3" customFormat="1" hidden="1" outlineLevel="1">
      <c r="A255" s="48">
        <v>2497</v>
      </c>
      <c r="B255" s="53" t="s">
        <v>159</v>
      </c>
      <c r="C255" s="458" t="s">
        <v>182</v>
      </c>
      <c r="D255" s="7"/>
      <c r="E255" s="4"/>
      <c r="F255" s="173">
        <v>1</v>
      </c>
      <c r="G255" s="9"/>
      <c r="H255" s="8">
        <f t="shared" si="141"/>
        <v>1</v>
      </c>
      <c r="I255" s="4">
        <v>1</v>
      </c>
      <c r="J255" s="9" t="s">
        <v>216</v>
      </c>
      <c r="K255" s="14"/>
      <c r="L255" s="19">
        <f t="shared" si="142"/>
        <v>0</v>
      </c>
      <c r="M255" s="32"/>
      <c r="N255" s="339"/>
      <c r="O255" s="353">
        <f>L:L+N:N</f>
        <v>0</v>
      </c>
      <c r="P255" s="19">
        <f t="shared" si="143"/>
        <v>0</v>
      </c>
      <c r="Q255" s="42"/>
      <c r="R255" s="42"/>
      <c r="S255" s="42"/>
      <c r="T255" s="42"/>
      <c r="U255" s="19">
        <f t="shared" si="144"/>
        <v>0</v>
      </c>
      <c r="V255" s="45"/>
      <c r="AR255" s="1"/>
      <c r="AS255" s="1"/>
    </row>
    <row r="256" spans="1:45" s="3" customFormat="1" hidden="1" outlineLevel="1">
      <c r="A256" s="48"/>
      <c r="B256" s="55" t="s">
        <v>253</v>
      </c>
      <c r="C256" s="458"/>
      <c r="D256" s="7"/>
      <c r="E256" s="4"/>
      <c r="F256" s="173"/>
      <c r="G256" s="9"/>
      <c r="H256" s="8"/>
      <c r="I256" s="4"/>
      <c r="J256" s="9"/>
      <c r="K256" s="14"/>
      <c r="L256" s="21">
        <f t="shared" ref="L256:V256" si="146">SUM(L239:L255)</f>
        <v>0</v>
      </c>
      <c r="M256" s="28">
        <f t="shared" si="146"/>
        <v>0</v>
      </c>
      <c r="N256" s="340">
        <f t="shared" ref="N256" si="147">SUM(N239:N255)</f>
        <v>0</v>
      </c>
      <c r="O256" s="349">
        <f t="shared" ref="O256" si="148">SUM(O239:O255)</f>
        <v>0</v>
      </c>
      <c r="P256" s="21">
        <f t="shared" si="146"/>
        <v>0</v>
      </c>
      <c r="Q256" s="43">
        <f t="shared" si="146"/>
        <v>0</v>
      </c>
      <c r="R256" s="43">
        <f t="shared" si="146"/>
        <v>0</v>
      </c>
      <c r="S256" s="43">
        <f t="shared" si="146"/>
        <v>0</v>
      </c>
      <c r="T256" s="43">
        <f t="shared" si="146"/>
        <v>0</v>
      </c>
      <c r="U256" s="21">
        <f t="shared" si="146"/>
        <v>0</v>
      </c>
      <c r="V256" s="43">
        <f t="shared" si="146"/>
        <v>0</v>
      </c>
      <c r="AR256" s="1"/>
      <c r="AS256" s="1"/>
    </row>
    <row r="257" spans="1:45" s="3" customFormat="1" hidden="1" outlineLevel="1">
      <c r="A257" s="48"/>
      <c r="B257" s="53"/>
      <c r="C257" s="458"/>
      <c r="D257" s="7"/>
      <c r="E257" s="4"/>
      <c r="F257" s="173"/>
      <c r="G257" s="9"/>
      <c r="H257" s="8"/>
      <c r="I257" s="4"/>
      <c r="J257" s="4"/>
      <c r="K257" s="14"/>
      <c r="L257" s="19"/>
      <c r="M257" s="32"/>
      <c r="N257" s="339"/>
      <c r="O257" s="353">
        <f>L:L+N:N</f>
        <v>0</v>
      </c>
      <c r="P257" s="19"/>
      <c r="Q257" s="42"/>
      <c r="R257" s="42"/>
      <c r="S257" s="42"/>
      <c r="T257" s="42"/>
      <c r="U257" s="19">
        <f t="shared" ref="U257:U282" si="149">L257-SUM(P257:T257)</f>
        <v>0</v>
      </c>
      <c r="V257" s="42"/>
      <c r="AR257" s="1"/>
      <c r="AS257" s="1"/>
    </row>
    <row r="258" spans="1:45" s="3" customFormat="1" hidden="1" outlineLevel="1">
      <c r="A258" s="181">
        <v>2500</v>
      </c>
      <c r="B258" s="38" t="s">
        <v>225</v>
      </c>
      <c r="C258" s="459"/>
      <c r="D258" s="7"/>
      <c r="E258" s="4"/>
      <c r="F258" s="173"/>
      <c r="G258" s="9"/>
      <c r="H258" s="8"/>
      <c r="I258" s="4"/>
      <c r="J258" s="9"/>
      <c r="K258" s="14"/>
      <c r="L258" s="19"/>
      <c r="M258" s="32"/>
      <c r="N258" s="339"/>
      <c r="O258" s="353">
        <f>L:L+N:N</f>
        <v>0</v>
      </c>
      <c r="P258" s="19"/>
      <c r="Q258" s="42"/>
      <c r="R258" s="42"/>
      <c r="S258" s="42"/>
      <c r="T258" s="42"/>
      <c r="U258" s="19">
        <f t="shared" si="149"/>
        <v>0</v>
      </c>
      <c r="V258" s="42"/>
      <c r="AR258" s="1"/>
      <c r="AS258" s="1"/>
    </row>
    <row r="259" spans="1:45" s="3" customFormat="1" hidden="1" outlineLevel="1">
      <c r="A259" s="48">
        <v>2501</v>
      </c>
      <c r="B259" s="53" t="s">
        <v>53</v>
      </c>
      <c r="C259" s="458" t="s">
        <v>182</v>
      </c>
      <c r="D259" s="7"/>
      <c r="E259" s="4"/>
      <c r="F259" s="173">
        <v>1</v>
      </c>
      <c r="G259" s="9"/>
      <c r="H259" s="8">
        <f t="shared" ref="H259:H282" si="150">SUM(E259:G259)</f>
        <v>1</v>
      </c>
      <c r="I259" s="4">
        <v>1</v>
      </c>
      <c r="J259" s="9" t="s">
        <v>260</v>
      </c>
      <c r="K259" s="14"/>
      <c r="L259" s="19">
        <f t="shared" ref="L259:L282" si="151">H259*I259*K259</f>
        <v>0</v>
      </c>
      <c r="M259" s="32"/>
      <c r="N259" s="339"/>
      <c r="O259" s="353">
        <f>L:L+N:N</f>
        <v>0</v>
      </c>
      <c r="P259" s="19">
        <f t="shared" ref="P259:P282" si="152">MAX(L259-SUM(Q259:T259),0)</f>
        <v>0</v>
      </c>
      <c r="Q259" s="42"/>
      <c r="R259" s="42"/>
      <c r="S259" s="42"/>
      <c r="T259" s="42"/>
      <c r="U259" s="19">
        <f t="shared" si="149"/>
        <v>0</v>
      </c>
      <c r="V259" s="42">
        <f t="shared" ref="V259:V281" si="153">P259</f>
        <v>0</v>
      </c>
      <c r="AR259" s="1"/>
      <c r="AS259" s="1"/>
    </row>
    <row r="260" spans="1:45" s="3" customFormat="1" hidden="1" outlineLevel="1">
      <c r="A260" s="48">
        <v>2503</v>
      </c>
      <c r="B260" s="53" t="s">
        <v>323</v>
      </c>
      <c r="C260" s="458" t="s">
        <v>182</v>
      </c>
      <c r="D260" s="7"/>
      <c r="E260" s="4"/>
      <c r="F260" s="173">
        <v>1</v>
      </c>
      <c r="G260" s="9"/>
      <c r="H260" s="8">
        <f t="shared" si="150"/>
        <v>1</v>
      </c>
      <c r="I260" s="4">
        <v>1</v>
      </c>
      <c r="J260" s="9" t="s">
        <v>260</v>
      </c>
      <c r="K260" s="14"/>
      <c r="L260" s="19">
        <f t="shared" si="151"/>
        <v>0</v>
      </c>
      <c r="M260" s="32"/>
      <c r="N260" s="339"/>
      <c r="O260" s="353">
        <f>L:L+N:N</f>
        <v>0</v>
      </c>
      <c r="P260" s="19">
        <f t="shared" si="152"/>
        <v>0</v>
      </c>
      <c r="Q260" s="42"/>
      <c r="R260" s="42"/>
      <c r="S260" s="42"/>
      <c r="T260" s="42"/>
      <c r="U260" s="19">
        <f t="shared" si="149"/>
        <v>0</v>
      </c>
      <c r="V260" s="42">
        <f t="shared" si="153"/>
        <v>0</v>
      </c>
      <c r="AR260" s="1"/>
      <c r="AS260" s="1"/>
    </row>
    <row r="261" spans="1:45" s="3" customFormat="1" hidden="1" outlineLevel="1">
      <c r="A261" s="48">
        <v>2504</v>
      </c>
      <c r="B261" s="53" t="s">
        <v>54</v>
      </c>
      <c r="C261" s="458" t="s">
        <v>182</v>
      </c>
      <c r="D261" s="7"/>
      <c r="E261" s="4"/>
      <c r="F261" s="173">
        <f>shoot</f>
        <v>0</v>
      </c>
      <c r="G261" s="9"/>
      <c r="H261" s="8">
        <f t="shared" si="150"/>
        <v>0</v>
      </c>
      <c r="I261" s="4">
        <v>1</v>
      </c>
      <c r="J261" s="9" t="s">
        <v>260</v>
      </c>
      <c r="K261" s="14"/>
      <c r="L261" s="19">
        <f t="shared" si="151"/>
        <v>0</v>
      </c>
      <c r="M261" s="32"/>
      <c r="N261" s="339"/>
      <c r="O261" s="353">
        <f>L:L+N:N</f>
        <v>0</v>
      </c>
      <c r="P261" s="19">
        <f t="shared" si="152"/>
        <v>0</v>
      </c>
      <c r="Q261" s="42"/>
      <c r="R261" s="42"/>
      <c r="S261" s="42"/>
      <c r="T261" s="42"/>
      <c r="U261" s="19">
        <f t="shared" si="149"/>
        <v>0</v>
      </c>
      <c r="V261" s="42">
        <f t="shared" si="153"/>
        <v>0</v>
      </c>
      <c r="AR261" s="1"/>
      <c r="AS261" s="1"/>
    </row>
    <row r="262" spans="1:45" s="3" customFormat="1" hidden="1" outlineLevel="1">
      <c r="A262" s="48">
        <v>2505</v>
      </c>
      <c r="B262" s="53" t="s">
        <v>55</v>
      </c>
      <c r="C262" s="458" t="s">
        <v>182</v>
      </c>
      <c r="D262" s="7"/>
      <c r="E262" s="4">
        <f>shoot</f>
        <v>0</v>
      </c>
      <c r="F262" s="173">
        <f>shoot</f>
        <v>0</v>
      </c>
      <c r="G262" s="9"/>
      <c r="H262" s="8">
        <f t="shared" si="150"/>
        <v>0</v>
      </c>
      <c r="I262" s="4">
        <v>1</v>
      </c>
      <c r="J262" s="9" t="s">
        <v>260</v>
      </c>
      <c r="K262" s="14"/>
      <c r="L262" s="19">
        <f t="shared" si="151"/>
        <v>0</v>
      </c>
      <c r="M262" s="32"/>
      <c r="N262" s="339"/>
      <c r="O262" s="353">
        <f>L:L+N:N</f>
        <v>0</v>
      </c>
      <c r="P262" s="19">
        <f t="shared" si="152"/>
        <v>0</v>
      </c>
      <c r="Q262" s="42"/>
      <c r="R262" s="42"/>
      <c r="S262" s="42"/>
      <c r="T262" s="42"/>
      <c r="U262" s="19">
        <f t="shared" si="149"/>
        <v>0</v>
      </c>
      <c r="V262" s="42">
        <f t="shared" si="153"/>
        <v>0</v>
      </c>
      <c r="AR262" s="1"/>
      <c r="AS262" s="1"/>
    </row>
    <row r="263" spans="1:45" s="3" customFormat="1" hidden="1" outlineLevel="1">
      <c r="A263" s="48">
        <v>2506</v>
      </c>
      <c r="B263" s="53" t="s">
        <v>56</v>
      </c>
      <c r="C263" s="458" t="s">
        <v>182</v>
      </c>
      <c r="D263" s="7"/>
      <c r="E263" s="4"/>
      <c r="F263" s="173">
        <v>1</v>
      </c>
      <c r="G263" s="9"/>
      <c r="H263" s="8">
        <f t="shared" si="150"/>
        <v>1</v>
      </c>
      <c r="I263" s="4">
        <v>1</v>
      </c>
      <c r="J263" s="9" t="s">
        <v>260</v>
      </c>
      <c r="K263" s="14"/>
      <c r="L263" s="19">
        <f t="shared" si="151"/>
        <v>0</v>
      </c>
      <c r="M263" s="32"/>
      <c r="N263" s="339"/>
      <c r="O263" s="353">
        <f>L:L+N:N</f>
        <v>0</v>
      </c>
      <c r="P263" s="19">
        <f t="shared" si="152"/>
        <v>0</v>
      </c>
      <c r="Q263" s="42"/>
      <c r="R263" s="42"/>
      <c r="S263" s="42"/>
      <c r="T263" s="42"/>
      <c r="U263" s="19">
        <f t="shared" si="149"/>
        <v>0</v>
      </c>
      <c r="V263" s="42">
        <f t="shared" si="153"/>
        <v>0</v>
      </c>
      <c r="AR263" s="1"/>
      <c r="AS263" s="1"/>
    </row>
    <row r="264" spans="1:45" s="3" customFormat="1" hidden="1" outlineLevel="1">
      <c r="A264" s="180">
        <v>2507</v>
      </c>
      <c r="B264" s="53" t="s">
        <v>325</v>
      </c>
      <c r="C264" s="458" t="s">
        <v>182</v>
      </c>
      <c r="D264" s="7"/>
      <c r="E264" s="4"/>
      <c r="F264" s="173">
        <v>1</v>
      </c>
      <c r="G264" s="9"/>
      <c r="H264" s="8">
        <f t="shared" si="150"/>
        <v>1</v>
      </c>
      <c r="I264" s="4">
        <v>1</v>
      </c>
      <c r="J264" s="9" t="s">
        <v>260</v>
      </c>
      <c r="K264" s="14"/>
      <c r="L264" s="19">
        <f t="shared" si="151"/>
        <v>0</v>
      </c>
      <c r="M264" s="32"/>
      <c r="N264" s="339"/>
      <c r="O264" s="353">
        <f>L:L+N:N</f>
        <v>0</v>
      </c>
      <c r="P264" s="19">
        <f t="shared" si="152"/>
        <v>0</v>
      </c>
      <c r="Q264" s="42"/>
      <c r="R264" s="42"/>
      <c r="S264" s="42"/>
      <c r="T264" s="42"/>
      <c r="U264" s="19">
        <f t="shared" si="149"/>
        <v>0</v>
      </c>
      <c r="V264" s="42">
        <f t="shared" si="153"/>
        <v>0</v>
      </c>
      <c r="AR264" s="1"/>
      <c r="AS264" s="1"/>
    </row>
    <row r="265" spans="1:45" s="3" customFormat="1" hidden="1" outlineLevel="1">
      <c r="A265" s="180">
        <v>2508</v>
      </c>
      <c r="B265" s="53" t="s">
        <v>265</v>
      </c>
      <c r="C265" s="458" t="s">
        <v>182</v>
      </c>
      <c r="D265" s="7"/>
      <c r="E265" s="4">
        <f>F265/10</f>
        <v>0</v>
      </c>
      <c r="F265" s="173">
        <f>shoot</f>
        <v>0</v>
      </c>
      <c r="G265" s="9"/>
      <c r="H265" s="8">
        <f t="shared" si="150"/>
        <v>0</v>
      </c>
      <c r="I265" s="4">
        <v>1</v>
      </c>
      <c r="J265" s="9" t="s">
        <v>260</v>
      </c>
      <c r="K265" s="14"/>
      <c r="L265" s="19">
        <f t="shared" si="151"/>
        <v>0</v>
      </c>
      <c r="M265" s="32"/>
      <c r="N265" s="339"/>
      <c r="O265" s="353">
        <f>L:L+N:N</f>
        <v>0</v>
      </c>
      <c r="P265" s="19">
        <f t="shared" si="152"/>
        <v>0</v>
      </c>
      <c r="Q265" s="42"/>
      <c r="R265" s="42"/>
      <c r="S265" s="42"/>
      <c r="T265" s="42"/>
      <c r="U265" s="19">
        <f t="shared" si="149"/>
        <v>0</v>
      </c>
      <c r="V265" s="42">
        <f t="shared" si="153"/>
        <v>0</v>
      </c>
      <c r="AR265" s="1"/>
      <c r="AS265" s="1"/>
    </row>
    <row r="266" spans="1:45" s="3" customFormat="1" hidden="1" outlineLevel="1">
      <c r="A266" s="180">
        <v>2509</v>
      </c>
      <c r="B266" s="53" t="s">
        <v>327</v>
      </c>
      <c r="C266" s="458" t="s">
        <v>182</v>
      </c>
      <c r="D266" s="7"/>
      <c r="E266" s="4"/>
      <c r="F266" s="173">
        <f>shoot</f>
        <v>0</v>
      </c>
      <c r="G266" s="9"/>
      <c r="H266" s="8">
        <f t="shared" si="150"/>
        <v>0</v>
      </c>
      <c r="I266" s="4">
        <v>1</v>
      </c>
      <c r="J266" s="9" t="s">
        <v>260</v>
      </c>
      <c r="K266" s="14"/>
      <c r="L266" s="19">
        <f t="shared" si="151"/>
        <v>0</v>
      </c>
      <c r="M266" s="32"/>
      <c r="N266" s="339"/>
      <c r="O266" s="353">
        <f>L:L+N:N</f>
        <v>0</v>
      </c>
      <c r="P266" s="19">
        <f t="shared" si="152"/>
        <v>0</v>
      </c>
      <c r="Q266" s="42"/>
      <c r="R266" s="42"/>
      <c r="S266" s="42"/>
      <c r="T266" s="42"/>
      <c r="U266" s="19">
        <f t="shared" si="149"/>
        <v>0</v>
      </c>
      <c r="V266" s="42">
        <f t="shared" si="153"/>
        <v>0</v>
      </c>
      <c r="AR266" s="1"/>
      <c r="AS266" s="1"/>
    </row>
    <row r="267" spans="1:45" s="3" customFormat="1" hidden="1" outlineLevel="1">
      <c r="A267" s="180">
        <v>2510</v>
      </c>
      <c r="B267" s="53" t="s">
        <v>328</v>
      </c>
      <c r="C267" s="458" t="s">
        <v>182</v>
      </c>
      <c r="D267" s="7"/>
      <c r="E267" s="4"/>
      <c r="F267" s="173">
        <v>1</v>
      </c>
      <c r="G267" s="9"/>
      <c r="H267" s="8">
        <f t="shared" si="150"/>
        <v>1</v>
      </c>
      <c r="I267" s="4">
        <v>1</v>
      </c>
      <c r="J267" s="9" t="s">
        <v>260</v>
      </c>
      <c r="K267" s="14"/>
      <c r="L267" s="19">
        <f t="shared" si="151"/>
        <v>0</v>
      </c>
      <c r="M267" s="32"/>
      <c r="N267" s="339"/>
      <c r="O267" s="353">
        <f>L:L+N:N</f>
        <v>0</v>
      </c>
      <c r="P267" s="19">
        <f t="shared" si="152"/>
        <v>0</v>
      </c>
      <c r="Q267" s="42"/>
      <c r="R267" s="42"/>
      <c r="S267" s="42"/>
      <c r="T267" s="42"/>
      <c r="U267" s="19">
        <f t="shared" si="149"/>
        <v>0</v>
      </c>
      <c r="V267" s="42">
        <f t="shared" si="153"/>
        <v>0</v>
      </c>
      <c r="AR267" s="1"/>
      <c r="AS267" s="1"/>
    </row>
    <row r="268" spans="1:45" s="3" customFormat="1" hidden="1" outlineLevel="1">
      <c r="A268" s="180">
        <v>2511</v>
      </c>
      <c r="B268" s="53" t="s">
        <v>330</v>
      </c>
      <c r="C268" s="458" t="s">
        <v>182</v>
      </c>
      <c r="D268" s="7"/>
      <c r="E268" s="4"/>
      <c r="F268" s="173">
        <v>1</v>
      </c>
      <c r="G268" s="9"/>
      <c r="H268" s="8">
        <f t="shared" si="150"/>
        <v>1</v>
      </c>
      <c r="I268" s="4">
        <v>1</v>
      </c>
      <c r="J268" s="9" t="s">
        <v>260</v>
      </c>
      <c r="K268" s="14"/>
      <c r="L268" s="19">
        <f t="shared" si="151"/>
        <v>0</v>
      </c>
      <c r="M268" s="32"/>
      <c r="N268" s="339"/>
      <c r="O268" s="353">
        <f>L:L+N:N</f>
        <v>0</v>
      </c>
      <c r="P268" s="19">
        <f t="shared" si="152"/>
        <v>0</v>
      </c>
      <c r="Q268" s="42"/>
      <c r="R268" s="42"/>
      <c r="S268" s="42"/>
      <c r="T268" s="42"/>
      <c r="U268" s="19">
        <f t="shared" si="149"/>
        <v>0</v>
      </c>
      <c r="V268" s="42">
        <f t="shared" si="153"/>
        <v>0</v>
      </c>
      <c r="AR268" s="1"/>
      <c r="AS268" s="1"/>
    </row>
    <row r="269" spans="1:45" s="3" customFormat="1" hidden="1" outlineLevel="1">
      <c r="A269" s="48">
        <v>2512</v>
      </c>
      <c r="B269" s="53" t="s">
        <v>677</v>
      </c>
      <c r="C269" s="458" t="s">
        <v>182</v>
      </c>
      <c r="D269" s="7"/>
      <c r="E269" s="4"/>
      <c r="F269" s="173">
        <v>1</v>
      </c>
      <c r="G269" s="9"/>
      <c r="H269" s="8">
        <f t="shared" si="150"/>
        <v>1</v>
      </c>
      <c r="I269" s="4">
        <v>1</v>
      </c>
      <c r="J269" s="9" t="s">
        <v>260</v>
      </c>
      <c r="K269" s="14"/>
      <c r="L269" s="19">
        <f t="shared" si="151"/>
        <v>0</v>
      </c>
      <c r="M269" s="32"/>
      <c r="N269" s="339"/>
      <c r="O269" s="353">
        <f>L:L+N:N</f>
        <v>0</v>
      </c>
      <c r="P269" s="19">
        <f t="shared" si="152"/>
        <v>0</v>
      </c>
      <c r="Q269" s="42"/>
      <c r="R269" s="42"/>
      <c r="S269" s="42"/>
      <c r="T269" s="42"/>
      <c r="U269" s="19">
        <f t="shared" si="149"/>
        <v>0</v>
      </c>
      <c r="V269" s="42">
        <f t="shared" si="153"/>
        <v>0</v>
      </c>
      <c r="AR269" s="1"/>
      <c r="AS269" s="1"/>
    </row>
    <row r="270" spans="1:45" s="3" customFormat="1" hidden="1" outlineLevel="1">
      <c r="A270" s="180">
        <v>2514</v>
      </c>
      <c r="B270" s="53" t="s">
        <v>332</v>
      </c>
      <c r="C270" s="458" t="s">
        <v>182</v>
      </c>
      <c r="D270" s="7"/>
      <c r="E270" s="4"/>
      <c r="F270" s="173">
        <v>1</v>
      </c>
      <c r="G270" s="9"/>
      <c r="H270" s="8">
        <f t="shared" si="150"/>
        <v>1</v>
      </c>
      <c r="I270" s="4">
        <v>1</v>
      </c>
      <c r="J270" s="9" t="s">
        <v>260</v>
      </c>
      <c r="K270" s="14"/>
      <c r="L270" s="19">
        <f t="shared" si="151"/>
        <v>0</v>
      </c>
      <c r="M270" s="32"/>
      <c r="N270" s="339"/>
      <c r="O270" s="353">
        <f>L:L+N:N</f>
        <v>0</v>
      </c>
      <c r="P270" s="19">
        <f t="shared" si="152"/>
        <v>0</v>
      </c>
      <c r="Q270" s="42"/>
      <c r="R270" s="42"/>
      <c r="S270" s="42"/>
      <c r="T270" s="42"/>
      <c r="U270" s="19">
        <f t="shared" si="149"/>
        <v>0</v>
      </c>
      <c r="V270" s="42">
        <f t="shared" si="153"/>
        <v>0</v>
      </c>
      <c r="AR270" s="1"/>
      <c r="AS270" s="1"/>
    </row>
    <row r="271" spans="1:45" s="3" customFormat="1" hidden="1" outlineLevel="1">
      <c r="A271" s="48">
        <v>2518</v>
      </c>
      <c r="B271" s="53" t="s">
        <v>57</v>
      </c>
      <c r="C271" s="458" t="s">
        <v>182</v>
      </c>
      <c r="D271" s="7"/>
      <c r="E271" s="4"/>
      <c r="F271" s="173">
        <v>1</v>
      </c>
      <c r="G271" s="9"/>
      <c r="H271" s="8">
        <f t="shared" si="150"/>
        <v>1</v>
      </c>
      <c r="I271" s="4">
        <v>1</v>
      </c>
      <c r="J271" s="9" t="s">
        <v>260</v>
      </c>
      <c r="K271" s="14"/>
      <c r="L271" s="19">
        <f t="shared" si="151"/>
        <v>0</v>
      </c>
      <c r="M271" s="32"/>
      <c r="N271" s="339"/>
      <c r="O271" s="353">
        <f>L:L+N:N</f>
        <v>0</v>
      </c>
      <c r="P271" s="19">
        <f t="shared" si="152"/>
        <v>0</v>
      </c>
      <c r="Q271" s="42"/>
      <c r="R271" s="42"/>
      <c r="S271" s="42"/>
      <c r="T271" s="42"/>
      <c r="U271" s="19">
        <f t="shared" si="149"/>
        <v>0</v>
      </c>
      <c r="V271" s="42">
        <f t="shared" si="153"/>
        <v>0</v>
      </c>
      <c r="AR271" s="1"/>
      <c r="AS271" s="1"/>
    </row>
    <row r="272" spans="1:45" s="3" customFormat="1" hidden="1" outlineLevel="1">
      <c r="A272" s="48">
        <v>2519</v>
      </c>
      <c r="B272" s="53" t="s">
        <v>58</v>
      </c>
      <c r="C272" s="458" t="s">
        <v>182</v>
      </c>
      <c r="D272" s="7"/>
      <c r="E272" s="4"/>
      <c r="F272" s="173">
        <v>1</v>
      </c>
      <c r="G272" s="9"/>
      <c r="H272" s="8">
        <f t="shared" si="150"/>
        <v>1</v>
      </c>
      <c r="I272" s="4">
        <v>1</v>
      </c>
      <c r="J272" s="9" t="s">
        <v>260</v>
      </c>
      <c r="K272" s="14"/>
      <c r="L272" s="19">
        <f t="shared" si="151"/>
        <v>0</v>
      </c>
      <c r="M272" s="32"/>
      <c r="N272" s="339"/>
      <c r="O272" s="353">
        <f>L:L+N:N</f>
        <v>0</v>
      </c>
      <c r="P272" s="19">
        <f t="shared" si="152"/>
        <v>0</v>
      </c>
      <c r="Q272" s="42"/>
      <c r="R272" s="42"/>
      <c r="S272" s="42"/>
      <c r="T272" s="42"/>
      <c r="U272" s="19">
        <f t="shared" si="149"/>
        <v>0</v>
      </c>
      <c r="V272" s="42">
        <f t="shared" si="153"/>
        <v>0</v>
      </c>
      <c r="AR272" s="1"/>
      <c r="AS272" s="1"/>
    </row>
    <row r="273" spans="1:45" s="3" customFormat="1" hidden="1" outlineLevel="1">
      <c r="A273" s="48">
        <v>2520</v>
      </c>
      <c r="B273" s="53" t="s">
        <v>59</v>
      </c>
      <c r="C273" s="458" t="s">
        <v>182</v>
      </c>
      <c r="D273" s="7"/>
      <c r="E273" s="4"/>
      <c r="F273" s="173">
        <v>1</v>
      </c>
      <c r="G273" s="9"/>
      <c r="H273" s="8">
        <f t="shared" si="150"/>
        <v>1</v>
      </c>
      <c r="I273" s="4">
        <v>1</v>
      </c>
      <c r="J273" s="9" t="s">
        <v>260</v>
      </c>
      <c r="K273" s="14"/>
      <c r="L273" s="19">
        <f t="shared" si="151"/>
        <v>0</v>
      </c>
      <c r="M273" s="32"/>
      <c r="N273" s="339"/>
      <c r="O273" s="353">
        <f>L:L+N:N</f>
        <v>0</v>
      </c>
      <c r="P273" s="19">
        <f t="shared" si="152"/>
        <v>0</v>
      </c>
      <c r="Q273" s="42"/>
      <c r="R273" s="42"/>
      <c r="S273" s="42"/>
      <c r="T273" s="42"/>
      <c r="U273" s="19">
        <f t="shared" si="149"/>
        <v>0</v>
      </c>
      <c r="V273" s="42">
        <f t="shared" si="153"/>
        <v>0</v>
      </c>
      <c r="AR273" s="1"/>
      <c r="AS273" s="1"/>
    </row>
    <row r="274" spans="1:45" s="3" customFormat="1" hidden="1" outlineLevel="1">
      <c r="A274" s="48">
        <v>2539</v>
      </c>
      <c r="B274" s="53" t="s">
        <v>60</v>
      </c>
      <c r="C274" s="458" t="s">
        <v>182</v>
      </c>
      <c r="D274" s="7"/>
      <c r="E274" s="4"/>
      <c r="F274" s="173">
        <v>1</v>
      </c>
      <c r="G274" s="9"/>
      <c r="H274" s="8">
        <f t="shared" si="150"/>
        <v>1</v>
      </c>
      <c r="I274" s="4">
        <v>1</v>
      </c>
      <c r="J274" s="9" t="s">
        <v>260</v>
      </c>
      <c r="K274" s="14"/>
      <c r="L274" s="19">
        <f t="shared" si="151"/>
        <v>0</v>
      </c>
      <c r="M274" s="32"/>
      <c r="N274" s="339"/>
      <c r="O274" s="353">
        <f>L:L+N:N</f>
        <v>0</v>
      </c>
      <c r="P274" s="19">
        <f t="shared" si="152"/>
        <v>0</v>
      </c>
      <c r="Q274" s="42"/>
      <c r="R274" s="42"/>
      <c r="S274" s="42"/>
      <c r="T274" s="42"/>
      <c r="U274" s="19">
        <f t="shared" si="149"/>
        <v>0</v>
      </c>
      <c r="V274" s="42">
        <f t="shared" si="153"/>
        <v>0</v>
      </c>
      <c r="AR274" s="1"/>
      <c r="AS274" s="1"/>
    </row>
    <row r="275" spans="1:45" s="3" customFormat="1" hidden="1" outlineLevel="1">
      <c r="A275" s="48">
        <v>2540</v>
      </c>
      <c r="B275" s="53" t="s">
        <v>678</v>
      </c>
      <c r="C275" s="458" t="s">
        <v>182</v>
      </c>
      <c r="D275" s="7"/>
      <c r="E275" s="4"/>
      <c r="F275" s="173">
        <v>1</v>
      </c>
      <c r="G275" s="9"/>
      <c r="H275" s="8">
        <f t="shared" si="150"/>
        <v>1</v>
      </c>
      <c r="I275" s="4">
        <v>1</v>
      </c>
      <c r="J275" s="9" t="s">
        <v>216</v>
      </c>
      <c r="K275" s="14"/>
      <c r="L275" s="19">
        <f t="shared" si="151"/>
        <v>0</v>
      </c>
      <c r="M275" s="32"/>
      <c r="N275" s="339"/>
      <c r="O275" s="353">
        <f>L:L+N:N</f>
        <v>0</v>
      </c>
      <c r="P275" s="19">
        <f t="shared" si="152"/>
        <v>0</v>
      </c>
      <c r="Q275" s="42"/>
      <c r="R275" s="42"/>
      <c r="S275" s="42"/>
      <c r="T275" s="42"/>
      <c r="U275" s="19">
        <f t="shared" si="149"/>
        <v>0</v>
      </c>
      <c r="V275" s="42">
        <f t="shared" si="153"/>
        <v>0</v>
      </c>
      <c r="AR275" s="1"/>
      <c r="AS275" s="1"/>
    </row>
    <row r="276" spans="1:45" s="3" customFormat="1" hidden="1" outlineLevel="1">
      <c r="A276" s="48">
        <v>2541</v>
      </c>
      <c r="B276" s="53" t="s">
        <v>61</v>
      </c>
      <c r="C276" s="458" t="s">
        <v>182</v>
      </c>
      <c r="D276" s="7"/>
      <c r="E276" s="4"/>
      <c r="F276" s="173">
        <v>1</v>
      </c>
      <c r="G276" s="9"/>
      <c r="H276" s="8">
        <f t="shared" si="150"/>
        <v>1</v>
      </c>
      <c r="I276" s="4">
        <v>1</v>
      </c>
      <c r="J276" s="9" t="s">
        <v>216</v>
      </c>
      <c r="K276" s="14"/>
      <c r="L276" s="19">
        <f t="shared" si="151"/>
        <v>0</v>
      </c>
      <c r="M276" s="32"/>
      <c r="N276" s="339"/>
      <c r="O276" s="353">
        <f>L:L+N:N</f>
        <v>0</v>
      </c>
      <c r="P276" s="19">
        <f t="shared" si="152"/>
        <v>0</v>
      </c>
      <c r="Q276" s="42"/>
      <c r="R276" s="42"/>
      <c r="S276" s="42"/>
      <c r="T276" s="42"/>
      <c r="U276" s="19">
        <f t="shared" si="149"/>
        <v>0</v>
      </c>
      <c r="V276" s="42">
        <f t="shared" si="153"/>
        <v>0</v>
      </c>
      <c r="AR276" s="1"/>
      <c r="AS276" s="1"/>
    </row>
    <row r="277" spans="1:45" s="3" customFormat="1" hidden="1" outlineLevel="1">
      <c r="A277" s="48">
        <v>2542</v>
      </c>
      <c r="B277" s="53" t="s">
        <v>44</v>
      </c>
      <c r="C277" s="458" t="s">
        <v>182</v>
      </c>
      <c r="D277" s="7"/>
      <c r="E277" s="4"/>
      <c r="F277" s="173">
        <v>1</v>
      </c>
      <c r="G277" s="9"/>
      <c r="H277" s="8">
        <f t="shared" si="150"/>
        <v>1</v>
      </c>
      <c r="I277" s="4">
        <v>1</v>
      </c>
      <c r="J277" s="9" t="s">
        <v>216</v>
      </c>
      <c r="K277" s="14"/>
      <c r="L277" s="19">
        <f t="shared" si="151"/>
        <v>0</v>
      </c>
      <c r="M277" s="32"/>
      <c r="N277" s="339"/>
      <c r="O277" s="353">
        <f>L:L+N:N</f>
        <v>0</v>
      </c>
      <c r="P277" s="19">
        <f t="shared" si="152"/>
        <v>0</v>
      </c>
      <c r="Q277" s="42"/>
      <c r="R277" s="42"/>
      <c r="S277" s="42"/>
      <c r="T277" s="42"/>
      <c r="U277" s="19">
        <f t="shared" si="149"/>
        <v>0</v>
      </c>
      <c r="V277" s="42">
        <f t="shared" si="153"/>
        <v>0</v>
      </c>
      <c r="AR277" s="1"/>
      <c r="AS277" s="1"/>
    </row>
    <row r="278" spans="1:45" s="3" customFormat="1" hidden="1" outlineLevel="1">
      <c r="A278" s="180">
        <v>2543</v>
      </c>
      <c r="B278" s="53" t="s">
        <v>816</v>
      </c>
      <c r="C278" s="458" t="s">
        <v>182</v>
      </c>
      <c r="D278" s="7"/>
      <c r="E278" s="4"/>
      <c r="F278" s="173">
        <v>1</v>
      </c>
      <c r="G278" s="9"/>
      <c r="H278" s="8">
        <f t="shared" si="150"/>
        <v>1</v>
      </c>
      <c r="I278" s="4">
        <v>1</v>
      </c>
      <c r="J278" s="9" t="s">
        <v>216</v>
      </c>
      <c r="K278" s="14"/>
      <c r="L278" s="19">
        <f t="shared" si="151"/>
        <v>0</v>
      </c>
      <c r="M278" s="32"/>
      <c r="N278" s="339"/>
      <c r="O278" s="353">
        <f>L:L+N:N</f>
        <v>0</v>
      </c>
      <c r="P278" s="19">
        <f t="shared" si="152"/>
        <v>0</v>
      </c>
      <c r="Q278" s="42"/>
      <c r="R278" s="42"/>
      <c r="S278" s="42"/>
      <c r="T278" s="42"/>
      <c r="U278" s="19">
        <f t="shared" si="149"/>
        <v>0</v>
      </c>
      <c r="V278" s="42">
        <f t="shared" si="153"/>
        <v>0</v>
      </c>
      <c r="AR278" s="1"/>
      <c r="AS278" s="1"/>
    </row>
    <row r="279" spans="1:45" s="3" customFormat="1" hidden="1" outlineLevel="1">
      <c r="A279" s="48">
        <v>2544</v>
      </c>
      <c r="B279" s="53" t="s">
        <v>679</v>
      </c>
      <c r="C279" s="458" t="s">
        <v>182</v>
      </c>
      <c r="D279" s="7"/>
      <c r="E279" s="4"/>
      <c r="F279" s="173">
        <v>1</v>
      </c>
      <c r="G279" s="9"/>
      <c r="H279" s="8">
        <f t="shared" si="150"/>
        <v>1</v>
      </c>
      <c r="I279" s="4">
        <v>1</v>
      </c>
      <c r="J279" s="9" t="s">
        <v>216</v>
      </c>
      <c r="K279" s="14"/>
      <c r="L279" s="19">
        <f t="shared" si="151"/>
        <v>0</v>
      </c>
      <c r="M279" s="32"/>
      <c r="N279" s="339"/>
      <c r="O279" s="353">
        <f>L:L+N:N</f>
        <v>0</v>
      </c>
      <c r="P279" s="19">
        <f t="shared" si="152"/>
        <v>0</v>
      </c>
      <c r="Q279" s="42"/>
      <c r="R279" s="42"/>
      <c r="S279" s="42"/>
      <c r="T279" s="42"/>
      <c r="U279" s="19">
        <f t="shared" si="149"/>
        <v>0</v>
      </c>
      <c r="V279" s="42">
        <f t="shared" si="153"/>
        <v>0</v>
      </c>
      <c r="AR279" s="1"/>
      <c r="AS279" s="1"/>
    </row>
    <row r="280" spans="1:45" s="3" customFormat="1" hidden="1" outlineLevel="1">
      <c r="A280" s="48">
        <v>2575</v>
      </c>
      <c r="B280" s="53" t="s">
        <v>62</v>
      </c>
      <c r="C280" s="458" t="s">
        <v>182</v>
      </c>
      <c r="D280" s="7"/>
      <c r="E280" s="4"/>
      <c r="F280" s="173">
        <v>1</v>
      </c>
      <c r="G280" s="9"/>
      <c r="H280" s="8">
        <f t="shared" si="150"/>
        <v>1</v>
      </c>
      <c r="I280" s="4">
        <v>1</v>
      </c>
      <c r="J280" s="9" t="s">
        <v>216</v>
      </c>
      <c r="K280" s="14"/>
      <c r="L280" s="19">
        <f t="shared" si="151"/>
        <v>0</v>
      </c>
      <c r="M280" s="32"/>
      <c r="N280" s="339"/>
      <c r="O280" s="353">
        <f>L:L+N:N</f>
        <v>0</v>
      </c>
      <c r="P280" s="19">
        <f t="shared" si="152"/>
        <v>0</v>
      </c>
      <c r="Q280" s="42"/>
      <c r="R280" s="42"/>
      <c r="S280" s="42"/>
      <c r="T280" s="42"/>
      <c r="U280" s="19">
        <f t="shared" si="149"/>
        <v>0</v>
      </c>
      <c r="V280" s="42">
        <f t="shared" si="153"/>
        <v>0</v>
      </c>
      <c r="AR280" s="1"/>
      <c r="AS280" s="1"/>
    </row>
    <row r="281" spans="1:45" s="3" customFormat="1" hidden="1" outlineLevel="1">
      <c r="A281" s="48">
        <v>2583</v>
      </c>
      <c r="B281" s="53" t="s">
        <v>335</v>
      </c>
      <c r="C281" s="458" t="s">
        <v>182</v>
      </c>
      <c r="D281" s="7"/>
      <c r="E281" s="4">
        <f>location/2</f>
        <v>0</v>
      </c>
      <c r="F281" s="173">
        <f>location</f>
        <v>0</v>
      </c>
      <c r="G281" s="9"/>
      <c r="H281" s="8">
        <f t="shared" si="150"/>
        <v>0</v>
      </c>
      <c r="I281" s="4">
        <v>1</v>
      </c>
      <c r="J281" s="9" t="s">
        <v>260</v>
      </c>
      <c r="K281" s="14"/>
      <c r="L281" s="19">
        <f t="shared" si="151"/>
        <v>0</v>
      </c>
      <c r="M281" s="32"/>
      <c r="N281" s="339"/>
      <c r="O281" s="353">
        <f>L:L+N:N</f>
        <v>0</v>
      </c>
      <c r="P281" s="19">
        <f t="shared" si="152"/>
        <v>0</v>
      </c>
      <c r="Q281" s="42"/>
      <c r="R281" s="42"/>
      <c r="S281" s="42"/>
      <c r="T281" s="42"/>
      <c r="U281" s="19">
        <f t="shared" si="149"/>
        <v>0</v>
      </c>
      <c r="V281" s="42">
        <f t="shared" si="153"/>
        <v>0</v>
      </c>
      <c r="AR281" s="1"/>
      <c r="AS281" s="1"/>
    </row>
    <row r="282" spans="1:45" s="3" customFormat="1" hidden="1" outlineLevel="1">
      <c r="A282" s="180">
        <v>2597</v>
      </c>
      <c r="B282" s="53" t="s">
        <v>159</v>
      </c>
      <c r="C282" s="458" t="s">
        <v>182</v>
      </c>
      <c r="D282" s="7"/>
      <c r="E282" s="4"/>
      <c r="F282" s="173">
        <v>1</v>
      </c>
      <c r="G282" s="9"/>
      <c r="H282" s="8">
        <f t="shared" si="150"/>
        <v>1</v>
      </c>
      <c r="I282" s="4">
        <v>1</v>
      </c>
      <c r="J282" s="9" t="s">
        <v>216</v>
      </c>
      <c r="K282" s="14"/>
      <c r="L282" s="19">
        <f t="shared" si="151"/>
        <v>0</v>
      </c>
      <c r="M282" s="32"/>
      <c r="N282" s="339"/>
      <c r="O282" s="353">
        <f>L:L+N:N</f>
        <v>0</v>
      </c>
      <c r="P282" s="19">
        <f t="shared" si="152"/>
        <v>0</v>
      </c>
      <c r="Q282" s="42"/>
      <c r="R282" s="42"/>
      <c r="S282" s="42"/>
      <c r="T282" s="42"/>
      <c r="U282" s="19">
        <f t="shared" si="149"/>
        <v>0</v>
      </c>
      <c r="V282" s="45"/>
      <c r="AR282" s="1"/>
      <c r="AS282" s="1"/>
    </row>
    <row r="283" spans="1:45" s="3" customFormat="1" hidden="1" outlineLevel="1">
      <c r="A283" s="48"/>
      <c r="B283" s="55" t="s">
        <v>253</v>
      </c>
      <c r="C283" s="458"/>
      <c r="D283" s="7"/>
      <c r="E283" s="4"/>
      <c r="F283" s="173"/>
      <c r="G283" s="9"/>
      <c r="H283" s="8"/>
      <c r="I283" s="4"/>
      <c r="J283" s="9"/>
      <c r="K283" s="14"/>
      <c r="L283" s="21">
        <f t="shared" ref="L283:V283" si="154">SUM(L259:L282)</f>
        <v>0</v>
      </c>
      <c r="M283" s="28">
        <f t="shared" si="154"/>
        <v>0</v>
      </c>
      <c r="N283" s="340">
        <f t="shared" ref="N283" si="155">SUM(N259:N282)</f>
        <v>0</v>
      </c>
      <c r="O283" s="349">
        <f t="shared" ref="O283" si="156">SUM(O259:O282)</f>
        <v>0</v>
      </c>
      <c r="P283" s="21">
        <f t="shared" si="154"/>
        <v>0</v>
      </c>
      <c r="Q283" s="43">
        <f t="shared" si="154"/>
        <v>0</v>
      </c>
      <c r="R283" s="43">
        <f t="shared" si="154"/>
        <v>0</v>
      </c>
      <c r="S283" s="43">
        <f t="shared" si="154"/>
        <v>0</v>
      </c>
      <c r="T283" s="43">
        <f t="shared" si="154"/>
        <v>0</v>
      </c>
      <c r="U283" s="21">
        <f t="shared" si="154"/>
        <v>0</v>
      </c>
      <c r="V283" s="43">
        <f t="shared" si="154"/>
        <v>0</v>
      </c>
      <c r="AR283" s="1"/>
      <c r="AS283" s="1"/>
    </row>
    <row r="284" spans="1:45" s="3" customFormat="1" hidden="1" outlineLevel="1">
      <c r="A284" s="48"/>
      <c r="B284" s="53"/>
      <c r="C284" s="458"/>
      <c r="D284" s="7"/>
      <c r="E284" s="4"/>
      <c r="F284" s="173"/>
      <c r="G284" s="9"/>
      <c r="H284" s="8"/>
      <c r="I284" s="4"/>
      <c r="J284" s="4"/>
      <c r="K284" s="14"/>
      <c r="L284" s="19"/>
      <c r="M284" s="32"/>
      <c r="N284" s="339"/>
      <c r="O284" s="353"/>
      <c r="P284" s="19"/>
      <c r="Q284" s="42"/>
      <c r="R284" s="42"/>
      <c r="S284" s="42"/>
      <c r="T284" s="42"/>
      <c r="U284" s="19"/>
      <c r="V284" s="42"/>
      <c r="AR284" s="1"/>
      <c r="AS284" s="1"/>
    </row>
    <row r="285" spans="1:45" s="3" customFormat="1" hidden="1" outlineLevel="1">
      <c r="A285" s="181">
        <v>2600</v>
      </c>
      <c r="B285" s="38" t="s">
        <v>226</v>
      </c>
      <c r="C285" s="459"/>
      <c r="D285" s="7"/>
      <c r="E285" s="4"/>
      <c r="F285" s="173"/>
      <c r="G285" s="9"/>
      <c r="H285" s="8"/>
      <c r="I285" s="4"/>
      <c r="J285" s="9"/>
      <c r="K285" s="14"/>
      <c r="L285" s="19" t="s">
        <v>0</v>
      </c>
      <c r="M285" s="32"/>
      <c r="N285" s="339"/>
      <c r="O285" s="353"/>
      <c r="P285" s="19" t="s">
        <v>0</v>
      </c>
      <c r="Q285" s="42"/>
      <c r="R285" s="42"/>
      <c r="S285" s="42"/>
      <c r="T285" s="42"/>
      <c r="U285" s="19"/>
      <c r="V285" s="42"/>
      <c r="AR285" s="1"/>
      <c r="AS285" s="1"/>
    </row>
    <row r="286" spans="1:45" s="3" customFormat="1" hidden="1" outlineLevel="1">
      <c r="A286" s="48">
        <v>2601</v>
      </c>
      <c r="B286" s="53" t="s">
        <v>63</v>
      </c>
      <c r="C286" s="458" t="s">
        <v>182</v>
      </c>
      <c r="D286" s="7"/>
      <c r="E286" s="4"/>
      <c r="F286" s="173">
        <v>1</v>
      </c>
      <c r="G286" s="9"/>
      <c r="H286" s="8">
        <f t="shared" ref="H286:H295" si="157">SUM(E286:G286)</f>
        <v>1</v>
      </c>
      <c r="I286" s="4">
        <v>1</v>
      </c>
      <c r="J286" s="9" t="s">
        <v>260</v>
      </c>
      <c r="K286" s="14"/>
      <c r="L286" s="19">
        <f t="shared" ref="L286:L295" si="158">H286*I286*K286</f>
        <v>0</v>
      </c>
      <c r="M286" s="32"/>
      <c r="N286" s="339"/>
      <c r="O286" s="353">
        <f>L:L+N:N</f>
        <v>0</v>
      </c>
      <c r="P286" s="19">
        <f t="shared" ref="P286:P295" si="159">MAX(L286-SUM(Q286:T286),0)</f>
        <v>0</v>
      </c>
      <c r="Q286" s="42"/>
      <c r="R286" s="42"/>
      <c r="S286" s="42"/>
      <c r="T286" s="42"/>
      <c r="U286" s="19">
        <f t="shared" ref="U286:U295" si="160">L286-SUM(P286:T286)</f>
        <v>0</v>
      </c>
      <c r="V286" s="42">
        <f t="shared" ref="V286:V295" si="161">P286</f>
        <v>0</v>
      </c>
      <c r="AR286" s="1"/>
      <c r="AS286" s="1"/>
    </row>
    <row r="287" spans="1:45" s="3" customFormat="1" hidden="1" outlineLevel="1">
      <c r="A287" s="48">
        <v>2602</v>
      </c>
      <c r="B287" s="53" t="s">
        <v>817</v>
      </c>
      <c r="C287" s="458" t="s">
        <v>182</v>
      </c>
      <c r="D287" s="7"/>
      <c r="E287" s="4"/>
      <c r="F287" s="173">
        <v>1</v>
      </c>
      <c r="G287" s="9"/>
      <c r="H287" s="8">
        <f t="shared" si="157"/>
        <v>1</v>
      </c>
      <c r="I287" s="4">
        <v>1</v>
      </c>
      <c r="J287" s="9" t="s">
        <v>260</v>
      </c>
      <c r="K287" s="14"/>
      <c r="L287" s="19">
        <f t="shared" si="158"/>
        <v>0</v>
      </c>
      <c r="M287" s="32"/>
      <c r="N287" s="339"/>
      <c r="O287" s="353">
        <f>L:L+N:N</f>
        <v>0</v>
      </c>
      <c r="P287" s="19">
        <f t="shared" si="159"/>
        <v>0</v>
      </c>
      <c r="Q287" s="42"/>
      <c r="R287" s="42"/>
      <c r="S287" s="42"/>
      <c r="T287" s="42"/>
      <c r="U287" s="19">
        <f t="shared" si="160"/>
        <v>0</v>
      </c>
      <c r="V287" s="42">
        <f t="shared" si="161"/>
        <v>0</v>
      </c>
      <c r="AR287" s="1"/>
      <c r="AS287" s="1"/>
    </row>
    <row r="288" spans="1:45" s="3" customFormat="1" hidden="1" outlineLevel="1">
      <c r="A288" s="180">
        <v>2609</v>
      </c>
      <c r="B288" s="53" t="s">
        <v>338</v>
      </c>
      <c r="C288" s="458" t="s">
        <v>182</v>
      </c>
      <c r="D288" s="7"/>
      <c r="E288" s="4"/>
      <c r="F288" s="173">
        <v>1</v>
      </c>
      <c r="G288" s="9"/>
      <c r="H288" s="8">
        <f t="shared" si="157"/>
        <v>1</v>
      </c>
      <c r="I288" s="4">
        <v>1</v>
      </c>
      <c r="J288" s="9" t="s">
        <v>216</v>
      </c>
      <c r="K288" s="14"/>
      <c r="L288" s="19">
        <f t="shared" si="158"/>
        <v>0</v>
      </c>
      <c r="M288" s="32"/>
      <c r="N288" s="339"/>
      <c r="O288" s="353">
        <f>L:L+N:N</f>
        <v>0</v>
      </c>
      <c r="P288" s="19">
        <f t="shared" si="159"/>
        <v>0</v>
      </c>
      <c r="Q288" s="42"/>
      <c r="R288" s="42"/>
      <c r="S288" s="42"/>
      <c r="T288" s="42"/>
      <c r="U288" s="19">
        <f t="shared" si="160"/>
        <v>0</v>
      </c>
      <c r="V288" s="42">
        <f t="shared" si="161"/>
        <v>0</v>
      </c>
      <c r="AR288" s="1"/>
      <c r="AS288" s="1"/>
    </row>
    <row r="289" spans="1:45" s="3" customFormat="1" hidden="1" outlineLevel="1">
      <c r="A289" s="48">
        <v>2640</v>
      </c>
      <c r="B289" s="53" t="s">
        <v>336</v>
      </c>
      <c r="C289" s="458" t="s">
        <v>182</v>
      </c>
      <c r="D289" s="7"/>
      <c r="E289" s="4"/>
      <c r="F289" s="173">
        <v>1</v>
      </c>
      <c r="G289" s="9"/>
      <c r="H289" s="8">
        <f t="shared" si="157"/>
        <v>1</v>
      </c>
      <c r="I289" s="4">
        <v>1</v>
      </c>
      <c r="J289" s="9" t="s">
        <v>216</v>
      </c>
      <c r="K289" s="14"/>
      <c r="L289" s="19">
        <f t="shared" si="158"/>
        <v>0</v>
      </c>
      <c r="M289" s="32"/>
      <c r="N289" s="339"/>
      <c r="O289" s="353">
        <f>L:L+N:N</f>
        <v>0</v>
      </c>
      <c r="P289" s="19">
        <f t="shared" si="159"/>
        <v>0</v>
      </c>
      <c r="Q289" s="42"/>
      <c r="R289" s="42"/>
      <c r="S289" s="42"/>
      <c r="T289" s="42"/>
      <c r="U289" s="19">
        <f t="shared" si="160"/>
        <v>0</v>
      </c>
      <c r="V289" s="42">
        <f t="shared" si="161"/>
        <v>0</v>
      </c>
      <c r="AR289" s="1"/>
      <c r="AS289" s="1"/>
    </row>
    <row r="290" spans="1:45" s="3" customFormat="1" hidden="1" outlineLevel="1">
      <c r="A290" s="180">
        <v>2644</v>
      </c>
      <c r="B290" s="53" t="s">
        <v>340</v>
      </c>
      <c r="C290" s="458" t="s">
        <v>182</v>
      </c>
      <c r="D290" s="7"/>
      <c r="E290" s="4"/>
      <c r="F290" s="173">
        <v>1</v>
      </c>
      <c r="G290" s="9"/>
      <c r="H290" s="8">
        <f t="shared" si="157"/>
        <v>1</v>
      </c>
      <c r="I290" s="4">
        <v>1</v>
      </c>
      <c r="J290" s="9" t="s">
        <v>216</v>
      </c>
      <c r="K290" s="14"/>
      <c r="L290" s="19">
        <f t="shared" si="158"/>
        <v>0</v>
      </c>
      <c r="M290" s="32"/>
      <c r="N290" s="339"/>
      <c r="O290" s="353">
        <f>L:L+N:N</f>
        <v>0</v>
      </c>
      <c r="P290" s="19">
        <f t="shared" si="159"/>
        <v>0</v>
      </c>
      <c r="Q290" s="42"/>
      <c r="R290" s="42"/>
      <c r="S290" s="42"/>
      <c r="T290" s="42"/>
      <c r="U290" s="19">
        <f t="shared" si="160"/>
        <v>0</v>
      </c>
      <c r="V290" s="42">
        <f t="shared" si="161"/>
        <v>0</v>
      </c>
      <c r="AR290" s="1"/>
      <c r="AS290" s="1"/>
    </row>
    <row r="291" spans="1:45" s="3" customFormat="1" hidden="1" outlineLevel="1">
      <c r="A291" s="180">
        <v>2645</v>
      </c>
      <c r="B291" s="53" t="s">
        <v>342</v>
      </c>
      <c r="C291" s="458" t="s">
        <v>182</v>
      </c>
      <c r="D291" s="7"/>
      <c r="E291" s="4"/>
      <c r="F291" s="173">
        <v>1</v>
      </c>
      <c r="G291" s="9"/>
      <c r="H291" s="8">
        <f t="shared" si="157"/>
        <v>1</v>
      </c>
      <c r="I291" s="4">
        <v>1</v>
      </c>
      <c r="J291" s="9" t="s">
        <v>216</v>
      </c>
      <c r="K291" s="14"/>
      <c r="L291" s="19">
        <f t="shared" si="158"/>
        <v>0</v>
      </c>
      <c r="M291" s="32"/>
      <c r="N291" s="339"/>
      <c r="O291" s="353">
        <f>L:L+N:N</f>
        <v>0</v>
      </c>
      <c r="P291" s="19">
        <f t="shared" si="159"/>
        <v>0</v>
      </c>
      <c r="Q291" s="42"/>
      <c r="R291" s="42"/>
      <c r="S291" s="42"/>
      <c r="T291" s="42"/>
      <c r="U291" s="19">
        <f t="shared" si="160"/>
        <v>0</v>
      </c>
      <c r="V291" s="42">
        <f t="shared" si="161"/>
        <v>0</v>
      </c>
      <c r="AR291" s="1"/>
      <c r="AS291" s="1"/>
    </row>
    <row r="292" spans="1:45" s="3" customFormat="1" hidden="1" outlineLevel="1">
      <c r="A292" s="48">
        <v>2650</v>
      </c>
      <c r="B292" s="53" t="s">
        <v>64</v>
      </c>
      <c r="C292" s="458" t="s">
        <v>182</v>
      </c>
      <c r="D292" s="7"/>
      <c r="E292" s="4"/>
      <c r="F292" s="173">
        <v>1</v>
      </c>
      <c r="G292" s="9"/>
      <c r="H292" s="8">
        <f t="shared" si="157"/>
        <v>1</v>
      </c>
      <c r="I292" s="4">
        <v>1</v>
      </c>
      <c r="J292" s="9" t="s">
        <v>216</v>
      </c>
      <c r="K292" s="14"/>
      <c r="L292" s="19">
        <f t="shared" si="158"/>
        <v>0</v>
      </c>
      <c r="M292" s="32"/>
      <c r="N292" s="339"/>
      <c r="O292" s="353">
        <f>L:L+N:N</f>
        <v>0</v>
      </c>
      <c r="P292" s="19">
        <f t="shared" si="159"/>
        <v>0</v>
      </c>
      <c r="Q292" s="42"/>
      <c r="R292" s="42"/>
      <c r="S292" s="42"/>
      <c r="T292" s="42"/>
      <c r="U292" s="19">
        <f t="shared" si="160"/>
        <v>0</v>
      </c>
      <c r="V292" s="42">
        <f t="shared" si="161"/>
        <v>0</v>
      </c>
      <c r="AR292" s="1"/>
      <c r="AS292" s="1"/>
    </row>
    <row r="293" spans="1:45" s="3" customFormat="1" hidden="1" outlineLevel="1">
      <c r="A293" s="180">
        <v>2684</v>
      </c>
      <c r="B293" s="53" t="s">
        <v>343</v>
      </c>
      <c r="C293" s="458" t="s">
        <v>182</v>
      </c>
      <c r="D293" s="7"/>
      <c r="E293" s="4"/>
      <c r="F293" s="173">
        <v>1</v>
      </c>
      <c r="G293" s="9"/>
      <c r="H293" s="8">
        <f t="shared" si="157"/>
        <v>1</v>
      </c>
      <c r="I293" s="4">
        <v>1</v>
      </c>
      <c r="J293" s="9" t="s">
        <v>216</v>
      </c>
      <c r="K293" s="14"/>
      <c r="L293" s="19">
        <f t="shared" si="158"/>
        <v>0</v>
      </c>
      <c r="M293" s="32"/>
      <c r="N293" s="339"/>
      <c r="O293" s="353">
        <f>L:L+N:N</f>
        <v>0</v>
      </c>
      <c r="P293" s="19">
        <f t="shared" si="159"/>
        <v>0</v>
      </c>
      <c r="Q293" s="42"/>
      <c r="R293" s="42"/>
      <c r="S293" s="42"/>
      <c r="T293" s="42"/>
      <c r="U293" s="19">
        <f t="shared" si="160"/>
        <v>0</v>
      </c>
      <c r="V293" s="42">
        <f t="shared" si="161"/>
        <v>0</v>
      </c>
      <c r="AR293" s="1"/>
      <c r="AS293" s="1"/>
    </row>
    <row r="294" spans="1:45" s="3" customFormat="1" hidden="1" outlineLevel="1">
      <c r="A294" s="48">
        <v>2690</v>
      </c>
      <c r="B294" s="53" t="s">
        <v>65</v>
      </c>
      <c r="C294" s="458" t="s">
        <v>182</v>
      </c>
      <c r="D294" s="7"/>
      <c r="E294" s="4"/>
      <c r="F294" s="173">
        <v>1</v>
      </c>
      <c r="G294" s="9"/>
      <c r="H294" s="8">
        <f t="shared" si="157"/>
        <v>1</v>
      </c>
      <c r="I294" s="4">
        <v>1</v>
      </c>
      <c r="J294" s="9" t="s">
        <v>216</v>
      </c>
      <c r="K294" s="14"/>
      <c r="L294" s="19">
        <f t="shared" si="158"/>
        <v>0</v>
      </c>
      <c r="M294" s="32"/>
      <c r="N294" s="339"/>
      <c r="O294" s="353">
        <f>L:L+N:N</f>
        <v>0</v>
      </c>
      <c r="P294" s="19">
        <f t="shared" si="159"/>
        <v>0</v>
      </c>
      <c r="Q294" s="42"/>
      <c r="R294" s="42"/>
      <c r="S294" s="42"/>
      <c r="T294" s="42"/>
      <c r="U294" s="19">
        <f t="shared" si="160"/>
        <v>0</v>
      </c>
      <c r="V294" s="42">
        <f t="shared" si="161"/>
        <v>0</v>
      </c>
      <c r="AR294" s="1"/>
      <c r="AS294" s="1"/>
    </row>
    <row r="295" spans="1:45" s="3" customFormat="1" hidden="1" outlineLevel="1">
      <c r="A295" s="180">
        <v>2695</v>
      </c>
      <c r="B295" s="53" t="s">
        <v>681</v>
      </c>
      <c r="C295" s="458" t="s">
        <v>182</v>
      </c>
      <c r="D295" s="7"/>
      <c r="E295" s="4"/>
      <c r="F295" s="173">
        <v>1</v>
      </c>
      <c r="G295" s="9"/>
      <c r="H295" s="8">
        <f t="shared" si="157"/>
        <v>1</v>
      </c>
      <c r="I295" s="4">
        <v>1</v>
      </c>
      <c r="J295" s="9" t="s">
        <v>216</v>
      </c>
      <c r="K295" s="14"/>
      <c r="L295" s="19">
        <f t="shared" si="158"/>
        <v>0</v>
      </c>
      <c r="M295" s="32"/>
      <c r="N295" s="339"/>
      <c r="O295" s="353">
        <f>L:L+N:N</f>
        <v>0</v>
      </c>
      <c r="P295" s="19">
        <f t="shared" si="159"/>
        <v>0</v>
      </c>
      <c r="Q295" s="42"/>
      <c r="R295" s="42"/>
      <c r="S295" s="42"/>
      <c r="T295" s="42"/>
      <c r="U295" s="19">
        <f t="shared" si="160"/>
        <v>0</v>
      </c>
      <c r="V295" s="42">
        <f t="shared" si="161"/>
        <v>0</v>
      </c>
      <c r="AR295" s="1"/>
      <c r="AS295" s="1"/>
    </row>
    <row r="296" spans="1:45" s="3" customFormat="1" hidden="1" outlineLevel="1">
      <c r="A296" s="48"/>
      <c r="B296" s="55" t="s">
        <v>253</v>
      </c>
      <c r="C296" s="458"/>
      <c r="D296" s="7"/>
      <c r="E296" s="4"/>
      <c r="F296" s="173"/>
      <c r="G296" s="9"/>
      <c r="H296" s="8"/>
      <c r="I296" s="4"/>
      <c r="J296" s="9"/>
      <c r="K296" s="14"/>
      <c r="L296" s="21">
        <f t="shared" ref="L296:V296" si="162">SUM(L286:L295)</f>
        <v>0</v>
      </c>
      <c r="M296" s="28">
        <f t="shared" si="162"/>
        <v>0</v>
      </c>
      <c r="N296" s="340">
        <f t="shared" ref="N296" si="163">SUM(N286:N295)</f>
        <v>0</v>
      </c>
      <c r="O296" s="349">
        <f t="shared" ref="O296" si="164">SUM(O286:O295)</f>
        <v>0</v>
      </c>
      <c r="P296" s="21">
        <f t="shared" si="162"/>
        <v>0</v>
      </c>
      <c r="Q296" s="43">
        <f t="shared" si="162"/>
        <v>0</v>
      </c>
      <c r="R296" s="43">
        <f t="shared" si="162"/>
        <v>0</v>
      </c>
      <c r="S296" s="43">
        <f t="shared" si="162"/>
        <v>0</v>
      </c>
      <c r="T296" s="43">
        <f t="shared" si="162"/>
        <v>0</v>
      </c>
      <c r="U296" s="21">
        <f t="shared" si="162"/>
        <v>0</v>
      </c>
      <c r="V296" s="43">
        <f t="shared" si="162"/>
        <v>0</v>
      </c>
      <c r="AR296" s="1"/>
      <c r="AS296" s="1"/>
    </row>
    <row r="297" spans="1:45" s="3" customFormat="1" hidden="1" outlineLevel="1">
      <c r="A297" s="48"/>
      <c r="B297" s="55"/>
      <c r="C297" s="458"/>
      <c r="D297" s="7"/>
      <c r="E297" s="4"/>
      <c r="F297" s="173"/>
      <c r="G297" s="9"/>
      <c r="H297" s="8"/>
      <c r="I297" s="4"/>
      <c r="J297" s="10"/>
      <c r="K297" s="14"/>
      <c r="L297" s="24"/>
      <c r="M297" s="32"/>
      <c r="N297" s="339"/>
      <c r="O297" s="351"/>
      <c r="P297" s="19"/>
      <c r="Q297" s="42"/>
      <c r="R297" s="42"/>
      <c r="S297" s="42"/>
      <c r="T297" s="42"/>
      <c r="U297" s="19"/>
      <c r="V297" s="42"/>
      <c r="AR297" s="1"/>
      <c r="AS297" s="1"/>
    </row>
    <row r="298" spans="1:45" s="3" customFormat="1" hidden="1" outlineLevel="1">
      <c r="A298" s="181">
        <v>2800</v>
      </c>
      <c r="B298" s="38" t="s">
        <v>227</v>
      </c>
      <c r="C298" s="459"/>
      <c r="D298" s="7"/>
      <c r="E298" s="4"/>
      <c r="F298" s="173"/>
      <c r="G298" s="9"/>
      <c r="H298" s="8"/>
      <c r="I298" s="4"/>
      <c r="J298" s="9"/>
      <c r="K298" s="14"/>
      <c r="L298" s="19"/>
      <c r="M298" s="32"/>
      <c r="N298" s="339"/>
      <c r="O298" s="353"/>
      <c r="P298" s="19"/>
      <c r="Q298" s="42"/>
      <c r="R298" s="42"/>
      <c r="S298" s="42"/>
      <c r="T298" s="42"/>
      <c r="U298" s="19"/>
      <c r="V298" s="42"/>
      <c r="AR298" s="1"/>
      <c r="AS298" s="1"/>
    </row>
    <row r="299" spans="1:45" s="3" customFormat="1" hidden="1" outlineLevel="1">
      <c r="A299" s="48">
        <v>2801</v>
      </c>
      <c r="B299" s="53" t="s">
        <v>434</v>
      </c>
      <c r="C299" s="458" t="s">
        <v>181</v>
      </c>
      <c r="D299" s="7"/>
      <c r="E299" s="4"/>
      <c r="F299" s="173">
        <v>1</v>
      </c>
      <c r="G299" s="9"/>
      <c r="H299" s="8">
        <f t="shared" ref="H299:H313" si="165">SUM(E299:G299)</f>
        <v>1</v>
      </c>
      <c r="I299" s="4">
        <v>1</v>
      </c>
      <c r="J299" s="9" t="s">
        <v>260</v>
      </c>
      <c r="K299" s="14"/>
      <c r="L299" s="19">
        <f t="shared" ref="L299:L313" si="166">H299*I299*K299</f>
        <v>0</v>
      </c>
      <c r="M299" s="32"/>
      <c r="N299" s="339"/>
      <c r="O299" s="353">
        <f>L:L+N:N</f>
        <v>0</v>
      </c>
      <c r="P299" s="19">
        <f t="shared" ref="P299:P313" si="167">MAX(L299-SUM(Q299:T299),0)</f>
        <v>0</v>
      </c>
      <c r="Q299" s="42"/>
      <c r="R299" s="42"/>
      <c r="S299" s="42"/>
      <c r="T299" s="42"/>
      <c r="U299" s="19">
        <f t="shared" ref="U299:U313" si="168">L299-SUM(P299:T299)</f>
        <v>0</v>
      </c>
      <c r="V299" s="42">
        <f t="shared" ref="V299:V313" si="169">P299</f>
        <v>0</v>
      </c>
      <c r="AR299" s="1"/>
      <c r="AS299" s="1"/>
    </row>
    <row r="300" spans="1:45" s="3" customFormat="1" hidden="1" outlineLevel="1">
      <c r="A300" s="48">
        <v>2802</v>
      </c>
      <c r="B300" s="53" t="s">
        <v>66</v>
      </c>
      <c r="C300" s="458" t="s">
        <v>181</v>
      </c>
      <c r="D300" s="7"/>
      <c r="E300" s="4"/>
      <c r="F300" s="173">
        <v>1</v>
      </c>
      <c r="G300" s="9"/>
      <c r="H300" s="8">
        <f t="shared" si="165"/>
        <v>1</v>
      </c>
      <c r="I300" s="4">
        <v>1</v>
      </c>
      <c r="J300" s="9" t="s">
        <v>260</v>
      </c>
      <c r="K300" s="14"/>
      <c r="L300" s="19">
        <f t="shared" si="166"/>
        <v>0</v>
      </c>
      <c r="M300" s="32"/>
      <c r="N300" s="339"/>
      <c r="O300" s="353">
        <f>L:L+N:N</f>
        <v>0</v>
      </c>
      <c r="P300" s="19">
        <f t="shared" si="167"/>
        <v>0</v>
      </c>
      <c r="Q300" s="42"/>
      <c r="R300" s="42"/>
      <c r="S300" s="42"/>
      <c r="T300" s="42"/>
      <c r="U300" s="19">
        <f t="shared" si="168"/>
        <v>0</v>
      </c>
      <c r="V300" s="42">
        <f t="shared" si="169"/>
        <v>0</v>
      </c>
      <c r="AR300" s="1"/>
      <c r="AS300" s="1"/>
    </row>
    <row r="301" spans="1:45" s="3" customFormat="1" hidden="1" outlineLevel="1">
      <c r="A301" s="180">
        <v>2803</v>
      </c>
      <c r="B301" s="53" t="s">
        <v>437</v>
      </c>
      <c r="C301" s="458" t="s">
        <v>1431</v>
      </c>
      <c r="D301" s="7"/>
      <c r="E301" s="4"/>
      <c r="F301" s="173">
        <v>1</v>
      </c>
      <c r="G301" s="9"/>
      <c r="H301" s="8">
        <f t="shared" si="165"/>
        <v>1</v>
      </c>
      <c r="I301" s="4">
        <v>1</v>
      </c>
      <c r="J301" s="9" t="s">
        <v>260</v>
      </c>
      <c r="K301" s="14"/>
      <c r="L301" s="19">
        <f t="shared" si="166"/>
        <v>0</v>
      </c>
      <c r="M301" s="32"/>
      <c r="N301" s="339"/>
      <c r="O301" s="353">
        <f>L:L+N:N</f>
        <v>0</v>
      </c>
      <c r="P301" s="19">
        <f t="shared" si="167"/>
        <v>0</v>
      </c>
      <c r="Q301" s="42"/>
      <c r="R301" s="42"/>
      <c r="S301" s="42"/>
      <c r="T301" s="42"/>
      <c r="U301" s="19">
        <f t="shared" si="168"/>
        <v>0</v>
      </c>
      <c r="V301" s="42">
        <f t="shared" si="169"/>
        <v>0</v>
      </c>
      <c r="AR301" s="1"/>
      <c r="AS301" s="1"/>
    </row>
    <row r="302" spans="1:45" s="3" customFormat="1" hidden="1" outlineLevel="1">
      <c r="A302" s="180">
        <v>2804</v>
      </c>
      <c r="B302" s="53" t="s">
        <v>438</v>
      </c>
      <c r="C302" s="458" t="s">
        <v>1431</v>
      </c>
      <c r="D302" s="7"/>
      <c r="E302" s="4"/>
      <c r="F302" s="173">
        <v>1</v>
      </c>
      <c r="G302" s="9"/>
      <c r="H302" s="8">
        <f t="shared" si="165"/>
        <v>1</v>
      </c>
      <c r="I302" s="4">
        <v>1</v>
      </c>
      <c r="J302" s="9" t="s">
        <v>260</v>
      </c>
      <c r="K302" s="14"/>
      <c r="L302" s="19">
        <f t="shared" si="166"/>
        <v>0</v>
      </c>
      <c r="M302" s="32"/>
      <c r="N302" s="339"/>
      <c r="O302" s="353">
        <f>L:L+N:N</f>
        <v>0</v>
      </c>
      <c r="P302" s="19">
        <f t="shared" si="167"/>
        <v>0</v>
      </c>
      <c r="Q302" s="42"/>
      <c r="R302" s="42"/>
      <c r="S302" s="42"/>
      <c r="T302" s="42"/>
      <c r="U302" s="19">
        <f t="shared" si="168"/>
        <v>0</v>
      </c>
      <c r="V302" s="42">
        <f t="shared" si="169"/>
        <v>0</v>
      </c>
      <c r="AR302" s="1"/>
      <c r="AS302" s="1"/>
    </row>
    <row r="303" spans="1:45" s="3" customFormat="1" hidden="1" outlineLevel="1">
      <c r="A303" s="48">
        <v>2820</v>
      </c>
      <c r="B303" s="53" t="s">
        <v>682</v>
      </c>
      <c r="C303" s="458" t="s">
        <v>1431</v>
      </c>
      <c r="D303" s="7"/>
      <c r="E303" s="4"/>
      <c r="F303" s="173">
        <v>1</v>
      </c>
      <c r="G303" s="9"/>
      <c r="H303" s="8">
        <f t="shared" si="165"/>
        <v>1</v>
      </c>
      <c r="I303" s="4">
        <v>1</v>
      </c>
      <c r="J303" s="9" t="s">
        <v>260</v>
      </c>
      <c r="K303" s="14"/>
      <c r="L303" s="19">
        <f t="shared" si="166"/>
        <v>0</v>
      </c>
      <c r="M303" s="32"/>
      <c r="N303" s="339"/>
      <c r="O303" s="353">
        <f>L:L+N:N</f>
        <v>0</v>
      </c>
      <c r="P303" s="19">
        <f t="shared" si="167"/>
        <v>0</v>
      </c>
      <c r="Q303" s="42"/>
      <c r="R303" s="42"/>
      <c r="S303" s="42"/>
      <c r="T303" s="42"/>
      <c r="U303" s="19">
        <f t="shared" si="168"/>
        <v>0</v>
      </c>
      <c r="V303" s="42">
        <f t="shared" si="169"/>
        <v>0</v>
      </c>
      <c r="AR303" s="1"/>
      <c r="AS303" s="1"/>
    </row>
    <row r="304" spans="1:45" s="3" customFormat="1" hidden="1" outlineLevel="1">
      <c r="A304" s="48">
        <v>2839</v>
      </c>
      <c r="B304" s="53" t="s">
        <v>60</v>
      </c>
      <c r="C304" s="458" t="s">
        <v>1431</v>
      </c>
      <c r="D304" s="7"/>
      <c r="E304" s="4"/>
      <c r="F304" s="173">
        <v>1</v>
      </c>
      <c r="G304" s="9"/>
      <c r="H304" s="8">
        <f t="shared" si="165"/>
        <v>1</v>
      </c>
      <c r="I304" s="4">
        <v>1</v>
      </c>
      <c r="J304" s="9" t="s">
        <v>260</v>
      </c>
      <c r="K304" s="14"/>
      <c r="L304" s="19">
        <f t="shared" si="166"/>
        <v>0</v>
      </c>
      <c r="M304" s="32"/>
      <c r="N304" s="339"/>
      <c r="O304" s="353">
        <f>L:L+N:N</f>
        <v>0</v>
      </c>
      <c r="P304" s="19">
        <f t="shared" si="167"/>
        <v>0</v>
      </c>
      <c r="Q304" s="42"/>
      <c r="R304" s="42"/>
      <c r="S304" s="42"/>
      <c r="T304" s="42"/>
      <c r="U304" s="19">
        <f t="shared" si="168"/>
        <v>0</v>
      </c>
      <c r="V304" s="42">
        <f t="shared" si="169"/>
        <v>0</v>
      </c>
      <c r="AR304" s="1"/>
      <c r="AS304" s="1"/>
    </row>
    <row r="305" spans="1:45" s="3" customFormat="1" hidden="1" outlineLevel="1">
      <c r="A305" s="48">
        <v>2840</v>
      </c>
      <c r="B305" s="53" t="s">
        <v>67</v>
      </c>
      <c r="C305" s="458" t="s">
        <v>1431</v>
      </c>
      <c r="D305" s="7"/>
      <c r="E305" s="4"/>
      <c r="F305" s="173">
        <v>1</v>
      </c>
      <c r="G305" s="9"/>
      <c r="H305" s="8">
        <f t="shared" si="165"/>
        <v>1</v>
      </c>
      <c r="I305" s="4">
        <v>1</v>
      </c>
      <c r="J305" s="9" t="s">
        <v>216</v>
      </c>
      <c r="K305" s="14"/>
      <c r="L305" s="19">
        <f t="shared" si="166"/>
        <v>0</v>
      </c>
      <c r="M305" s="32"/>
      <c r="N305" s="339"/>
      <c r="O305" s="353">
        <f>L:L+N:N</f>
        <v>0</v>
      </c>
      <c r="P305" s="19">
        <f t="shared" si="167"/>
        <v>0</v>
      </c>
      <c r="Q305" s="42"/>
      <c r="R305" s="42"/>
      <c r="S305" s="42"/>
      <c r="T305" s="42"/>
      <c r="U305" s="19">
        <f t="shared" si="168"/>
        <v>0</v>
      </c>
      <c r="V305" s="42">
        <f t="shared" si="169"/>
        <v>0</v>
      </c>
      <c r="AR305" s="1"/>
      <c r="AS305" s="1"/>
    </row>
    <row r="306" spans="1:45" s="3" customFormat="1" hidden="1" outlineLevel="1">
      <c r="A306" s="48">
        <v>2845</v>
      </c>
      <c r="B306" s="53" t="s">
        <v>439</v>
      </c>
      <c r="C306" s="458" t="s">
        <v>1431</v>
      </c>
      <c r="D306" s="7"/>
      <c r="E306" s="4"/>
      <c r="F306" s="173">
        <f>rain</f>
        <v>0</v>
      </c>
      <c r="G306" s="9"/>
      <c r="H306" s="8">
        <f t="shared" si="165"/>
        <v>0</v>
      </c>
      <c r="I306" s="4">
        <v>1</v>
      </c>
      <c r="J306" s="9" t="s">
        <v>260</v>
      </c>
      <c r="K306" s="14"/>
      <c r="L306" s="19">
        <f t="shared" si="166"/>
        <v>0</v>
      </c>
      <c r="M306" s="32"/>
      <c r="N306" s="339"/>
      <c r="O306" s="353">
        <f>L:L+N:N</f>
        <v>0</v>
      </c>
      <c r="P306" s="19">
        <f t="shared" si="167"/>
        <v>0</v>
      </c>
      <c r="Q306" s="42"/>
      <c r="R306" s="42"/>
      <c r="S306" s="42"/>
      <c r="T306" s="42"/>
      <c r="U306" s="19">
        <f t="shared" si="168"/>
        <v>0</v>
      </c>
      <c r="V306" s="42">
        <f t="shared" si="169"/>
        <v>0</v>
      </c>
      <c r="AR306" s="1"/>
      <c r="AS306" s="1"/>
    </row>
    <row r="307" spans="1:45" s="3" customFormat="1" hidden="1" outlineLevel="1">
      <c r="A307" s="180">
        <v>2846</v>
      </c>
      <c r="B307" s="53" t="s">
        <v>441</v>
      </c>
      <c r="C307" s="458" t="s">
        <v>1431</v>
      </c>
      <c r="D307" s="7"/>
      <c r="E307" s="4"/>
      <c r="F307" s="173">
        <f>snow</f>
        <v>0</v>
      </c>
      <c r="G307" s="9"/>
      <c r="H307" s="8">
        <f t="shared" si="165"/>
        <v>0</v>
      </c>
      <c r="I307" s="4">
        <v>1</v>
      </c>
      <c r="J307" s="9" t="s">
        <v>260</v>
      </c>
      <c r="K307" s="14"/>
      <c r="L307" s="19">
        <f t="shared" si="166"/>
        <v>0</v>
      </c>
      <c r="M307" s="32"/>
      <c r="N307" s="339"/>
      <c r="O307" s="353">
        <f>L:L+N:N</f>
        <v>0</v>
      </c>
      <c r="P307" s="19">
        <f t="shared" si="167"/>
        <v>0</v>
      </c>
      <c r="Q307" s="42"/>
      <c r="R307" s="42"/>
      <c r="S307" s="42"/>
      <c r="T307" s="42"/>
      <c r="U307" s="19">
        <f t="shared" si="168"/>
        <v>0</v>
      </c>
      <c r="V307" s="42">
        <f t="shared" si="169"/>
        <v>0</v>
      </c>
      <c r="AR307" s="1"/>
      <c r="AS307" s="1"/>
    </row>
    <row r="308" spans="1:45" s="3" customFormat="1" hidden="1" outlineLevel="1">
      <c r="A308" s="48">
        <v>2847</v>
      </c>
      <c r="B308" s="53" t="s">
        <v>68</v>
      </c>
      <c r="C308" s="458" t="s">
        <v>1431</v>
      </c>
      <c r="D308" s="7"/>
      <c r="E308" s="4"/>
      <c r="F308" s="173">
        <v>1</v>
      </c>
      <c r="G308" s="9"/>
      <c r="H308" s="8">
        <f t="shared" si="165"/>
        <v>1</v>
      </c>
      <c r="I308" s="4">
        <v>1</v>
      </c>
      <c r="J308" s="9" t="s">
        <v>216</v>
      </c>
      <c r="K308" s="14"/>
      <c r="L308" s="19">
        <f t="shared" si="166"/>
        <v>0</v>
      </c>
      <c r="M308" s="32"/>
      <c r="N308" s="339"/>
      <c r="O308" s="353">
        <f>L:L+N:N</f>
        <v>0</v>
      </c>
      <c r="P308" s="19">
        <f t="shared" si="167"/>
        <v>0</v>
      </c>
      <c r="Q308" s="42"/>
      <c r="R308" s="42"/>
      <c r="S308" s="42"/>
      <c r="T308" s="42"/>
      <c r="U308" s="19">
        <f t="shared" si="168"/>
        <v>0</v>
      </c>
      <c r="V308" s="42">
        <f t="shared" si="169"/>
        <v>0</v>
      </c>
      <c r="AR308" s="1"/>
      <c r="AS308" s="1"/>
    </row>
    <row r="309" spans="1:45" s="3" customFormat="1" hidden="1" outlineLevel="1">
      <c r="A309" s="48">
        <v>2865</v>
      </c>
      <c r="B309" s="53" t="s">
        <v>86</v>
      </c>
      <c r="C309" s="458" t="s">
        <v>1431</v>
      </c>
      <c r="D309" s="7"/>
      <c r="E309" s="4"/>
      <c r="F309" s="173">
        <v>1</v>
      </c>
      <c r="G309" s="9"/>
      <c r="H309" s="8">
        <f t="shared" si="165"/>
        <v>1</v>
      </c>
      <c r="I309" s="4">
        <v>1</v>
      </c>
      <c r="J309" s="9" t="s">
        <v>216</v>
      </c>
      <c r="K309" s="14"/>
      <c r="L309" s="19">
        <f t="shared" si="166"/>
        <v>0</v>
      </c>
      <c r="M309" s="32"/>
      <c r="N309" s="339"/>
      <c r="O309" s="353">
        <f>L:L+N:N</f>
        <v>0</v>
      </c>
      <c r="P309" s="19">
        <f t="shared" si="167"/>
        <v>0</v>
      </c>
      <c r="Q309" s="42"/>
      <c r="R309" s="42"/>
      <c r="S309" s="42"/>
      <c r="T309" s="42"/>
      <c r="U309" s="19">
        <f t="shared" si="168"/>
        <v>0</v>
      </c>
      <c r="V309" s="42">
        <f t="shared" si="169"/>
        <v>0</v>
      </c>
      <c r="AR309" s="1"/>
      <c r="AS309" s="1"/>
    </row>
    <row r="310" spans="1:45" s="3" customFormat="1" hidden="1" outlineLevel="1">
      <c r="A310" s="48">
        <v>2866</v>
      </c>
      <c r="B310" s="53" t="s">
        <v>683</v>
      </c>
      <c r="C310" s="458" t="s">
        <v>1431</v>
      </c>
      <c r="D310" s="7"/>
      <c r="E310" s="4"/>
      <c r="F310" s="173">
        <v>1</v>
      </c>
      <c r="G310" s="9"/>
      <c r="H310" s="8">
        <f t="shared" si="165"/>
        <v>1</v>
      </c>
      <c r="I310" s="4">
        <v>1</v>
      </c>
      <c r="J310" s="9" t="s">
        <v>216</v>
      </c>
      <c r="K310" s="14"/>
      <c r="L310" s="19">
        <f t="shared" si="166"/>
        <v>0</v>
      </c>
      <c r="M310" s="32"/>
      <c r="N310" s="339"/>
      <c r="O310" s="353">
        <f>L:L+N:N</f>
        <v>0</v>
      </c>
      <c r="P310" s="19">
        <f t="shared" si="167"/>
        <v>0</v>
      </c>
      <c r="Q310" s="42"/>
      <c r="R310" s="42"/>
      <c r="S310" s="42"/>
      <c r="T310" s="42"/>
      <c r="U310" s="19">
        <f t="shared" si="168"/>
        <v>0</v>
      </c>
      <c r="V310" s="42">
        <f t="shared" si="169"/>
        <v>0</v>
      </c>
      <c r="AR310" s="1"/>
      <c r="AS310" s="1"/>
    </row>
    <row r="311" spans="1:45" s="3" customFormat="1" hidden="1" outlineLevel="1">
      <c r="A311" s="48">
        <v>2877</v>
      </c>
      <c r="B311" s="53" t="s">
        <v>69</v>
      </c>
      <c r="C311" s="458" t="s">
        <v>1431</v>
      </c>
      <c r="D311" s="7"/>
      <c r="E311" s="4"/>
      <c r="F311" s="173">
        <v>1</v>
      </c>
      <c r="G311" s="9"/>
      <c r="H311" s="8">
        <f t="shared" si="165"/>
        <v>1</v>
      </c>
      <c r="I311" s="4">
        <v>1</v>
      </c>
      <c r="J311" s="9" t="s">
        <v>260</v>
      </c>
      <c r="K311" s="14"/>
      <c r="L311" s="19">
        <f t="shared" si="166"/>
        <v>0</v>
      </c>
      <c r="M311" s="32"/>
      <c r="N311" s="339"/>
      <c r="O311" s="353">
        <f>L:L+N:N</f>
        <v>0</v>
      </c>
      <c r="P311" s="19">
        <f t="shared" si="167"/>
        <v>0</v>
      </c>
      <c r="Q311" s="42"/>
      <c r="R311" s="42"/>
      <c r="S311" s="42"/>
      <c r="T311" s="42"/>
      <c r="U311" s="19">
        <f t="shared" si="168"/>
        <v>0</v>
      </c>
      <c r="V311" s="42">
        <f t="shared" si="169"/>
        <v>0</v>
      </c>
      <c r="AR311" s="1"/>
      <c r="AS311" s="1"/>
    </row>
    <row r="312" spans="1:45" s="3" customFormat="1" hidden="1" outlineLevel="1">
      <c r="A312" s="48">
        <v>2883</v>
      </c>
      <c r="B312" s="53" t="s">
        <v>818</v>
      </c>
      <c r="C312" s="458" t="s">
        <v>1431</v>
      </c>
      <c r="D312" s="7"/>
      <c r="E312" s="4"/>
      <c r="F312" s="173">
        <v>1</v>
      </c>
      <c r="G312" s="9"/>
      <c r="H312" s="8">
        <f t="shared" si="165"/>
        <v>1</v>
      </c>
      <c r="I312" s="4">
        <v>1</v>
      </c>
      <c r="J312" s="9" t="s">
        <v>216</v>
      </c>
      <c r="K312" s="14"/>
      <c r="L312" s="19">
        <f t="shared" si="166"/>
        <v>0</v>
      </c>
      <c r="M312" s="32"/>
      <c r="N312" s="339"/>
      <c r="O312" s="353">
        <f>L:L+N:N</f>
        <v>0</v>
      </c>
      <c r="P312" s="19">
        <f t="shared" si="167"/>
        <v>0</v>
      </c>
      <c r="Q312" s="42"/>
      <c r="R312" s="42"/>
      <c r="S312" s="42"/>
      <c r="T312" s="42"/>
      <c r="U312" s="19">
        <f t="shared" si="168"/>
        <v>0</v>
      </c>
      <c r="V312" s="42">
        <f t="shared" si="169"/>
        <v>0</v>
      </c>
      <c r="AR312" s="1"/>
      <c r="AS312" s="1"/>
    </row>
    <row r="313" spans="1:45" s="3" customFormat="1" hidden="1" outlineLevel="1">
      <c r="A313" s="48">
        <v>2895</v>
      </c>
      <c r="B313" s="53" t="s">
        <v>684</v>
      </c>
      <c r="C313" s="458" t="s">
        <v>1431</v>
      </c>
      <c r="D313" s="7"/>
      <c r="E313" s="4"/>
      <c r="F313" s="173">
        <v>1</v>
      </c>
      <c r="G313" s="9"/>
      <c r="H313" s="8">
        <f t="shared" si="165"/>
        <v>1</v>
      </c>
      <c r="I313" s="4">
        <v>1</v>
      </c>
      <c r="J313" s="9" t="s">
        <v>216</v>
      </c>
      <c r="K313" s="14"/>
      <c r="L313" s="19">
        <f t="shared" si="166"/>
        <v>0</v>
      </c>
      <c r="M313" s="32"/>
      <c r="N313" s="339"/>
      <c r="O313" s="353">
        <f>L:L+N:N</f>
        <v>0</v>
      </c>
      <c r="P313" s="19">
        <f t="shared" si="167"/>
        <v>0</v>
      </c>
      <c r="Q313" s="42"/>
      <c r="R313" s="42"/>
      <c r="S313" s="42"/>
      <c r="T313" s="42"/>
      <c r="U313" s="19">
        <f t="shared" si="168"/>
        <v>0</v>
      </c>
      <c r="V313" s="42">
        <f t="shared" si="169"/>
        <v>0</v>
      </c>
      <c r="AR313" s="1"/>
      <c r="AS313" s="1"/>
    </row>
    <row r="314" spans="1:45" s="3" customFormat="1" hidden="1" outlineLevel="1">
      <c r="A314" s="48"/>
      <c r="B314" s="55" t="s">
        <v>253</v>
      </c>
      <c r="C314" s="458"/>
      <c r="D314" s="7"/>
      <c r="E314" s="4"/>
      <c r="F314" s="173"/>
      <c r="G314" s="9"/>
      <c r="H314" s="8"/>
      <c r="I314" s="4"/>
      <c r="J314" s="9"/>
      <c r="K314" s="14"/>
      <c r="L314" s="21">
        <f t="shared" ref="L314:V314" si="170">SUM(L299:L313)</f>
        <v>0</v>
      </c>
      <c r="M314" s="28">
        <f t="shared" si="170"/>
        <v>0</v>
      </c>
      <c r="N314" s="340">
        <f t="shared" ref="N314" si="171">SUM(N299:N313)</f>
        <v>0</v>
      </c>
      <c r="O314" s="349">
        <f t="shared" ref="O314" si="172">SUM(O299:O313)</f>
        <v>0</v>
      </c>
      <c r="P314" s="21">
        <f t="shared" si="170"/>
        <v>0</v>
      </c>
      <c r="Q314" s="43">
        <f t="shared" si="170"/>
        <v>0</v>
      </c>
      <c r="R314" s="43">
        <f t="shared" si="170"/>
        <v>0</v>
      </c>
      <c r="S314" s="43">
        <f t="shared" si="170"/>
        <v>0</v>
      </c>
      <c r="T314" s="43">
        <f t="shared" si="170"/>
        <v>0</v>
      </c>
      <c r="U314" s="21">
        <f t="shared" si="170"/>
        <v>0</v>
      </c>
      <c r="V314" s="43">
        <f t="shared" si="170"/>
        <v>0</v>
      </c>
      <c r="AR314" s="1"/>
      <c r="AS314" s="1"/>
    </row>
    <row r="315" spans="1:45" s="3" customFormat="1" hidden="1" outlineLevel="1">
      <c r="A315" s="18"/>
      <c r="B315" s="53"/>
      <c r="C315" s="461"/>
      <c r="D315" s="7"/>
      <c r="E315" s="4"/>
      <c r="F315" s="173"/>
      <c r="G315" s="9"/>
      <c r="H315" s="8"/>
      <c r="I315" s="4"/>
      <c r="J315" s="4"/>
      <c r="K315" s="14"/>
      <c r="L315" s="19"/>
      <c r="M315" s="32"/>
      <c r="N315" s="339"/>
      <c r="O315" s="353"/>
      <c r="P315" s="19"/>
      <c r="Q315" s="42"/>
      <c r="R315" s="42"/>
      <c r="S315" s="42"/>
      <c r="T315" s="42"/>
      <c r="U315" s="19"/>
      <c r="V315" s="42"/>
      <c r="AR315" s="1"/>
      <c r="AS315" s="1"/>
    </row>
    <row r="316" spans="1:45" s="3" customFormat="1" hidden="1" outlineLevel="1">
      <c r="A316" s="181">
        <v>2900</v>
      </c>
      <c r="B316" s="38" t="s">
        <v>228</v>
      </c>
      <c r="C316" s="459"/>
      <c r="D316" s="7"/>
      <c r="E316" s="9"/>
      <c r="F316" s="173"/>
      <c r="G316" s="9"/>
      <c r="H316" s="8"/>
      <c r="I316" s="4"/>
      <c r="J316" s="9"/>
      <c r="K316" s="14"/>
      <c r="L316" s="19"/>
      <c r="M316" s="32"/>
      <c r="N316" s="339"/>
      <c r="O316" s="353"/>
      <c r="P316" s="19"/>
      <c r="Q316" s="42"/>
      <c r="R316" s="42"/>
      <c r="S316" s="42"/>
      <c r="T316" s="42"/>
      <c r="U316" s="19"/>
      <c r="V316" s="42"/>
      <c r="AR316" s="1"/>
      <c r="AS316" s="1"/>
    </row>
    <row r="317" spans="1:45" s="3" customFormat="1" hidden="1" outlineLevel="1">
      <c r="A317" s="48">
        <v>2901</v>
      </c>
      <c r="B317" s="53" t="s">
        <v>70</v>
      </c>
      <c r="C317" s="458" t="s">
        <v>1431</v>
      </c>
      <c r="D317" s="7"/>
      <c r="E317" s="9">
        <f>shoot</f>
        <v>0</v>
      </c>
      <c r="F317" s="173">
        <f>shoot/2</f>
        <v>0</v>
      </c>
      <c r="G317" s="9"/>
      <c r="H317" s="8">
        <f t="shared" ref="H317:H330" si="173">SUM(E317:G317)</f>
        <v>0</v>
      </c>
      <c r="I317" s="4">
        <v>1</v>
      </c>
      <c r="J317" s="9" t="s">
        <v>260</v>
      </c>
      <c r="K317" s="14"/>
      <c r="L317" s="19">
        <f t="shared" ref="L317:L330" si="174">H317*I317*K317</f>
        <v>0</v>
      </c>
      <c r="M317" s="32"/>
      <c r="N317" s="339"/>
      <c r="O317" s="353">
        <f>L:L+N:N</f>
        <v>0</v>
      </c>
      <c r="P317" s="19">
        <f t="shared" ref="P317:P330" si="175">MAX(L317-SUM(Q317:T317),0)</f>
        <v>0</v>
      </c>
      <c r="Q317" s="42"/>
      <c r="R317" s="42"/>
      <c r="S317" s="42"/>
      <c r="T317" s="42"/>
      <c r="U317" s="19">
        <f t="shared" ref="U317:U330" si="176">L317-SUM(P317:T317)</f>
        <v>0</v>
      </c>
      <c r="V317" s="42">
        <f t="shared" ref="V317:V329" si="177">P317</f>
        <v>0</v>
      </c>
      <c r="AR317" s="1"/>
      <c r="AS317" s="1"/>
    </row>
    <row r="318" spans="1:45" s="3" customFormat="1" hidden="1" outlineLevel="1">
      <c r="A318" s="180">
        <v>2903</v>
      </c>
      <c r="B318" s="53" t="s">
        <v>442</v>
      </c>
      <c r="C318" s="458" t="s">
        <v>1431</v>
      </c>
      <c r="D318" s="7"/>
      <c r="E318" s="9">
        <f>shoot</f>
        <v>0</v>
      </c>
      <c r="F318" s="173">
        <f>shoot/2</f>
        <v>0</v>
      </c>
      <c r="G318" s="9"/>
      <c r="H318" s="8">
        <f t="shared" si="173"/>
        <v>0</v>
      </c>
      <c r="I318" s="4">
        <v>1</v>
      </c>
      <c r="J318" s="9" t="s">
        <v>260</v>
      </c>
      <c r="K318" s="14"/>
      <c r="L318" s="19">
        <f t="shared" si="174"/>
        <v>0</v>
      </c>
      <c r="M318" s="32"/>
      <c r="N318" s="339"/>
      <c r="O318" s="353">
        <f>L:L+N:N</f>
        <v>0</v>
      </c>
      <c r="P318" s="19">
        <f t="shared" si="175"/>
        <v>0</v>
      </c>
      <c r="Q318" s="42"/>
      <c r="R318" s="42"/>
      <c r="S318" s="42"/>
      <c r="T318" s="42"/>
      <c r="U318" s="19">
        <f t="shared" si="176"/>
        <v>0</v>
      </c>
      <c r="V318" s="42">
        <f t="shared" si="177"/>
        <v>0</v>
      </c>
      <c r="AR318" s="1"/>
      <c r="AS318" s="1"/>
    </row>
    <row r="319" spans="1:45" s="3" customFormat="1" hidden="1" outlineLevel="1">
      <c r="A319" s="48">
        <v>2906</v>
      </c>
      <c r="B319" s="53" t="s">
        <v>71</v>
      </c>
      <c r="C319" s="458" t="s">
        <v>1431</v>
      </c>
      <c r="D319" s="7"/>
      <c r="E319" s="4">
        <f>ROUND(shoot*0.15,0)</f>
        <v>0</v>
      </c>
      <c r="F319" s="173">
        <f>shoot</f>
        <v>0</v>
      </c>
      <c r="G319" s="9"/>
      <c r="H319" s="8">
        <f t="shared" si="173"/>
        <v>0</v>
      </c>
      <c r="I319" s="4">
        <v>1</v>
      </c>
      <c r="J319" s="9" t="s">
        <v>260</v>
      </c>
      <c r="K319" s="14"/>
      <c r="L319" s="19">
        <f t="shared" si="174"/>
        <v>0</v>
      </c>
      <c r="M319" s="32"/>
      <c r="N319" s="339"/>
      <c r="O319" s="353">
        <f>L:L+N:N</f>
        <v>0</v>
      </c>
      <c r="P319" s="19">
        <f t="shared" si="175"/>
        <v>0</v>
      </c>
      <c r="Q319" s="42"/>
      <c r="R319" s="42"/>
      <c r="S319" s="42"/>
      <c r="T319" s="42"/>
      <c r="U319" s="19">
        <f t="shared" si="176"/>
        <v>0</v>
      </c>
      <c r="V319" s="42">
        <f t="shared" si="177"/>
        <v>0</v>
      </c>
      <c r="AR319" s="1"/>
      <c r="AS319" s="1"/>
    </row>
    <row r="320" spans="1:45" s="3" customFormat="1" hidden="1" outlineLevel="1">
      <c r="A320" s="48">
        <v>2907</v>
      </c>
      <c r="B320" s="53" t="s">
        <v>72</v>
      </c>
      <c r="C320" s="458" t="s">
        <v>1431</v>
      </c>
      <c r="D320" s="7"/>
      <c r="E320" s="4"/>
      <c r="F320" s="173">
        <v>1</v>
      </c>
      <c r="G320" s="9"/>
      <c r="H320" s="8">
        <f t="shared" si="173"/>
        <v>1</v>
      </c>
      <c r="I320" s="4">
        <v>1</v>
      </c>
      <c r="J320" s="9" t="s">
        <v>260</v>
      </c>
      <c r="K320" s="14"/>
      <c r="L320" s="19">
        <f t="shared" si="174"/>
        <v>0</v>
      </c>
      <c r="M320" s="32"/>
      <c r="N320" s="339"/>
      <c r="O320" s="353">
        <f>L:L+N:N</f>
        <v>0</v>
      </c>
      <c r="P320" s="19">
        <f t="shared" si="175"/>
        <v>0</v>
      </c>
      <c r="Q320" s="42"/>
      <c r="R320" s="42"/>
      <c r="S320" s="42"/>
      <c r="T320" s="42"/>
      <c r="U320" s="19">
        <f t="shared" si="176"/>
        <v>0</v>
      </c>
      <c r="V320" s="42">
        <f t="shared" si="177"/>
        <v>0</v>
      </c>
      <c r="AR320" s="1"/>
      <c r="AS320" s="1"/>
    </row>
    <row r="321" spans="1:45" s="3" customFormat="1" hidden="1" outlineLevel="1">
      <c r="A321" s="180">
        <v>2913</v>
      </c>
      <c r="B321" s="53" t="s">
        <v>42</v>
      </c>
      <c r="C321" s="458" t="s">
        <v>1431</v>
      </c>
      <c r="D321" s="7"/>
      <c r="E321" s="9"/>
      <c r="F321" s="173">
        <v>1</v>
      </c>
      <c r="G321" s="9"/>
      <c r="H321" s="8">
        <f t="shared" si="173"/>
        <v>1</v>
      </c>
      <c r="I321" s="4">
        <v>1</v>
      </c>
      <c r="J321" s="9" t="s">
        <v>261</v>
      </c>
      <c r="K321" s="14"/>
      <c r="L321" s="19">
        <f t="shared" si="174"/>
        <v>0</v>
      </c>
      <c r="M321" s="32"/>
      <c r="N321" s="339"/>
      <c r="O321" s="353">
        <f>L:L+N:N</f>
        <v>0</v>
      </c>
      <c r="P321" s="19">
        <f t="shared" si="175"/>
        <v>0</v>
      </c>
      <c r="Q321" s="42"/>
      <c r="R321" s="42"/>
      <c r="S321" s="42"/>
      <c r="T321" s="42"/>
      <c r="U321" s="19">
        <f t="shared" si="176"/>
        <v>0</v>
      </c>
      <c r="V321" s="42">
        <f t="shared" si="177"/>
        <v>0</v>
      </c>
      <c r="AR321" s="1"/>
      <c r="AS321" s="1"/>
    </row>
    <row r="322" spans="1:45" s="3" customFormat="1" hidden="1" outlineLevel="1">
      <c r="A322" s="48">
        <v>2939</v>
      </c>
      <c r="B322" s="53" t="s">
        <v>60</v>
      </c>
      <c r="C322" s="458" t="s">
        <v>1431</v>
      </c>
      <c r="D322" s="7"/>
      <c r="E322" s="4"/>
      <c r="F322" s="173">
        <f>sh</f>
        <v>0</v>
      </c>
      <c r="G322" s="9"/>
      <c r="H322" s="8">
        <f t="shared" si="173"/>
        <v>0</v>
      </c>
      <c r="I322" s="4">
        <v>1</v>
      </c>
      <c r="J322" s="9" t="s">
        <v>260</v>
      </c>
      <c r="K322" s="14"/>
      <c r="L322" s="19">
        <f t="shared" si="174"/>
        <v>0</v>
      </c>
      <c r="M322" s="32"/>
      <c r="N322" s="339"/>
      <c r="O322" s="353">
        <f>L:L+N:N</f>
        <v>0</v>
      </c>
      <c r="P322" s="19">
        <f t="shared" si="175"/>
        <v>0</v>
      </c>
      <c r="Q322" s="42"/>
      <c r="R322" s="42"/>
      <c r="S322" s="42"/>
      <c r="T322" s="42"/>
      <c r="U322" s="19">
        <f t="shared" si="176"/>
        <v>0</v>
      </c>
      <c r="V322" s="42">
        <f t="shared" si="177"/>
        <v>0</v>
      </c>
      <c r="AR322" s="1"/>
      <c r="AS322" s="1"/>
    </row>
    <row r="323" spans="1:45" s="3" customFormat="1" hidden="1" outlineLevel="1">
      <c r="A323" s="48">
        <v>2940</v>
      </c>
      <c r="B323" s="53" t="s">
        <v>73</v>
      </c>
      <c r="C323" s="458" t="s">
        <v>1431</v>
      </c>
      <c r="D323" s="7"/>
      <c r="E323" s="4"/>
      <c r="F323" s="173">
        <v>1</v>
      </c>
      <c r="G323" s="9"/>
      <c r="H323" s="8">
        <f t="shared" si="173"/>
        <v>1</v>
      </c>
      <c r="I323" s="4">
        <v>1</v>
      </c>
      <c r="J323" s="9" t="s">
        <v>216</v>
      </c>
      <c r="K323" s="14"/>
      <c r="L323" s="19">
        <f t="shared" si="174"/>
        <v>0</v>
      </c>
      <c r="M323" s="32"/>
      <c r="N323" s="339"/>
      <c r="O323" s="353">
        <f>L:L+N:N</f>
        <v>0</v>
      </c>
      <c r="P323" s="19">
        <f t="shared" si="175"/>
        <v>0</v>
      </c>
      <c r="Q323" s="42"/>
      <c r="R323" s="42"/>
      <c r="S323" s="42"/>
      <c r="T323" s="42"/>
      <c r="U323" s="19">
        <f t="shared" si="176"/>
        <v>0</v>
      </c>
      <c r="V323" s="42">
        <f t="shared" si="177"/>
        <v>0</v>
      </c>
      <c r="AR323" s="1"/>
      <c r="AS323" s="1"/>
    </row>
    <row r="324" spans="1:45" s="3" customFormat="1" hidden="1" outlineLevel="1">
      <c r="A324" s="48">
        <v>2941</v>
      </c>
      <c r="B324" s="53" t="s">
        <v>43</v>
      </c>
      <c r="C324" s="458" t="s">
        <v>1431</v>
      </c>
      <c r="D324" s="7"/>
      <c r="E324" s="4"/>
      <c r="F324" s="173">
        <v>1</v>
      </c>
      <c r="G324" s="9"/>
      <c r="H324" s="8">
        <f t="shared" si="173"/>
        <v>1</v>
      </c>
      <c r="I324" s="4">
        <v>1</v>
      </c>
      <c r="J324" s="9" t="s">
        <v>216</v>
      </c>
      <c r="K324" s="14"/>
      <c r="L324" s="19">
        <f t="shared" si="174"/>
        <v>0</v>
      </c>
      <c r="M324" s="32"/>
      <c r="N324" s="339"/>
      <c r="O324" s="353">
        <f>L:L+N:N</f>
        <v>0</v>
      </c>
      <c r="P324" s="19">
        <f t="shared" si="175"/>
        <v>0</v>
      </c>
      <c r="Q324" s="42"/>
      <c r="R324" s="42"/>
      <c r="S324" s="42"/>
      <c r="T324" s="42"/>
      <c r="U324" s="19">
        <f t="shared" si="176"/>
        <v>0</v>
      </c>
      <c r="V324" s="42">
        <f t="shared" si="177"/>
        <v>0</v>
      </c>
      <c r="AR324" s="1"/>
      <c r="AS324" s="1"/>
    </row>
    <row r="325" spans="1:45" s="3" customFormat="1" hidden="1" outlineLevel="1">
      <c r="A325" s="48">
        <v>2942</v>
      </c>
      <c r="B325" s="53" t="s">
        <v>44</v>
      </c>
      <c r="C325" s="458" t="s">
        <v>1431</v>
      </c>
      <c r="D325" s="7"/>
      <c r="E325" s="4"/>
      <c r="F325" s="173">
        <v>1</v>
      </c>
      <c r="G325" s="9"/>
      <c r="H325" s="8">
        <f t="shared" si="173"/>
        <v>1</v>
      </c>
      <c r="I325" s="4">
        <v>1</v>
      </c>
      <c r="J325" s="9" t="s">
        <v>216</v>
      </c>
      <c r="K325" s="14"/>
      <c r="L325" s="19">
        <f t="shared" si="174"/>
        <v>0</v>
      </c>
      <c r="M325" s="32"/>
      <c r="N325" s="339"/>
      <c r="O325" s="353">
        <f>L:L+N:N</f>
        <v>0</v>
      </c>
      <c r="P325" s="19">
        <f t="shared" si="175"/>
        <v>0</v>
      </c>
      <c r="Q325" s="42"/>
      <c r="R325" s="42"/>
      <c r="S325" s="42"/>
      <c r="T325" s="42"/>
      <c r="U325" s="19">
        <f t="shared" si="176"/>
        <v>0</v>
      </c>
      <c r="V325" s="42">
        <f t="shared" si="177"/>
        <v>0</v>
      </c>
      <c r="AR325" s="1"/>
      <c r="AS325" s="1"/>
    </row>
    <row r="326" spans="1:45" s="3" customFormat="1" hidden="1" outlineLevel="1">
      <c r="A326" s="48">
        <v>2943</v>
      </c>
      <c r="B326" s="53" t="s">
        <v>685</v>
      </c>
      <c r="C326" s="458" t="s">
        <v>1431</v>
      </c>
      <c r="D326" s="7"/>
      <c r="E326" s="4"/>
      <c r="F326" s="173">
        <v>1</v>
      </c>
      <c r="G326" s="9"/>
      <c r="H326" s="8">
        <f t="shared" si="173"/>
        <v>1</v>
      </c>
      <c r="I326" s="4">
        <v>1</v>
      </c>
      <c r="J326" s="9" t="s">
        <v>216</v>
      </c>
      <c r="K326" s="14"/>
      <c r="L326" s="19">
        <f t="shared" si="174"/>
        <v>0</v>
      </c>
      <c r="M326" s="32"/>
      <c r="N326" s="339"/>
      <c r="O326" s="353">
        <f>L:L+N:N</f>
        <v>0</v>
      </c>
      <c r="P326" s="19">
        <f t="shared" si="175"/>
        <v>0</v>
      </c>
      <c r="Q326" s="42"/>
      <c r="R326" s="42"/>
      <c r="S326" s="42"/>
      <c r="T326" s="42"/>
      <c r="U326" s="19">
        <f t="shared" si="176"/>
        <v>0</v>
      </c>
      <c r="V326" s="42">
        <f t="shared" si="177"/>
        <v>0</v>
      </c>
      <c r="AR326" s="1"/>
      <c r="AS326" s="1"/>
    </row>
    <row r="327" spans="1:45" s="3" customFormat="1" hidden="1" outlineLevel="1">
      <c r="A327" s="48">
        <v>2948</v>
      </c>
      <c r="B327" s="53" t="s">
        <v>74</v>
      </c>
      <c r="C327" s="458" t="s">
        <v>1431</v>
      </c>
      <c r="D327" s="7"/>
      <c r="E327" s="4"/>
      <c r="F327" s="173">
        <v>1</v>
      </c>
      <c r="G327" s="9"/>
      <c r="H327" s="8">
        <f t="shared" si="173"/>
        <v>1</v>
      </c>
      <c r="I327" s="4">
        <v>1</v>
      </c>
      <c r="J327" s="9" t="s">
        <v>261</v>
      </c>
      <c r="K327" s="14"/>
      <c r="L327" s="19">
        <f t="shared" si="174"/>
        <v>0</v>
      </c>
      <c r="M327" s="32"/>
      <c r="N327" s="339"/>
      <c r="O327" s="353">
        <f>L:L+N:N</f>
        <v>0</v>
      </c>
      <c r="P327" s="19">
        <f t="shared" si="175"/>
        <v>0</v>
      </c>
      <c r="Q327" s="42"/>
      <c r="R327" s="42"/>
      <c r="S327" s="42"/>
      <c r="T327" s="42"/>
      <c r="U327" s="19">
        <f t="shared" si="176"/>
        <v>0</v>
      </c>
      <c r="V327" s="42">
        <f t="shared" si="177"/>
        <v>0</v>
      </c>
      <c r="AR327" s="1"/>
      <c r="AS327" s="1"/>
    </row>
    <row r="328" spans="1:45" s="3" customFormat="1" hidden="1" outlineLevel="1">
      <c r="A328" s="48">
        <v>2949</v>
      </c>
      <c r="B328" s="53" t="s">
        <v>75</v>
      </c>
      <c r="C328" s="458" t="s">
        <v>1431</v>
      </c>
      <c r="D328" s="7"/>
      <c r="E328" s="4"/>
      <c r="F328" s="173">
        <f>shoot</f>
        <v>0</v>
      </c>
      <c r="G328" s="9"/>
      <c r="H328" s="8">
        <f t="shared" si="173"/>
        <v>0</v>
      </c>
      <c r="I328" s="4">
        <v>1</v>
      </c>
      <c r="J328" s="9" t="s">
        <v>216</v>
      </c>
      <c r="K328" s="14"/>
      <c r="L328" s="19">
        <f t="shared" si="174"/>
        <v>0</v>
      </c>
      <c r="M328" s="32"/>
      <c r="N328" s="339"/>
      <c r="O328" s="353">
        <f>L:L+N:N</f>
        <v>0</v>
      </c>
      <c r="P328" s="19">
        <f t="shared" si="175"/>
        <v>0</v>
      </c>
      <c r="Q328" s="42"/>
      <c r="R328" s="42"/>
      <c r="S328" s="42"/>
      <c r="T328" s="42"/>
      <c r="U328" s="19">
        <f t="shared" si="176"/>
        <v>0</v>
      </c>
      <c r="V328" s="42">
        <f t="shared" si="177"/>
        <v>0</v>
      </c>
      <c r="AR328" s="1"/>
      <c r="AS328" s="1"/>
    </row>
    <row r="329" spans="1:45" s="3" customFormat="1" hidden="1" outlineLevel="1">
      <c r="A329" s="48">
        <v>2983</v>
      </c>
      <c r="B329" s="53" t="s">
        <v>76</v>
      </c>
      <c r="C329" s="458" t="s">
        <v>1431</v>
      </c>
      <c r="D329" s="7"/>
      <c r="E329" s="4"/>
      <c r="F329" s="173">
        <f>location</f>
        <v>0</v>
      </c>
      <c r="G329" s="9"/>
      <c r="H329" s="8">
        <f t="shared" si="173"/>
        <v>0</v>
      </c>
      <c r="I329" s="4">
        <v>1</v>
      </c>
      <c r="J329" s="9" t="s">
        <v>260</v>
      </c>
      <c r="K329" s="14"/>
      <c r="L329" s="19">
        <f t="shared" si="174"/>
        <v>0</v>
      </c>
      <c r="M329" s="32"/>
      <c r="N329" s="339"/>
      <c r="O329" s="353">
        <f>L:L+N:N</f>
        <v>0</v>
      </c>
      <c r="P329" s="19">
        <f t="shared" si="175"/>
        <v>0</v>
      </c>
      <c r="Q329" s="42"/>
      <c r="R329" s="42"/>
      <c r="S329" s="42"/>
      <c r="T329" s="42"/>
      <c r="U329" s="19">
        <f t="shared" si="176"/>
        <v>0</v>
      </c>
      <c r="V329" s="42">
        <f t="shared" si="177"/>
        <v>0</v>
      </c>
      <c r="AR329" s="1"/>
      <c r="AS329" s="1"/>
    </row>
    <row r="330" spans="1:45" s="3" customFormat="1" hidden="1" outlineLevel="1">
      <c r="A330" s="48">
        <v>2997</v>
      </c>
      <c r="B330" s="53" t="s">
        <v>159</v>
      </c>
      <c r="C330" s="458" t="s">
        <v>1431</v>
      </c>
      <c r="D330" s="7"/>
      <c r="E330" s="4"/>
      <c r="F330" s="173">
        <v>1</v>
      </c>
      <c r="G330" s="9"/>
      <c r="H330" s="8">
        <f t="shared" si="173"/>
        <v>1</v>
      </c>
      <c r="I330" s="4">
        <v>1</v>
      </c>
      <c r="J330" s="9" t="s">
        <v>216</v>
      </c>
      <c r="K330" s="14"/>
      <c r="L330" s="19">
        <f t="shared" si="174"/>
        <v>0</v>
      </c>
      <c r="M330" s="32"/>
      <c r="N330" s="339"/>
      <c r="O330" s="353">
        <f>L:L+N:N</f>
        <v>0</v>
      </c>
      <c r="P330" s="19">
        <f t="shared" si="175"/>
        <v>0</v>
      </c>
      <c r="Q330" s="42"/>
      <c r="R330" s="42"/>
      <c r="S330" s="42"/>
      <c r="T330" s="42"/>
      <c r="U330" s="19">
        <f t="shared" si="176"/>
        <v>0</v>
      </c>
      <c r="V330" s="45"/>
      <c r="AR330" s="1"/>
      <c r="AS330" s="1"/>
    </row>
    <row r="331" spans="1:45" s="3" customFormat="1" hidden="1" outlineLevel="1">
      <c r="A331" s="48"/>
      <c r="B331" s="55" t="s">
        <v>253</v>
      </c>
      <c r="C331" s="458"/>
      <c r="D331" s="7"/>
      <c r="E331" s="4"/>
      <c r="F331" s="173"/>
      <c r="G331" s="9"/>
      <c r="H331" s="8"/>
      <c r="I331" s="4"/>
      <c r="J331" s="9"/>
      <c r="K331" s="14"/>
      <c r="L331" s="21">
        <f t="shared" ref="L331:V331" si="178">SUM(L317:L330)</f>
        <v>0</v>
      </c>
      <c r="M331" s="28">
        <f t="shared" si="178"/>
        <v>0</v>
      </c>
      <c r="N331" s="340">
        <f t="shared" ref="N331" si="179">SUM(N317:N330)</f>
        <v>0</v>
      </c>
      <c r="O331" s="349">
        <f t="shared" ref="O331" si="180">SUM(O317:O330)</f>
        <v>0</v>
      </c>
      <c r="P331" s="21">
        <f t="shared" si="178"/>
        <v>0</v>
      </c>
      <c r="Q331" s="43">
        <f t="shared" si="178"/>
        <v>0</v>
      </c>
      <c r="R331" s="43">
        <f t="shared" si="178"/>
        <v>0</v>
      </c>
      <c r="S331" s="43">
        <f t="shared" si="178"/>
        <v>0</v>
      </c>
      <c r="T331" s="43">
        <f t="shared" si="178"/>
        <v>0</v>
      </c>
      <c r="U331" s="21">
        <f t="shared" si="178"/>
        <v>0</v>
      </c>
      <c r="V331" s="43">
        <f t="shared" si="178"/>
        <v>0</v>
      </c>
      <c r="AR331" s="1"/>
      <c r="AS331" s="1"/>
    </row>
    <row r="332" spans="1:45" s="3" customFormat="1" hidden="1" outlineLevel="1">
      <c r="A332" s="48"/>
      <c r="B332" s="53"/>
      <c r="C332" s="458"/>
      <c r="D332" s="7"/>
      <c r="E332" s="4"/>
      <c r="F332" s="173"/>
      <c r="G332" s="9"/>
      <c r="H332" s="8"/>
      <c r="I332" s="4"/>
      <c r="J332" s="4"/>
      <c r="K332" s="14"/>
      <c r="L332" s="19"/>
      <c r="M332" s="32"/>
      <c r="N332" s="339"/>
      <c r="O332" s="353"/>
      <c r="P332" s="19"/>
      <c r="Q332" s="42"/>
      <c r="R332" s="42"/>
      <c r="S332" s="42"/>
      <c r="T332" s="42"/>
      <c r="U332" s="19"/>
      <c r="V332" s="42"/>
      <c r="AR332" s="1"/>
      <c r="AS332" s="1"/>
    </row>
    <row r="333" spans="1:45" s="3" customFormat="1" hidden="1" outlineLevel="1">
      <c r="A333" s="181">
        <v>3000</v>
      </c>
      <c r="B333" s="38" t="s">
        <v>229</v>
      </c>
      <c r="C333" s="459"/>
      <c r="D333" s="7"/>
      <c r="E333" s="4"/>
      <c r="F333" s="173"/>
      <c r="G333" s="9"/>
      <c r="H333" s="8"/>
      <c r="I333" s="4"/>
      <c r="J333" s="9"/>
      <c r="K333" s="14"/>
      <c r="L333" s="19"/>
      <c r="M333" s="32"/>
      <c r="N333" s="339"/>
      <c r="O333" s="353"/>
      <c r="P333" s="19"/>
      <c r="Q333" s="42"/>
      <c r="R333" s="42"/>
      <c r="S333" s="42"/>
      <c r="T333" s="42"/>
      <c r="U333" s="19"/>
      <c r="V333" s="42"/>
      <c r="AR333" s="1"/>
      <c r="AS333" s="1"/>
    </row>
    <row r="334" spans="1:45" s="3" customFormat="1" hidden="1" outlineLevel="1">
      <c r="A334" s="180">
        <v>3001</v>
      </c>
      <c r="B334" s="53" t="s">
        <v>445</v>
      </c>
      <c r="C334" s="458" t="s">
        <v>1431</v>
      </c>
      <c r="D334" s="7"/>
      <c r="E334" s="4">
        <f>ROUND(shoot*0.2,0)</f>
        <v>0</v>
      </c>
      <c r="F334" s="173">
        <f>shoot</f>
        <v>0</v>
      </c>
      <c r="G334" s="9"/>
      <c r="H334" s="8">
        <f t="shared" ref="H334:H348" si="181">SUM(E334:G334)</f>
        <v>0</v>
      </c>
      <c r="I334" s="4">
        <v>1</v>
      </c>
      <c r="J334" s="9" t="s">
        <v>260</v>
      </c>
      <c r="K334" s="14"/>
      <c r="L334" s="19">
        <f t="shared" ref="L334:L348" si="182">H334*I334*K334</f>
        <v>0</v>
      </c>
      <c r="M334" s="32"/>
      <c r="N334" s="339"/>
      <c r="O334" s="353">
        <f>L:L+N:N</f>
        <v>0</v>
      </c>
      <c r="P334" s="19">
        <f t="shared" ref="P334:P348" si="183">MAX(L334-SUM(Q334:T334),0)</f>
        <v>0</v>
      </c>
      <c r="Q334" s="42"/>
      <c r="R334" s="42"/>
      <c r="S334" s="42"/>
      <c r="T334" s="42"/>
      <c r="U334" s="19">
        <f t="shared" ref="U334:U348" si="184">L334-SUM(P334:T334)</f>
        <v>0</v>
      </c>
      <c r="V334" s="42">
        <f t="shared" ref="V334:V347" si="185">P334</f>
        <v>0</v>
      </c>
      <c r="AR334" s="1"/>
      <c r="AS334" s="1"/>
    </row>
    <row r="335" spans="1:45" s="3" customFormat="1" hidden="1" outlineLevel="1">
      <c r="A335" s="48">
        <v>3002</v>
      </c>
      <c r="B335" s="53" t="s">
        <v>686</v>
      </c>
      <c r="C335" s="458" t="s">
        <v>1431</v>
      </c>
      <c r="D335" s="7"/>
      <c r="E335" s="4"/>
      <c r="F335" s="173">
        <v>1</v>
      </c>
      <c r="G335" s="9"/>
      <c r="H335" s="8">
        <f t="shared" si="181"/>
        <v>1</v>
      </c>
      <c r="I335" s="4">
        <v>1</v>
      </c>
      <c r="J335" s="9" t="s">
        <v>260</v>
      </c>
      <c r="K335" s="14"/>
      <c r="L335" s="19">
        <f t="shared" si="182"/>
        <v>0</v>
      </c>
      <c r="M335" s="32"/>
      <c r="N335" s="339"/>
      <c r="O335" s="353">
        <f>L:L+N:N</f>
        <v>0</v>
      </c>
      <c r="P335" s="19">
        <f t="shared" si="183"/>
        <v>0</v>
      </c>
      <c r="Q335" s="42"/>
      <c r="R335" s="42"/>
      <c r="S335" s="42"/>
      <c r="T335" s="42"/>
      <c r="U335" s="19">
        <f t="shared" si="184"/>
        <v>0</v>
      </c>
      <c r="V335" s="42">
        <f t="shared" si="185"/>
        <v>0</v>
      </c>
      <c r="AR335" s="1"/>
      <c r="AS335" s="1"/>
    </row>
    <row r="336" spans="1:45" s="3" customFormat="1" hidden="1" outlineLevel="1">
      <c r="A336" s="180">
        <v>3003</v>
      </c>
      <c r="B336" s="53" t="s">
        <v>595</v>
      </c>
      <c r="C336" s="458" t="s">
        <v>1431</v>
      </c>
      <c r="D336" s="7"/>
      <c r="E336" s="4">
        <f>ROUND(shoot*0.15,0)</f>
        <v>0</v>
      </c>
      <c r="F336" s="173">
        <f>shoot</f>
        <v>0</v>
      </c>
      <c r="G336" s="9"/>
      <c r="H336" s="8">
        <f t="shared" si="181"/>
        <v>0</v>
      </c>
      <c r="I336" s="4">
        <v>1</v>
      </c>
      <c r="J336" s="9" t="s">
        <v>260</v>
      </c>
      <c r="K336" s="14"/>
      <c r="L336" s="19">
        <f t="shared" si="182"/>
        <v>0</v>
      </c>
      <c r="M336" s="32"/>
      <c r="N336" s="339"/>
      <c r="O336" s="353">
        <f>L:L+N:N</f>
        <v>0</v>
      </c>
      <c r="P336" s="19">
        <f t="shared" si="183"/>
        <v>0</v>
      </c>
      <c r="Q336" s="42"/>
      <c r="R336" s="42"/>
      <c r="S336" s="42"/>
      <c r="T336" s="42"/>
      <c r="U336" s="19">
        <f t="shared" si="184"/>
        <v>0</v>
      </c>
      <c r="V336" s="42">
        <f t="shared" si="185"/>
        <v>0</v>
      </c>
      <c r="AR336" s="1"/>
      <c r="AS336" s="1"/>
    </row>
    <row r="337" spans="1:45" s="3" customFormat="1" hidden="1" outlineLevel="1">
      <c r="A337" s="48">
        <v>3005</v>
      </c>
      <c r="B337" s="53" t="s">
        <v>687</v>
      </c>
      <c r="C337" s="458" t="s">
        <v>1431</v>
      </c>
      <c r="D337" s="7"/>
      <c r="E337" s="4"/>
      <c r="F337" s="173">
        <v>1</v>
      </c>
      <c r="G337" s="9"/>
      <c r="H337" s="8">
        <f t="shared" si="181"/>
        <v>1</v>
      </c>
      <c r="I337" s="4">
        <v>1</v>
      </c>
      <c r="J337" s="9" t="s">
        <v>260</v>
      </c>
      <c r="K337" s="14"/>
      <c r="L337" s="19">
        <f t="shared" si="182"/>
        <v>0</v>
      </c>
      <c r="M337" s="32"/>
      <c r="N337" s="339"/>
      <c r="O337" s="353">
        <f>L:L+N:N</f>
        <v>0</v>
      </c>
      <c r="P337" s="19">
        <f t="shared" si="183"/>
        <v>0</v>
      </c>
      <c r="Q337" s="42"/>
      <c r="R337" s="42"/>
      <c r="S337" s="42"/>
      <c r="T337" s="42"/>
      <c r="U337" s="19">
        <f t="shared" si="184"/>
        <v>0</v>
      </c>
      <c r="V337" s="42">
        <f t="shared" si="185"/>
        <v>0</v>
      </c>
      <c r="AR337" s="1"/>
      <c r="AS337" s="1"/>
    </row>
    <row r="338" spans="1:45" s="3" customFormat="1" hidden="1" outlineLevel="1">
      <c r="A338" s="180">
        <v>3006</v>
      </c>
      <c r="B338" s="53" t="s">
        <v>447</v>
      </c>
      <c r="C338" s="458" t="s">
        <v>1431</v>
      </c>
      <c r="D338" s="7"/>
      <c r="E338" s="9"/>
      <c r="F338" s="173">
        <v>1</v>
      </c>
      <c r="G338" s="9"/>
      <c r="H338" s="8">
        <f t="shared" si="181"/>
        <v>1</v>
      </c>
      <c r="I338" s="4">
        <v>1</v>
      </c>
      <c r="J338" s="9" t="s">
        <v>260</v>
      </c>
      <c r="K338" s="14"/>
      <c r="L338" s="19">
        <f t="shared" si="182"/>
        <v>0</v>
      </c>
      <c r="M338" s="32"/>
      <c r="N338" s="339"/>
      <c r="O338" s="353">
        <f>L:L+N:N</f>
        <v>0</v>
      </c>
      <c r="P338" s="19">
        <f t="shared" si="183"/>
        <v>0</v>
      </c>
      <c r="Q338" s="42"/>
      <c r="R338" s="42"/>
      <c r="S338" s="42"/>
      <c r="T338" s="42"/>
      <c r="U338" s="19">
        <f t="shared" si="184"/>
        <v>0</v>
      </c>
      <c r="V338" s="42">
        <f t="shared" si="185"/>
        <v>0</v>
      </c>
      <c r="AR338" s="1"/>
      <c r="AS338" s="1"/>
    </row>
    <row r="339" spans="1:45" s="3" customFormat="1" hidden="1" outlineLevel="1">
      <c r="A339" s="180">
        <v>3007</v>
      </c>
      <c r="B339" s="53" t="s">
        <v>448</v>
      </c>
      <c r="C339" s="458" t="s">
        <v>1431</v>
      </c>
      <c r="D339" s="7"/>
      <c r="E339" s="9"/>
      <c r="F339" s="173">
        <v>1</v>
      </c>
      <c r="G339" s="9"/>
      <c r="H339" s="8">
        <f t="shared" si="181"/>
        <v>1</v>
      </c>
      <c r="I339" s="4">
        <v>1</v>
      </c>
      <c r="J339" s="9" t="s">
        <v>260</v>
      </c>
      <c r="K339" s="14"/>
      <c r="L339" s="19">
        <f t="shared" si="182"/>
        <v>0</v>
      </c>
      <c r="M339" s="32"/>
      <c r="N339" s="339"/>
      <c r="O339" s="353">
        <f>L:L+N:N</f>
        <v>0</v>
      </c>
      <c r="P339" s="19">
        <f t="shared" si="183"/>
        <v>0</v>
      </c>
      <c r="Q339" s="42"/>
      <c r="R339" s="42"/>
      <c r="S339" s="42"/>
      <c r="T339" s="42"/>
      <c r="U339" s="19">
        <f t="shared" si="184"/>
        <v>0</v>
      </c>
      <c r="V339" s="42">
        <f t="shared" si="185"/>
        <v>0</v>
      </c>
      <c r="AR339" s="1"/>
      <c r="AS339" s="1"/>
    </row>
    <row r="340" spans="1:45" s="3" customFormat="1" hidden="1" outlineLevel="1">
      <c r="A340" s="48">
        <v>3010</v>
      </c>
      <c r="B340" s="53" t="s">
        <v>450</v>
      </c>
      <c r="C340" s="458" t="s">
        <v>1431</v>
      </c>
      <c r="D340" s="7"/>
      <c r="E340" s="9"/>
      <c r="F340" s="173">
        <v>1</v>
      </c>
      <c r="G340" s="9"/>
      <c r="H340" s="8">
        <f t="shared" si="181"/>
        <v>1</v>
      </c>
      <c r="I340" s="4">
        <v>1</v>
      </c>
      <c r="J340" s="9" t="s">
        <v>260</v>
      </c>
      <c r="K340" s="14"/>
      <c r="L340" s="19">
        <f t="shared" si="182"/>
        <v>0</v>
      </c>
      <c r="M340" s="32"/>
      <c r="N340" s="339"/>
      <c r="O340" s="353">
        <f>L:L+N:N</f>
        <v>0</v>
      </c>
      <c r="P340" s="19">
        <f t="shared" si="183"/>
        <v>0</v>
      </c>
      <c r="Q340" s="42"/>
      <c r="R340" s="42"/>
      <c r="S340" s="42"/>
      <c r="T340" s="42"/>
      <c r="U340" s="19">
        <f t="shared" si="184"/>
        <v>0</v>
      </c>
      <c r="V340" s="42">
        <f t="shared" si="185"/>
        <v>0</v>
      </c>
      <c r="AR340" s="1"/>
      <c r="AS340" s="1"/>
    </row>
    <row r="341" spans="1:45" s="3" customFormat="1" hidden="1" outlineLevel="1">
      <c r="A341" s="180">
        <v>3011</v>
      </c>
      <c r="B341" s="53" t="s">
        <v>819</v>
      </c>
      <c r="C341" s="458" t="s">
        <v>1431</v>
      </c>
      <c r="D341" s="7"/>
      <c r="E341" s="9"/>
      <c r="F341" s="173">
        <v>1</v>
      </c>
      <c r="G341" s="9"/>
      <c r="H341" s="8">
        <f t="shared" si="181"/>
        <v>1</v>
      </c>
      <c r="I341" s="4">
        <v>1</v>
      </c>
      <c r="J341" s="9" t="s">
        <v>260</v>
      </c>
      <c r="K341" s="14"/>
      <c r="L341" s="19">
        <f t="shared" si="182"/>
        <v>0</v>
      </c>
      <c r="M341" s="32"/>
      <c r="N341" s="339"/>
      <c r="O341" s="353">
        <f>L:L+N:N</f>
        <v>0</v>
      </c>
      <c r="P341" s="19">
        <f t="shared" si="183"/>
        <v>0</v>
      </c>
      <c r="Q341" s="42"/>
      <c r="R341" s="42"/>
      <c r="S341" s="42"/>
      <c r="T341" s="42"/>
      <c r="U341" s="19">
        <f t="shared" si="184"/>
        <v>0</v>
      </c>
      <c r="V341" s="42">
        <f t="shared" si="185"/>
        <v>0</v>
      </c>
      <c r="AR341" s="1"/>
      <c r="AS341" s="1"/>
    </row>
    <row r="342" spans="1:45" s="3" customFormat="1" hidden="1" outlineLevel="1">
      <c r="A342" s="180">
        <v>3013</v>
      </c>
      <c r="B342" s="53" t="s">
        <v>42</v>
      </c>
      <c r="C342" s="458" t="s">
        <v>1431</v>
      </c>
      <c r="D342" s="7"/>
      <c r="E342" s="9"/>
      <c r="F342" s="173">
        <v>1</v>
      </c>
      <c r="G342" s="9"/>
      <c r="H342" s="8">
        <f t="shared" si="181"/>
        <v>1</v>
      </c>
      <c r="I342" s="4">
        <v>1</v>
      </c>
      <c r="J342" s="9" t="s">
        <v>261</v>
      </c>
      <c r="K342" s="14"/>
      <c r="L342" s="19">
        <f t="shared" si="182"/>
        <v>0</v>
      </c>
      <c r="M342" s="32"/>
      <c r="N342" s="339"/>
      <c r="O342" s="353">
        <f>L:L+N:N</f>
        <v>0</v>
      </c>
      <c r="P342" s="19">
        <f t="shared" si="183"/>
        <v>0</v>
      </c>
      <c r="Q342" s="42"/>
      <c r="R342" s="42"/>
      <c r="S342" s="42"/>
      <c r="T342" s="42"/>
      <c r="U342" s="19">
        <f t="shared" si="184"/>
        <v>0</v>
      </c>
      <c r="V342" s="42">
        <f t="shared" si="185"/>
        <v>0</v>
      </c>
      <c r="AR342" s="1"/>
      <c r="AS342" s="1"/>
    </row>
    <row r="343" spans="1:45" s="3" customFormat="1" hidden="1" outlineLevel="1">
      <c r="A343" s="48">
        <v>3039</v>
      </c>
      <c r="B343" s="53" t="s">
        <v>452</v>
      </c>
      <c r="C343" s="458" t="s">
        <v>1431</v>
      </c>
      <c r="D343" s="7"/>
      <c r="E343" s="9"/>
      <c r="F343" s="173">
        <f>sh</f>
        <v>0</v>
      </c>
      <c r="G343" s="9"/>
      <c r="H343" s="8">
        <f t="shared" si="181"/>
        <v>0</v>
      </c>
      <c r="I343" s="4">
        <v>1</v>
      </c>
      <c r="J343" s="9" t="s">
        <v>260</v>
      </c>
      <c r="K343" s="14"/>
      <c r="L343" s="19">
        <f t="shared" si="182"/>
        <v>0</v>
      </c>
      <c r="M343" s="32"/>
      <c r="N343" s="339"/>
      <c r="O343" s="353">
        <f>L:L+N:N</f>
        <v>0</v>
      </c>
      <c r="P343" s="19">
        <f t="shared" si="183"/>
        <v>0</v>
      </c>
      <c r="Q343" s="42"/>
      <c r="R343" s="42"/>
      <c r="S343" s="42"/>
      <c r="T343" s="42"/>
      <c r="U343" s="19">
        <f t="shared" si="184"/>
        <v>0</v>
      </c>
      <c r="V343" s="42">
        <f t="shared" si="185"/>
        <v>0</v>
      </c>
      <c r="AR343" s="1"/>
      <c r="AS343" s="1"/>
    </row>
    <row r="344" spans="1:45" s="3" customFormat="1" hidden="1" outlineLevel="1">
      <c r="A344" s="48">
        <v>3040</v>
      </c>
      <c r="B344" s="53" t="s">
        <v>77</v>
      </c>
      <c r="C344" s="458" t="s">
        <v>1431</v>
      </c>
      <c r="D344" s="7"/>
      <c r="E344" s="9"/>
      <c r="F344" s="173">
        <f>shoot</f>
        <v>0</v>
      </c>
      <c r="G344" s="9"/>
      <c r="H344" s="8">
        <f t="shared" si="181"/>
        <v>0</v>
      </c>
      <c r="I344" s="4">
        <v>1</v>
      </c>
      <c r="J344" s="9" t="s">
        <v>216</v>
      </c>
      <c r="K344" s="14"/>
      <c r="L344" s="19">
        <f t="shared" si="182"/>
        <v>0</v>
      </c>
      <c r="M344" s="32"/>
      <c r="N344" s="339"/>
      <c r="O344" s="353">
        <f>L:L+N:N</f>
        <v>0</v>
      </c>
      <c r="P344" s="19">
        <f t="shared" si="183"/>
        <v>0</v>
      </c>
      <c r="Q344" s="42"/>
      <c r="R344" s="42"/>
      <c r="S344" s="42"/>
      <c r="T344" s="42"/>
      <c r="U344" s="19">
        <f t="shared" si="184"/>
        <v>0</v>
      </c>
      <c r="V344" s="42">
        <f t="shared" si="185"/>
        <v>0</v>
      </c>
      <c r="AR344" s="1"/>
      <c r="AS344" s="1"/>
    </row>
    <row r="345" spans="1:45" s="3" customFormat="1" hidden="1" outlineLevel="1">
      <c r="A345" s="48">
        <v>3044</v>
      </c>
      <c r="B345" s="53" t="s">
        <v>78</v>
      </c>
      <c r="C345" s="458" t="s">
        <v>1431</v>
      </c>
      <c r="D345" s="7"/>
      <c r="E345" s="9"/>
      <c r="F345" s="173">
        <v>1</v>
      </c>
      <c r="G345" s="9"/>
      <c r="H345" s="8">
        <f t="shared" si="181"/>
        <v>1</v>
      </c>
      <c r="I345" s="4">
        <v>1</v>
      </c>
      <c r="J345" s="9" t="s">
        <v>216</v>
      </c>
      <c r="K345" s="14"/>
      <c r="L345" s="19">
        <f t="shared" si="182"/>
        <v>0</v>
      </c>
      <c r="M345" s="32"/>
      <c r="N345" s="339"/>
      <c r="O345" s="353">
        <f>L:L+N:N</f>
        <v>0</v>
      </c>
      <c r="P345" s="19">
        <f t="shared" si="183"/>
        <v>0</v>
      </c>
      <c r="Q345" s="42"/>
      <c r="R345" s="42"/>
      <c r="S345" s="42"/>
      <c r="T345" s="42"/>
      <c r="U345" s="19">
        <f t="shared" si="184"/>
        <v>0</v>
      </c>
      <c r="V345" s="42">
        <f t="shared" si="185"/>
        <v>0</v>
      </c>
      <c r="AR345" s="1"/>
      <c r="AS345" s="1"/>
    </row>
    <row r="346" spans="1:45" s="3" customFormat="1" hidden="1" outlineLevel="1">
      <c r="A346" s="180">
        <v>3050</v>
      </c>
      <c r="B346" s="53" t="s">
        <v>454</v>
      </c>
      <c r="C346" s="458" t="s">
        <v>1431</v>
      </c>
      <c r="D346" s="7"/>
      <c r="E346" s="9"/>
      <c r="F346" s="173">
        <v>1</v>
      </c>
      <c r="G346" s="9"/>
      <c r="H346" s="8">
        <f t="shared" si="181"/>
        <v>1</v>
      </c>
      <c r="I346" s="4">
        <v>1</v>
      </c>
      <c r="J346" s="9" t="s">
        <v>216</v>
      </c>
      <c r="K346" s="14"/>
      <c r="L346" s="19">
        <f t="shared" si="182"/>
        <v>0</v>
      </c>
      <c r="M346" s="32"/>
      <c r="N346" s="339"/>
      <c r="O346" s="353">
        <f>L:L+N:N</f>
        <v>0</v>
      </c>
      <c r="P346" s="19">
        <f t="shared" si="183"/>
        <v>0</v>
      </c>
      <c r="Q346" s="42"/>
      <c r="R346" s="42"/>
      <c r="S346" s="42"/>
      <c r="T346" s="42"/>
      <c r="U346" s="19">
        <f t="shared" si="184"/>
        <v>0</v>
      </c>
      <c r="V346" s="42">
        <f t="shared" si="185"/>
        <v>0</v>
      </c>
      <c r="AR346" s="1"/>
      <c r="AS346" s="1"/>
    </row>
    <row r="347" spans="1:45" s="3" customFormat="1" hidden="1" outlineLevel="1">
      <c r="A347" s="48">
        <v>3083</v>
      </c>
      <c r="B347" s="53" t="s">
        <v>79</v>
      </c>
      <c r="C347" s="458" t="s">
        <v>1431</v>
      </c>
      <c r="D347" s="7"/>
      <c r="E347" s="9"/>
      <c r="F347" s="173">
        <f>location</f>
        <v>0</v>
      </c>
      <c r="G347" s="9"/>
      <c r="H347" s="8">
        <f t="shared" si="181"/>
        <v>0</v>
      </c>
      <c r="I347" s="4">
        <v>1</v>
      </c>
      <c r="J347" s="9" t="s">
        <v>260</v>
      </c>
      <c r="K347" s="14"/>
      <c r="L347" s="19">
        <f t="shared" si="182"/>
        <v>0</v>
      </c>
      <c r="M347" s="32"/>
      <c r="N347" s="339"/>
      <c r="O347" s="353">
        <f>L:L+N:N</f>
        <v>0</v>
      </c>
      <c r="P347" s="19">
        <f t="shared" si="183"/>
        <v>0</v>
      </c>
      <c r="Q347" s="42"/>
      <c r="R347" s="42"/>
      <c r="S347" s="42"/>
      <c r="T347" s="42"/>
      <c r="U347" s="19">
        <f t="shared" si="184"/>
        <v>0</v>
      </c>
      <c r="V347" s="42">
        <f t="shared" si="185"/>
        <v>0</v>
      </c>
      <c r="AR347" s="1"/>
      <c r="AS347" s="1"/>
    </row>
    <row r="348" spans="1:45" s="3" customFormat="1" hidden="1" outlineLevel="1">
      <c r="A348" s="48">
        <v>3097</v>
      </c>
      <c r="B348" s="53" t="s">
        <v>689</v>
      </c>
      <c r="C348" s="458" t="s">
        <v>1431</v>
      </c>
      <c r="D348" s="7"/>
      <c r="E348" s="9"/>
      <c r="F348" s="173">
        <v>1</v>
      </c>
      <c r="G348" s="9"/>
      <c r="H348" s="8">
        <f t="shared" si="181"/>
        <v>1</v>
      </c>
      <c r="I348" s="4">
        <v>1</v>
      </c>
      <c r="J348" s="9" t="s">
        <v>216</v>
      </c>
      <c r="K348" s="14"/>
      <c r="L348" s="19">
        <f t="shared" si="182"/>
        <v>0</v>
      </c>
      <c r="M348" s="32"/>
      <c r="N348" s="339"/>
      <c r="O348" s="353">
        <f>L:L+N:N</f>
        <v>0</v>
      </c>
      <c r="P348" s="19">
        <f t="shared" si="183"/>
        <v>0</v>
      </c>
      <c r="Q348" s="42"/>
      <c r="R348" s="42"/>
      <c r="S348" s="42"/>
      <c r="T348" s="42"/>
      <c r="U348" s="19">
        <f t="shared" si="184"/>
        <v>0</v>
      </c>
      <c r="V348" s="45"/>
      <c r="AR348" s="1"/>
      <c r="AS348" s="1"/>
    </row>
    <row r="349" spans="1:45" s="3" customFormat="1" hidden="1" outlineLevel="1">
      <c r="A349" s="48"/>
      <c r="B349" s="55" t="s">
        <v>253</v>
      </c>
      <c r="C349" s="458"/>
      <c r="D349" s="7"/>
      <c r="E349" s="9"/>
      <c r="F349" s="173"/>
      <c r="G349" s="9"/>
      <c r="H349" s="8"/>
      <c r="I349" s="4"/>
      <c r="J349" s="9"/>
      <c r="K349" s="14"/>
      <c r="L349" s="21">
        <f t="shared" ref="L349:V349" si="186">SUM(L334:L348)</f>
        <v>0</v>
      </c>
      <c r="M349" s="28">
        <f t="shared" si="186"/>
        <v>0</v>
      </c>
      <c r="N349" s="340">
        <f t="shared" ref="N349" si="187">SUM(N334:N348)</f>
        <v>0</v>
      </c>
      <c r="O349" s="349">
        <f t="shared" ref="O349" si="188">SUM(O334:O348)</f>
        <v>0</v>
      </c>
      <c r="P349" s="21">
        <f t="shared" si="186"/>
        <v>0</v>
      </c>
      <c r="Q349" s="43">
        <f t="shared" si="186"/>
        <v>0</v>
      </c>
      <c r="R349" s="43">
        <f t="shared" si="186"/>
        <v>0</v>
      </c>
      <c r="S349" s="43">
        <f t="shared" si="186"/>
        <v>0</v>
      </c>
      <c r="T349" s="43">
        <f t="shared" si="186"/>
        <v>0</v>
      </c>
      <c r="U349" s="21">
        <f t="shared" si="186"/>
        <v>0</v>
      </c>
      <c r="V349" s="43">
        <f t="shared" si="186"/>
        <v>0</v>
      </c>
      <c r="AR349" s="1"/>
      <c r="AS349" s="1"/>
    </row>
    <row r="350" spans="1:45" s="3" customFormat="1" hidden="1" outlineLevel="1">
      <c r="A350" s="18"/>
      <c r="B350" s="53"/>
      <c r="C350" s="461"/>
      <c r="D350" s="7"/>
      <c r="E350" s="4"/>
      <c r="F350" s="173"/>
      <c r="G350" s="9"/>
      <c r="H350" s="8"/>
      <c r="I350" s="4"/>
      <c r="J350" s="4"/>
      <c r="K350" s="14"/>
      <c r="L350" s="19"/>
      <c r="M350" s="32"/>
      <c r="N350" s="339"/>
      <c r="O350" s="353"/>
      <c r="P350" s="19"/>
      <c r="Q350" s="42"/>
      <c r="R350" s="42"/>
      <c r="S350" s="42"/>
      <c r="T350" s="42"/>
      <c r="U350" s="19"/>
      <c r="V350" s="42"/>
      <c r="AR350" s="1"/>
      <c r="AS350" s="1"/>
    </row>
    <row r="351" spans="1:45" s="3" customFormat="1" hidden="1" outlineLevel="1">
      <c r="A351" s="181">
        <v>3200</v>
      </c>
      <c r="B351" s="38" t="s">
        <v>230</v>
      </c>
      <c r="C351" s="459"/>
      <c r="D351" s="7"/>
      <c r="E351" s="9"/>
      <c r="F351" s="173"/>
      <c r="G351" s="9"/>
      <c r="H351" s="8"/>
      <c r="I351" s="4"/>
      <c r="J351" s="9"/>
      <c r="K351" s="14"/>
      <c r="L351" s="20"/>
      <c r="M351" s="33"/>
      <c r="N351" s="346"/>
      <c r="O351" s="348"/>
      <c r="P351" s="20"/>
      <c r="Q351" s="42"/>
      <c r="R351" s="42"/>
      <c r="S351" s="42"/>
      <c r="T351" s="42"/>
      <c r="U351" s="19"/>
      <c r="V351" s="42"/>
      <c r="AR351" s="1"/>
      <c r="AS351" s="1"/>
    </row>
    <row r="352" spans="1:45" s="3" customFormat="1" hidden="1" outlineLevel="1">
      <c r="A352" s="180">
        <v>3201</v>
      </c>
      <c r="B352" s="53" t="s">
        <v>80</v>
      </c>
      <c r="C352" s="458" t="s">
        <v>1431</v>
      </c>
      <c r="D352" s="7"/>
      <c r="E352" s="9">
        <f>F352/2</f>
        <v>0</v>
      </c>
      <c r="F352" s="173">
        <f>shoot</f>
        <v>0</v>
      </c>
      <c r="G352" s="9"/>
      <c r="H352" s="8">
        <f t="shared" ref="H352:H372" si="189">SUM(E352:G352)</f>
        <v>0</v>
      </c>
      <c r="I352" s="4">
        <v>1</v>
      </c>
      <c r="J352" s="9" t="s">
        <v>260</v>
      </c>
      <c r="K352" s="14"/>
      <c r="L352" s="19">
        <f t="shared" ref="L352:L372" si="190">H352*I352*K352</f>
        <v>0</v>
      </c>
      <c r="M352" s="32"/>
      <c r="N352" s="339"/>
      <c r="O352" s="353">
        <f>L:L+N:N</f>
        <v>0</v>
      </c>
      <c r="P352" s="19">
        <f t="shared" ref="P352:P372" si="191">MAX(L352-SUM(Q352:T352),0)</f>
        <v>0</v>
      </c>
      <c r="Q352" s="42"/>
      <c r="R352" s="42"/>
      <c r="S352" s="42"/>
      <c r="T352" s="42"/>
      <c r="U352" s="19">
        <f t="shared" ref="U352:U372" si="192">L352-SUM(P352:T352)</f>
        <v>0</v>
      </c>
      <c r="V352" s="42">
        <f t="shared" ref="V352:V372" si="193">P352</f>
        <v>0</v>
      </c>
      <c r="AR352" s="1"/>
      <c r="AS352" s="1"/>
    </row>
    <row r="353" spans="1:45" s="3" customFormat="1" hidden="1" outlineLevel="1">
      <c r="A353" s="180">
        <v>3202</v>
      </c>
      <c r="B353" s="53" t="s">
        <v>81</v>
      </c>
      <c r="C353" s="458" t="s">
        <v>1431</v>
      </c>
      <c r="D353" s="7"/>
      <c r="E353" s="9"/>
      <c r="F353" s="173">
        <f>shoot</f>
        <v>0</v>
      </c>
      <c r="G353" s="9"/>
      <c r="H353" s="8">
        <f t="shared" si="189"/>
        <v>0</v>
      </c>
      <c r="I353" s="4">
        <v>1</v>
      </c>
      <c r="J353" s="9" t="s">
        <v>260</v>
      </c>
      <c r="K353" s="14"/>
      <c r="L353" s="19">
        <f t="shared" si="190"/>
        <v>0</v>
      </c>
      <c r="M353" s="32"/>
      <c r="N353" s="339"/>
      <c r="O353" s="353">
        <f>L:L+N:N</f>
        <v>0</v>
      </c>
      <c r="P353" s="19">
        <f t="shared" si="191"/>
        <v>0</v>
      </c>
      <c r="Q353" s="42"/>
      <c r="R353" s="42"/>
      <c r="S353" s="42"/>
      <c r="T353" s="42"/>
      <c r="U353" s="19">
        <f t="shared" si="192"/>
        <v>0</v>
      </c>
      <c r="V353" s="42">
        <f t="shared" si="193"/>
        <v>0</v>
      </c>
      <c r="AR353" s="1"/>
      <c r="AS353" s="1"/>
    </row>
    <row r="354" spans="1:45" s="3" customFormat="1" hidden="1" outlineLevel="1">
      <c r="A354" s="180">
        <v>3203</v>
      </c>
      <c r="B354" s="53" t="s">
        <v>82</v>
      </c>
      <c r="C354" s="458" t="s">
        <v>1431</v>
      </c>
      <c r="D354" s="7"/>
      <c r="E354" s="4">
        <f>ROUND(shoot*0.2,0)</f>
        <v>0</v>
      </c>
      <c r="F354" s="173">
        <f>shoot</f>
        <v>0</v>
      </c>
      <c r="G354" s="9"/>
      <c r="H354" s="8">
        <f t="shared" si="189"/>
        <v>0</v>
      </c>
      <c r="I354" s="4">
        <v>1</v>
      </c>
      <c r="J354" s="9" t="s">
        <v>260</v>
      </c>
      <c r="K354" s="14"/>
      <c r="L354" s="19">
        <f t="shared" si="190"/>
        <v>0</v>
      </c>
      <c r="M354" s="32"/>
      <c r="N354" s="339"/>
      <c r="O354" s="353">
        <f>L:L+N:N</f>
        <v>0</v>
      </c>
      <c r="P354" s="19">
        <f t="shared" si="191"/>
        <v>0</v>
      </c>
      <c r="Q354" s="42"/>
      <c r="R354" s="42"/>
      <c r="S354" s="42"/>
      <c r="T354" s="42"/>
      <c r="U354" s="19">
        <f t="shared" si="192"/>
        <v>0</v>
      </c>
      <c r="V354" s="42">
        <f t="shared" si="193"/>
        <v>0</v>
      </c>
      <c r="AR354" s="1"/>
      <c r="AS354" s="1"/>
    </row>
    <row r="355" spans="1:45" s="3" customFormat="1" hidden="1" outlineLevel="1">
      <c r="A355" s="48">
        <v>3204</v>
      </c>
      <c r="B355" s="118" t="s">
        <v>950</v>
      </c>
      <c r="C355" s="458" t="s">
        <v>1431</v>
      </c>
      <c r="D355" s="7"/>
      <c r="E355" s="4"/>
      <c r="F355" s="173">
        <f>shoot</f>
        <v>0</v>
      </c>
      <c r="G355" s="9"/>
      <c r="H355" s="8">
        <f t="shared" si="189"/>
        <v>0</v>
      </c>
      <c r="I355" s="4">
        <v>1</v>
      </c>
      <c r="J355" s="9" t="s">
        <v>260</v>
      </c>
      <c r="K355" s="14"/>
      <c r="L355" s="19">
        <f t="shared" si="190"/>
        <v>0</v>
      </c>
      <c r="M355" s="32"/>
      <c r="N355" s="339"/>
      <c r="O355" s="353">
        <f>L:L+N:N</f>
        <v>0</v>
      </c>
      <c r="P355" s="19">
        <f t="shared" si="191"/>
        <v>0</v>
      </c>
      <c r="Q355" s="42"/>
      <c r="R355" s="42"/>
      <c r="S355" s="42"/>
      <c r="T355" s="42"/>
      <c r="U355" s="19">
        <f t="shared" si="192"/>
        <v>0</v>
      </c>
      <c r="V355" s="42">
        <f t="shared" si="193"/>
        <v>0</v>
      </c>
      <c r="AR355" s="1"/>
      <c r="AS355" s="1"/>
    </row>
    <row r="356" spans="1:45" s="3" customFormat="1" hidden="1" outlineLevel="1">
      <c r="A356" s="48">
        <v>3205</v>
      </c>
      <c r="B356" s="53" t="s">
        <v>83</v>
      </c>
      <c r="C356" s="458" t="s">
        <v>1431</v>
      </c>
      <c r="D356" s="7"/>
      <c r="E356" s="4"/>
      <c r="F356" s="173">
        <f>shoot</f>
        <v>0</v>
      </c>
      <c r="G356" s="9"/>
      <c r="H356" s="8">
        <f t="shared" si="189"/>
        <v>0</v>
      </c>
      <c r="I356" s="4">
        <v>1</v>
      </c>
      <c r="J356" s="9" t="s">
        <v>260</v>
      </c>
      <c r="K356" s="14"/>
      <c r="L356" s="19">
        <f t="shared" si="190"/>
        <v>0</v>
      </c>
      <c r="M356" s="32"/>
      <c r="N356" s="339"/>
      <c r="O356" s="353">
        <f>L:L+N:N</f>
        <v>0</v>
      </c>
      <c r="P356" s="19">
        <f t="shared" si="191"/>
        <v>0</v>
      </c>
      <c r="Q356" s="42"/>
      <c r="R356" s="42"/>
      <c r="S356" s="42"/>
      <c r="T356" s="42"/>
      <c r="U356" s="19">
        <f t="shared" si="192"/>
        <v>0</v>
      </c>
      <c r="V356" s="42">
        <f t="shared" si="193"/>
        <v>0</v>
      </c>
      <c r="AR356" s="1"/>
      <c r="AS356" s="1"/>
    </row>
    <row r="357" spans="1:45" s="3" customFormat="1" hidden="1" outlineLevel="1">
      <c r="A357" s="48">
        <v>3208</v>
      </c>
      <c r="B357" s="53" t="s">
        <v>424</v>
      </c>
      <c r="C357" s="458" t="s">
        <v>1431</v>
      </c>
      <c r="D357" s="7"/>
      <c r="E357" s="4"/>
      <c r="F357" s="173">
        <f>sm</f>
        <v>0</v>
      </c>
      <c r="G357" s="9"/>
      <c r="H357" s="8">
        <f t="shared" si="189"/>
        <v>0</v>
      </c>
      <c r="I357" s="4">
        <v>1</v>
      </c>
      <c r="J357" s="9" t="s">
        <v>261</v>
      </c>
      <c r="K357" s="14"/>
      <c r="L357" s="19">
        <f t="shared" si="190"/>
        <v>0</v>
      </c>
      <c r="M357" s="32"/>
      <c r="N357" s="339"/>
      <c r="O357" s="353">
        <f>L:L+N:N</f>
        <v>0</v>
      </c>
      <c r="P357" s="19">
        <f t="shared" si="191"/>
        <v>0</v>
      </c>
      <c r="Q357" s="42"/>
      <c r="R357" s="42"/>
      <c r="S357" s="42"/>
      <c r="T357" s="42"/>
      <c r="U357" s="19">
        <f t="shared" si="192"/>
        <v>0</v>
      </c>
      <c r="V357" s="42">
        <f t="shared" si="193"/>
        <v>0</v>
      </c>
      <c r="AR357" s="1"/>
      <c r="AS357" s="1"/>
    </row>
    <row r="358" spans="1:45" s="3" customFormat="1" hidden="1" outlineLevel="1">
      <c r="A358" s="48">
        <v>3209</v>
      </c>
      <c r="B358" s="53" t="s">
        <v>425</v>
      </c>
      <c r="C358" s="458" t="s">
        <v>1431</v>
      </c>
      <c r="D358" s="7"/>
      <c r="E358" s="9"/>
      <c r="F358" s="173">
        <f>steady</f>
        <v>0</v>
      </c>
      <c r="G358" s="9"/>
      <c r="H358" s="8">
        <f t="shared" si="189"/>
        <v>0</v>
      </c>
      <c r="I358" s="4">
        <v>1</v>
      </c>
      <c r="J358" s="9" t="s">
        <v>260</v>
      </c>
      <c r="K358" s="14"/>
      <c r="L358" s="19">
        <f t="shared" si="190"/>
        <v>0</v>
      </c>
      <c r="M358" s="32"/>
      <c r="N358" s="339"/>
      <c r="O358" s="353">
        <f>L:L+N:N</f>
        <v>0</v>
      </c>
      <c r="P358" s="19">
        <f t="shared" si="191"/>
        <v>0</v>
      </c>
      <c r="Q358" s="42"/>
      <c r="R358" s="42"/>
      <c r="S358" s="42"/>
      <c r="T358" s="42"/>
      <c r="U358" s="19">
        <f t="shared" si="192"/>
        <v>0</v>
      </c>
      <c r="V358" s="42">
        <f t="shared" si="193"/>
        <v>0</v>
      </c>
      <c r="AR358" s="1"/>
      <c r="AS358" s="1"/>
    </row>
    <row r="359" spans="1:45" s="3" customFormat="1" hidden="1" outlineLevel="1">
      <c r="A359" s="48">
        <v>3210</v>
      </c>
      <c r="B359" s="53" t="s">
        <v>84</v>
      </c>
      <c r="C359" s="458" t="s">
        <v>1431</v>
      </c>
      <c r="D359" s="7"/>
      <c r="E359" s="9"/>
      <c r="F359" s="173">
        <f>sec</f>
        <v>0</v>
      </c>
      <c r="G359" s="9"/>
      <c r="H359" s="8">
        <f t="shared" si="189"/>
        <v>0</v>
      </c>
      <c r="I359" s="4">
        <v>1</v>
      </c>
      <c r="J359" s="9" t="s">
        <v>513</v>
      </c>
      <c r="K359" s="14"/>
      <c r="L359" s="19">
        <f t="shared" si="190"/>
        <v>0</v>
      </c>
      <c r="M359" s="32"/>
      <c r="N359" s="339"/>
      <c r="O359" s="353">
        <f>L:L+N:N</f>
        <v>0</v>
      </c>
      <c r="P359" s="19">
        <f t="shared" si="191"/>
        <v>0</v>
      </c>
      <c r="Q359" s="42"/>
      <c r="R359" s="42"/>
      <c r="S359" s="42"/>
      <c r="T359" s="42"/>
      <c r="U359" s="19">
        <f t="shared" si="192"/>
        <v>0</v>
      </c>
      <c r="V359" s="42">
        <f t="shared" si="193"/>
        <v>0</v>
      </c>
      <c r="AR359" s="1"/>
      <c r="AS359" s="1"/>
    </row>
    <row r="360" spans="1:45" s="3" customFormat="1" hidden="1" outlineLevel="1">
      <c r="A360" s="180">
        <v>3213</v>
      </c>
      <c r="B360" s="53" t="s">
        <v>42</v>
      </c>
      <c r="C360" s="458" t="s">
        <v>1431</v>
      </c>
      <c r="D360" s="7"/>
      <c r="E360" s="9"/>
      <c r="F360" s="173">
        <f>sm</f>
        <v>0</v>
      </c>
      <c r="G360" s="9"/>
      <c r="H360" s="8">
        <f t="shared" si="189"/>
        <v>0</v>
      </c>
      <c r="I360" s="4">
        <v>1</v>
      </c>
      <c r="J360" s="9" t="s">
        <v>261</v>
      </c>
      <c r="K360" s="14"/>
      <c r="L360" s="19">
        <f t="shared" si="190"/>
        <v>0</v>
      </c>
      <c r="M360" s="32"/>
      <c r="N360" s="339"/>
      <c r="O360" s="353">
        <f>L:L+N:N</f>
        <v>0</v>
      </c>
      <c r="P360" s="19">
        <f t="shared" si="191"/>
        <v>0</v>
      </c>
      <c r="Q360" s="42"/>
      <c r="R360" s="42"/>
      <c r="S360" s="42"/>
      <c r="T360" s="42"/>
      <c r="U360" s="19">
        <f t="shared" si="192"/>
        <v>0</v>
      </c>
      <c r="V360" s="42">
        <f t="shared" si="193"/>
        <v>0</v>
      </c>
      <c r="AR360" s="1"/>
      <c r="AS360" s="1"/>
    </row>
    <row r="361" spans="1:45" s="3" customFormat="1" hidden="1" outlineLevel="1">
      <c r="A361" s="48">
        <v>3240</v>
      </c>
      <c r="B361" s="53" t="s">
        <v>85</v>
      </c>
      <c r="C361" s="458" t="s">
        <v>1431</v>
      </c>
      <c r="D361" s="7"/>
      <c r="E361" s="9"/>
      <c r="F361" s="173">
        <f>shoot</f>
        <v>0</v>
      </c>
      <c r="G361" s="9"/>
      <c r="H361" s="8">
        <f t="shared" si="189"/>
        <v>0</v>
      </c>
      <c r="I361" s="4">
        <v>1</v>
      </c>
      <c r="J361" s="9" t="s">
        <v>260</v>
      </c>
      <c r="K361" s="14"/>
      <c r="L361" s="19">
        <f t="shared" si="190"/>
        <v>0</v>
      </c>
      <c r="M361" s="32"/>
      <c r="N361" s="339"/>
      <c r="O361" s="353">
        <f>L:L+N:N</f>
        <v>0</v>
      </c>
      <c r="P361" s="19">
        <f t="shared" si="191"/>
        <v>0</v>
      </c>
      <c r="Q361" s="42"/>
      <c r="R361" s="42"/>
      <c r="S361" s="42"/>
      <c r="T361" s="42"/>
      <c r="U361" s="19">
        <f t="shared" si="192"/>
        <v>0</v>
      </c>
      <c r="V361" s="42">
        <f t="shared" si="193"/>
        <v>0</v>
      </c>
      <c r="AR361" s="1"/>
      <c r="AS361" s="1"/>
    </row>
    <row r="362" spans="1:45" s="3" customFormat="1" hidden="1" outlineLevel="1">
      <c r="A362" s="48">
        <v>3241</v>
      </c>
      <c r="B362" s="53" t="s">
        <v>43</v>
      </c>
      <c r="C362" s="458" t="s">
        <v>1431</v>
      </c>
      <c r="D362" s="7"/>
      <c r="E362" s="9"/>
      <c r="F362" s="173">
        <f>shoot</f>
        <v>0</v>
      </c>
      <c r="G362" s="9"/>
      <c r="H362" s="8">
        <f t="shared" si="189"/>
        <v>0</v>
      </c>
      <c r="I362" s="4">
        <v>1</v>
      </c>
      <c r="J362" s="9" t="s">
        <v>216</v>
      </c>
      <c r="K362" s="14"/>
      <c r="L362" s="19">
        <f t="shared" si="190"/>
        <v>0</v>
      </c>
      <c r="M362" s="32"/>
      <c r="N362" s="339"/>
      <c r="O362" s="353">
        <f>L:L+N:N</f>
        <v>0</v>
      </c>
      <c r="P362" s="19">
        <f t="shared" si="191"/>
        <v>0</v>
      </c>
      <c r="Q362" s="42"/>
      <c r="R362" s="42"/>
      <c r="S362" s="42"/>
      <c r="T362" s="42"/>
      <c r="U362" s="19">
        <f t="shared" si="192"/>
        <v>0</v>
      </c>
      <c r="V362" s="42">
        <f t="shared" si="193"/>
        <v>0</v>
      </c>
      <c r="AR362" s="1"/>
      <c r="AS362" s="1"/>
    </row>
    <row r="363" spans="1:45" s="3" customFormat="1" hidden="1" outlineLevel="1">
      <c r="A363" s="48">
        <v>3242</v>
      </c>
      <c r="B363" s="53" t="s">
        <v>143</v>
      </c>
      <c r="C363" s="458" t="s">
        <v>1431</v>
      </c>
      <c r="D363" s="7"/>
      <c r="E363" s="9"/>
      <c r="F363" s="173">
        <v>1</v>
      </c>
      <c r="G363" s="9"/>
      <c r="H363" s="8">
        <f t="shared" si="189"/>
        <v>1</v>
      </c>
      <c r="I363" s="4">
        <v>1</v>
      </c>
      <c r="J363" s="9" t="s">
        <v>216</v>
      </c>
      <c r="K363" s="14"/>
      <c r="L363" s="19">
        <f t="shared" si="190"/>
        <v>0</v>
      </c>
      <c r="M363" s="32"/>
      <c r="N363" s="339"/>
      <c r="O363" s="353">
        <f>L:L+N:N</f>
        <v>0</v>
      </c>
      <c r="P363" s="19">
        <f t="shared" si="191"/>
        <v>0</v>
      </c>
      <c r="Q363" s="42"/>
      <c r="R363" s="42"/>
      <c r="S363" s="42"/>
      <c r="T363" s="42"/>
      <c r="U363" s="19">
        <f t="shared" si="192"/>
        <v>0</v>
      </c>
      <c r="V363" s="42">
        <f t="shared" si="193"/>
        <v>0</v>
      </c>
      <c r="AR363" s="1"/>
      <c r="AS363" s="1"/>
    </row>
    <row r="364" spans="1:45" s="3" customFormat="1" hidden="1" outlineLevel="1">
      <c r="A364" s="48">
        <v>3243</v>
      </c>
      <c r="B364" s="53" t="s">
        <v>427</v>
      </c>
      <c r="C364" s="458" t="s">
        <v>1431</v>
      </c>
      <c r="D364" s="7"/>
      <c r="E364" s="9"/>
      <c r="F364" s="173">
        <f>sec</f>
        <v>0</v>
      </c>
      <c r="G364" s="9"/>
      <c r="H364" s="8">
        <f t="shared" si="189"/>
        <v>0</v>
      </c>
      <c r="I364" s="4">
        <v>1</v>
      </c>
      <c r="J364" s="9" t="s">
        <v>260</v>
      </c>
      <c r="K364" s="14"/>
      <c r="L364" s="19">
        <f t="shared" si="190"/>
        <v>0</v>
      </c>
      <c r="M364" s="32"/>
      <c r="N364" s="339"/>
      <c r="O364" s="353">
        <f>L:L+N:N</f>
        <v>0</v>
      </c>
      <c r="P364" s="19">
        <f t="shared" si="191"/>
        <v>0</v>
      </c>
      <c r="Q364" s="42"/>
      <c r="R364" s="42"/>
      <c r="S364" s="42"/>
      <c r="T364" s="42"/>
      <c r="U364" s="19">
        <f t="shared" si="192"/>
        <v>0</v>
      </c>
      <c r="V364" s="42">
        <f t="shared" si="193"/>
        <v>0</v>
      </c>
      <c r="AR364" s="1"/>
      <c r="AS364" s="1"/>
    </row>
    <row r="365" spans="1:45" s="3" customFormat="1" hidden="1" outlineLevel="1">
      <c r="A365" s="48">
        <v>3244</v>
      </c>
      <c r="B365" s="53" t="s">
        <v>1011</v>
      </c>
      <c r="C365" s="458" t="s">
        <v>1431</v>
      </c>
      <c r="D365" s="7"/>
      <c r="E365" s="9"/>
      <c r="F365" s="173">
        <v>1</v>
      </c>
      <c r="G365" s="9"/>
      <c r="H365" s="8">
        <f t="shared" si="189"/>
        <v>1</v>
      </c>
      <c r="I365" s="4">
        <v>1</v>
      </c>
      <c r="J365" s="9" t="s">
        <v>514</v>
      </c>
      <c r="K365" s="14"/>
      <c r="L365" s="19">
        <f t="shared" si="190"/>
        <v>0</v>
      </c>
      <c r="M365" s="32"/>
      <c r="N365" s="339"/>
      <c r="O365" s="353">
        <f>L:L+N:N</f>
        <v>0</v>
      </c>
      <c r="P365" s="19">
        <f t="shared" si="191"/>
        <v>0</v>
      </c>
      <c r="Q365" s="42"/>
      <c r="R365" s="42"/>
      <c r="S365" s="42"/>
      <c r="T365" s="42"/>
      <c r="U365" s="19">
        <f t="shared" si="192"/>
        <v>0</v>
      </c>
      <c r="V365" s="42">
        <f t="shared" si="193"/>
        <v>0</v>
      </c>
      <c r="AR365" s="1"/>
      <c r="AS365" s="1"/>
    </row>
    <row r="366" spans="1:45" s="3" customFormat="1" hidden="1" outlineLevel="1">
      <c r="A366" s="48">
        <v>3245</v>
      </c>
      <c r="B366" s="53" t="s">
        <v>429</v>
      </c>
      <c r="C366" s="458" t="s">
        <v>1431</v>
      </c>
      <c r="D366" s="7"/>
      <c r="E366" s="9"/>
      <c r="F366" s="173">
        <v>1</v>
      </c>
      <c r="G366" s="9"/>
      <c r="H366" s="8">
        <f t="shared" si="189"/>
        <v>1</v>
      </c>
      <c r="I366" s="4">
        <v>1</v>
      </c>
      <c r="J366" s="9" t="s">
        <v>216</v>
      </c>
      <c r="K366" s="14"/>
      <c r="L366" s="19">
        <f t="shared" si="190"/>
        <v>0</v>
      </c>
      <c r="M366" s="32"/>
      <c r="N366" s="339"/>
      <c r="O366" s="353">
        <f>L:L+N:N</f>
        <v>0</v>
      </c>
      <c r="P366" s="19">
        <f t="shared" si="191"/>
        <v>0</v>
      </c>
      <c r="Q366" s="42"/>
      <c r="R366" s="42"/>
      <c r="S366" s="42"/>
      <c r="T366" s="42"/>
      <c r="U366" s="19">
        <f t="shared" si="192"/>
        <v>0</v>
      </c>
      <c r="V366" s="42">
        <f t="shared" si="193"/>
        <v>0</v>
      </c>
      <c r="AR366" s="1"/>
      <c r="AS366" s="1"/>
    </row>
    <row r="367" spans="1:45" s="3" customFormat="1" hidden="1" outlineLevel="1">
      <c r="A367" s="48">
        <v>3250</v>
      </c>
      <c r="B367" s="53" t="s">
        <v>86</v>
      </c>
      <c r="C367" s="458" t="s">
        <v>1431</v>
      </c>
      <c r="D367" s="7"/>
      <c r="E367" s="9"/>
      <c r="F367" s="173">
        <v>1</v>
      </c>
      <c r="G367" s="9"/>
      <c r="H367" s="8">
        <f t="shared" si="189"/>
        <v>1</v>
      </c>
      <c r="I367" s="4">
        <v>1</v>
      </c>
      <c r="J367" s="9" t="s">
        <v>216</v>
      </c>
      <c r="K367" s="14"/>
      <c r="L367" s="19">
        <f t="shared" si="190"/>
        <v>0</v>
      </c>
      <c r="M367" s="32"/>
      <c r="N367" s="339"/>
      <c r="O367" s="353">
        <f>L:L+N:N</f>
        <v>0</v>
      </c>
      <c r="P367" s="19">
        <f t="shared" si="191"/>
        <v>0</v>
      </c>
      <c r="Q367" s="42"/>
      <c r="R367" s="42"/>
      <c r="S367" s="42"/>
      <c r="T367" s="42"/>
      <c r="U367" s="19">
        <f t="shared" si="192"/>
        <v>0</v>
      </c>
      <c r="V367" s="42">
        <f t="shared" si="193"/>
        <v>0</v>
      </c>
      <c r="AR367" s="1"/>
      <c r="AS367" s="1"/>
    </row>
    <row r="368" spans="1:45" s="3" customFormat="1" hidden="1" outlineLevel="1">
      <c r="A368" s="48">
        <v>3251</v>
      </c>
      <c r="B368" s="53" t="s">
        <v>1009</v>
      </c>
      <c r="C368" s="458" t="s">
        <v>1431</v>
      </c>
      <c r="D368" s="7"/>
      <c r="E368" s="9"/>
      <c r="F368" s="173">
        <v>1</v>
      </c>
      <c r="G368" s="9"/>
      <c r="H368" s="8">
        <f t="shared" si="189"/>
        <v>1</v>
      </c>
      <c r="I368" s="4">
        <v>1</v>
      </c>
      <c r="J368" s="9" t="s">
        <v>260</v>
      </c>
      <c r="K368" s="14"/>
      <c r="L368" s="19">
        <f t="shared" si="190"/>
        <v>0</v>
      </c>
      <c r="M368" s="32"/>
      <c r="N368" s="339"/>
      <c r="O368" s="353">
        <f>L:L+N:N</f>
        <v>0</v>
      </c>
      <c r="P368" s="19">
        <f t="shared" si="191"/>
        <v>0</v>
      </c>
      <c r="Q368" s="42"/>
      <c r="R368" s="42"/>
      <c r="S368" s="42"/>
      <c r="T368" s="42"/>
      <c r="U368" s="19">
        <f t="shared" si="192"/>
        <v>0</v>
      </c>
      <c r="V368" s="42">
        <f t="shared" si="193"/>
        <v>0</v>
      </c>
      <c r="AR368" s="1"/>
      <c r="AS368" s="1"/>
    </row>
    <row r="369" spans="1:45" s="3" customFormat="1" hidden="1" outlineLevel="1">
      <c r="A369" s="180">
        <v>3255</v>
      </c>
      <c r="B369" s="53" t="s">
        <v>1010</v>
      </c>
      <c r="C369" s="458" t="s">
        <v>1431</v>
      </c>
      <c r="D369" s="7"/>
      <c r="E369" s="9"/>
      <c r="F369" s="173">
        <v>1</v>
      </c>
      <c r="G369" s="9"/>
      <c r="H369" s="8">
        <f t="shared" si="189"/>
        <v>1</v>
      </c>
      <c r="I369" s="4">
        <v>1</v>
      </c>
      <c r="J369" s="9" t="s">
        <v>216</v>
      </c>
      <c r="K369" s="14"/>
      <c r="L369" s="19">
        <f t="shared" si="190"/>
        <v>0</v>
      </c>
      <c r="M369" s="32"/>
      <c r="N369" s="339"/>
      <c r="O369" s="353">
        <f>L:L+N:N</f>
        <v>0</v>
      </c>
      <c r="P369" s="19">
        <f t="shared" si="191"/>
        <v>0</v>
      </c>
      <c r="Q369" s="42"/>
      <c r="R369" s="42"/>
      <c r="S369" s="42"/>
      <c r="T369" s="42"/>
      <c r="U369" s="19">
        <f t="shared" si="192"/>
        <v>0</v>
      </c>
      <c r="V369" s="42">
        <f t="shared" si="193"/>
        <v>0</v>
      </c>
      <c r="AR369" s="1"/>
      <c r="AS369" s="1"/>
    </row>
    <row r="370" spans="1:45" s="3" customFormat="1" hidden="1" outlineLevel="1">
      <c r="A370" s="180">
        <v>3256</v>
      </c>
      <c r="B370" s="53" t="s">
        <v>690</v>
      </c>
      <c r="C370" s="458" t="s">
        <v>1431</v>
      </c>
      <c r="D370" s="7"/>
      <c r="E370" s="9"/>
      <c r="F370" s="173">
        <v>1</v>
      </c>
      <c r="G370" s="9"/>
      <c r="H370" s="8">
        <f t="shared" si="189"/>
        <v>1</v>
      </c>
      <c r="I370" s="4">
        <v>1</v>
      </c>
      <c r="J370" s="9" t="s">
        <v>216</v>
      </c>
      <c r="K370" s="14"/>
      <c r="L370" s="19">
        <f t="shared" si="190"/>
        <v>0</v>
      </c>
      <c r="M370" s="32"/>
      <c r="N370" s="339"/>
      <c r="O370" s="353">
        <f>L:L+N:N</f>
        <v>0</v>
      </c>
      <c r="P370" s="19">
        <f t="shared" si="191"/>
        <v>0</v>
      </c>
      <c r="Q370" s="42"/>
      <c r="R370" s="42"/>
      <c r="S370" s="42"/>
      <c r="T370" s="42"/>
      <c r="U370" s="19">
        <f t="shared" si="192"/>
        <v>0</v>
      </c>
      <c r="V370" s="42">
        <f t="shared" si="193"/>
        <v>0</v>
      </c>
      <c r="AR370" s="1"/>
      <c r="AS370" s="1"/>
    </row>
    <row r="371" spans="1:45" s="3" customFormat="1" hidden="1" outlineLevel="1">
      <c r="A371" s="180">
        <v>3260</v>
      </c>
      <c r="B371" s="53" t="s">
        <v>433</v>
      </c>
      <c r="C371" s="458" t="s">
        <v>1431</v>
      </c>
      <c r="D371" s="7"/>
      <c r="E371" s="9"/>
      <c r="F371" s="173">
        <v>1</v>
      </c>
      <c r="G371" s="9"/>
      <c r="H371" s="8">
        <f t="shared" si="189"/>
        <v>1</v>
      </c>
      <c r="I371" s="4">
        <v>1</v>
      </c>
      <c r="J371" s="9" t="s">
        <v>216</v>
      </c>
      <c r="K371" s="14"/>
      <c r="L371" s="19">
        <f t="shared" si="190"/>
        <v>0</v>
      </c>
      <c r="M371" s="32"/>
      <c r="N371" s="339"/>
      <c r="O371" s="353">
        <f>L:L+N:N</f>
        <v>0</v>
      </c>
      <c r="P371" s="19">
        <f t="shared" si="191"/>
        <v>0</v>
      </c>
      <c r="Q371" s="42"/>
      <c r="R371" s="42"/>
      <c r="S371" s="42"/>
      <c r="T371" s="42"/>
      <c r="U371" s="19">
        <f t="shared" si="192"/>
        <v>0</v>
      </c>
      <c r="V371" s="42">
        <f t="shared" si="193"/>
        <v>0</v>
      </c>
      <c r="AR371" s="1"/>
      <c r="AS371" s="1"/>
    </row>
    <row r="372" spans="1:45" s="3" customFormat="1" hidden="1" outlineLevel="1">
      <c r="A372" s="48">
        <v>3283</v>
      </c>
      <c r="B372" s="53" t="s">
        <v>87</v>
      </c>
      <c r="C372" s="458" t="s">
        <v>1431</v>
      </c>
      <c r="D372" s="7"/>
      <c r="E372" s="9"/>
      <c r="F372" s="173">
        <v>1</v>
      </c>
      <c r="G372" s="9"/>
      <c r="H372" s="8">
        <f t="shared" si="189"/>
        <v>1</v>
      </c>
      <c r="I372" s="4">
        <v>1</v>
      </c>
      <c r="J372" s="9" t="s">
        <v>260</v>
      </c>
      <c r="K372" s="14"/>
      <c r="L372" s="19">
        <f t="shared" si="190"/>
        <v>0</v>
      </c>
      <c r="M372" s="32"/>
      <c r="N372" s="339"/>
      <c r="O372" s="353">
        <f>L:L+N:N</f>
        <v>0</v>
      </c>
      <c r="P372" s="19">
        <f t="shared" si="191"/>
        <v>0</v>
      </c>
      <c r="Q372" s="42"/>
      <c r="R372" s="42"/>
      <c r="S372" s="42"/>
      <c r="T372" s="42"/>
      <c r="U372" s="19">
        <f t="shared" si="192"/>
        <v>0</v>
      </c>
      <c r="V372" s="42">
        <f t="shared" si="193"/>
        <v>0</v>
      </c>
      <c r="AR372" s="1"/>
      <c r="AS372" s="1"/>
    </row>
    <row r="373" spans="1:45" s="3" customFormat="1" hidden="1" outlineLevel="1">
      <c r="A373" s="48"/>
      <c r="B373" s="55" t="s">
        <v>253</v>
      </c>
      <c r="C373" s="458"/>
      <c r="D373" s="7"/>
      <c r="E373" s="9"/>
      <c r="F373" s="173"/>
      <c r="G373" s="9"/>
      <c r="H373" s="8"/>
      <c r="I373" s="4"/>
      <c r="J373" s="9"/>
      <c r="K373" s="14"/>
      <c r="L373" s="21">
        <f t="shared" ref="L373:V373" si="194">SUM(L352:L372)</f>
        <v>0</v>
      </c>
      <c r="M373" s="28">
        <f t="shared" si="194"/>
        <v>0</v>
      </c>
      <c r="N373" s="340">
        <f t="shared" ref="N373" si="195">SUM(N352:N372)</f>
        <v>0</v>
      </c>
      <c r="O373" s="349">
        <f t="shared" ref="O373" si="196">SUM(O352:O372)</f>
        <v>0</v>
      </c>
      <c r="P373" s="21">
        <f t="shared" si="194"/>
        <v>0</v>
      </c>
      <c r="Q373" s="43">
        <f t="shared" si="194"/>
        <v>0</v>
      </c>
      <c r="R373" s="43">
        <f t="shared" si="194"/>
        <v>0</v>
      </c>
      <c r="S373" s="43">
        <f t="shared" si="194"/>
        <v>0</v>
      </c>
      <c r="T373" s="43">
        <f t="shared" si="194"/>
        <v>0</v>
      </c>
      <c r="U373" s="21">
        <f t="shared" si="194"/>
        <v>0</v>
      </c>
      <c r="V373" s="43">
        <f t="shared" si="194"/>
        <v>0</v>
      </c>
      <c r="AR373" s="1"/>
      <c r="AS373" s="1"/>
    </row>
    <row r="374" spans="1:45" s="3" customFormat="1" hidden="1" outlineLevel="1">
      <c r="A374" s="18"/>
      <c r="B374" s="53"/>
      <c r="C374" s="461"/>
      <c r="D374" s="7"/>
      <c r="E374" s="4"/>
      <c r="F374" s="173"/>
      <c r="G374" s="9"/>
      <c r="H374" s="8"/>
      <c r="I374" s="4"/>
      <c r="J374" s="4"/>
      <c r="K374" s="14"/>
      <c r="L374" s="19"/>
      <c r="M374" s="32"/>
      <c r="N374" s="339"/>
      <c r="O374" s="353"/>
      <c r="P374" s="19"/>
      <c r="Q374" s="42"/>
      <c r="R374" s="42"/>
      <c r="S374" s="42"/>
      <c r="T374" s="42"/>
      <c r="U374" s="19"/>
      <c r="V374" s="42"/>
      <c r="AR374" s="1"/>
      <c r="AS374" s="1"/>
    </row>
    <row r="375" spans="1:45" s="3" customFormat="1" hidden="1" outlineLevel="1">
      <c r="A375" s="181">
        <v>3400</v>
      </c>
      <c r="B375" s="38" t="s">
        <v>231</v>
      </c>
      <c r="C375" s="459"/>
      <c r="D375" s="7"/>
      <c r="E375" s="9"/>
      <c r="F375" s="173"/>
      <c r="G375" s="9"/>
      <c r="H375" s="8"/>
      <c r="I375" s="4"/>
      <c r="J375" s="9"/>
      <c r="K375" s="14"/>
      <c r="L375" s="19"/>
      <c r="M375" s="32"/>
      <c r="N375" s="339"/>
      <c r="O375" s="353"/>
      <c r="P375" s="19"/>
      <c r="Q375" s="42"/>
      <c r="R375" s="42"/>
      <c r="S375" s="42"/>
      <c r="T375" s="42"/>
      <c r="U375" s="19"/>
      <c r="V375" s="42"/>
      <c r="AR375" s="1"/>
      <c r="AS375" s="1"/>
    </row>
    <row r="376" spans="1:45" s="3" customFormat="1" hidden="1" outlineLevel="1">
      <c r="A376" s="48">
        <v>3401</v>
      </c>
      <c r="B376" s="53" t="s">
        <v>129</v>
      </c>
      <c r="C376" s="458" t="s">
        <v>1431</v>
      </c>
      <c r="D376" s="7"/>
      <c r="E376" s="4">
        <f>ROUND(shoot*0.2,0)</f>
        <v>0</v>
      </c>
      <c r="F376" s="173">
        <f>shoot</f>
        <v>0</v>
      </c>
      <c r="G376" s="9"/>
      <c r="H376" s="8">
        <f t="shared" ref="H376:H392" si="197">SUM(E376:G376)</f>
        <v>0</v>
      </c>
      <c r="I376" s="4">
        <v>1</v>
      </c>
      <c r="J376" s="9" t="s">
        <v>260</v>
      </c>
      <c r="K376" s="14"/>
      <c r="L376" s="19">
        <f t="shared" ref="L376:L392" si="198">H376*I376*K376</f>
        <v>0</v>
      </c>
      <c r="M376" s="32"/>
      <c r="N376" s="339"/>
      <c r="O376" s="353">
        <f>L:L+N:N</f>
        <v>0</v>
      </c>
      <c r="P376" s="19">
        <f t="shared" ref="P376:P392" si="199">MAX(L376-SUM(Q376:T376),0)</f>
        <v>0</v>
      </c>
      <c r="Q376" s="42"/>
      <c r="R376" s="42"/>
      <c r="S376" s="42"/>
      <c r="T376" s="42"/>
      <c r="U376" s="19">
        <f t="shared" ref="U376:U392" si="200">L376-SUM(P376:T376)</f>
        <v>0</v>
      </c>
      <c r="V376" s="42">
        <f t="shared" ref="V376:V392" si="201">P376</f>
        <v>0</v>
      </c>
      <c r="AR376" s="1"/>
      <c r="AS376" s="1"/>
    </row>
    <row r="377" spans="1:45" s="3" customFormat="1" hidden="1" outlineLevel="1">
      <c r="A377" s="48">
        <v>3403</v>
      </c>
      <c r="B377" s="53" t="s">
        <v>130</v>
      </c>
      <c r="C377" s="458" t="s">
        <v>1431</v>
      </c>
      <c r="D377" s="7"/>
      <c r="E377" s="4">
        <f>ROUND(shoot*0.1,0)</f>
        <v>0</v>
      </c>
      <c r="F377" s="173">
        <f>shoot</f>
        <v>0</v>
      </c>
      <c r="G377" s="9"/>
      <c r="H377" s="8">
        <f t="shared" si="197"/>
        <v>0</v>
      </c>
      <c r="I377" s="4">
        <v>1</v>
      </c>
      <c r="J377" s="9" t="s">
        <v>260</v>
      </c>
      <c r="K377" s="14"/>
      <c r="L377" s="19">
        <f t="shared" si="198"/>
        <v>0</v>
      </c>
      <c r="M377" s="32"/>
      <c r="N377" s="339"/>
      <c r="O377" s="353">
        <f>L:L+N:N</f>
        <v>0</v>
      </c>
      <c r="P377" s="19">
        <f t="shared" si="199"/>
        <v>0</v>
      </c>
      <c r="Q377" s="42"/>
      <c r="R377" s="42"/>
      <c r="S377" s="42"/>
      <c r="T377" s="42"/>
      <c r="U377" s="19">
        <f t="shared" si="200"/>
        <v>0</v>
      </c>
      <c r="V377" s="42">
        <f t="shared" si="201"/>
        <v>0</v>
      </c>
      <c r="AR377" s="1"/>
      <c r="AS377" s="1"/>
    </row>
    <row r="378" spans="1:45" s="3" customFormat="1" hidden="1" outlineLevel="1">
      <c r="A378" s="48">
        <v>3405</v>
      </c>
      <c r="B378" s="53" t="s">
        <v>131</v>
      </c>
      <c r="C378" s="458" t="s">
        <v>1431</v>
      </c>
      <c r="D378" s="7"/>
      <c r="E378" s="9"/>
      <c r="F378" s="173">
        <f>shoot</f>
        <v>0</v>
      </c>
      <c r="G378" s="9"/>
      <c r="H378" s="8">
        <f t="shared" si="197"/>
        <v>0</v>
      </c>
      <c r="I378" s="4">
        <v>1</v>
      </c>
      <c r="J378" s="9" t="s">
        <v>260</v>
      </c>
      <c r="K378" s="14"/>
      <c r="L378" s="19">
        <f t="shared" si="198"/>
        <v>0</v>
      </c>
      <c r="M378" s="32"/>
      <c r="N378" s="339"/>
      <c r="O378" s="353">
        <f>L:L+N:N</f>
        <v>0</v>
      </c>
      <c r="P378" s="19">
        <f t="shared" si="199"/>
        <v>0</v>
      </c>
      <c r="Q378" s="42"/>
      <c r="R378" s="42"/>
      <c r="S378" s="42"/>
      <c r="T378" s="42"/>
      <c r="U378" s="19">
        <f t="shared" si="200"/>
        <v>0</v>
      </c>
      <c r="V378" s="42">
        <f t="shared" si="201"/>
        <v>0</v>
      </c>
      <c r="AR378" s="1"/>
      <c r="AS378" s="1"/>
    </row>
    <row r="379" spans="1:45" s="3" customFormat="1" hidden="1" outlineLevel="1">
      <c r="A379" s="48">
        <v>3406</v>
      </c>
      <c r="B379" s="53" t="s">
        <v>132</v>
      </c>
      <c r="C379" s="458" t="s">
        <v>1431</v>
      </c>
      <c r="D379" s="7"/>
      <c r="E379" s="9"/>
      <c r="F379" s="173">
        <f>shoot</f>
        <v>0</v>
      </c>
      <c r="G379" s="9"/>
      <c r="H379" s="8">
        <f t="shared" si="197"/>
        <v>0</v>
      </c>
      <c r="I379" s="4">
        <v>1</v>
      </c>
      <c r="J379" s="9" t="s">
        <v>260</v>
      </c>
      <c r="K379" s="14"/>
      <c r="L379" s="19">
        <f t="shared" si="198"/>
        <v>0</v>
      </c>
      <c r="M379" s="32"/>
      <c r="N379" s="339"/>
      <c r="O379" s="353">
        <f>L:L+N:N</f>
        <v>0</v>
      </c>
      <c r="P379" s="19">
        <f t="shared" si="199"/>
        <v>0</v>
      </c>
      <c r="Q379" s="42"/>
      <c r="R379" s="42"/>
      <c r="S379" s="42"/>
      <c r="T379" s="42"/>
      <c r="U379" s="19">
        <f t="shared" si="200"/>
        <v>0</v>
      </c>
      <c r="V379" s="42">
        <f t="shared" si="201"/>
        <v>0</v>
      </c>
      <c r="AR379" s="1"/>
      <c r="AS379" s="1"/>
    </row>
    <row r="380" spans="1:45" s="3" customFormat="1" hidden="1" outlineLevel="1">
      <c r="A380" s="180">
        <v>3407</v>
      </c>
      <c r="B380" s="53" t="s">
        <v>406</v>
      </c>
      <c r="C380" s="458" t="s">
        <v>1431</v>
      </c>
      <c r="D380" s="7"/>
      <c r="E380" s="9"/>
      <c r="F380" s="173">
        <f>shoot</f>
        <v>0</v>
      </c>
      <c r="G380" s="9"/>
      <c r="H380" s="8">
        <f t="shared" si="197"/>
        <v>0</v>
      </c>
      <c r="I380" s="4">
        <v>1</v>
      </c>
      <c r="J380" s="9" t="s">
        <v>260</v>
      </c>
      <c r="K380" s="14"/>
      <c r="L380" s="19">
        <f t="shared" si="198"/>
        <v>0</v>
      </c>
      <c r="M380" s="32"/>
      <c r="N380" s="339"/>
      <c r="O380" s="353">
        <f>L:L+N:N</f>
        <v>0</v>
      </c>
      <c r="P380" s="19">
        <f t="shared" si="199"/>
        <v>0</v>
      </c>
      <c r="Q380" s="42"/>
      <c r="R380" s="42"/>
      <c r="S380" s="42"/>
      <c r="T380" s="42"/>
      <c r="U380" s="19">
        <f t="shared" si="200"/>
        <v>0</v>
      </c>
      <c r="V380" s="42">
        <f t="shared" si="201"/>
        <v>0</v>
      </c>
      <c r="AR380" s="1"/>
      <c r="AS380" s="1"/>
    </row>
    <row r="381" spans="1:45" s="3" customFormat="1" hidden="1" outlineLevel="1">
      <c r="A381" s="180">
        <v>3409</v>
      </c>
      <c r="B381" s="53" t="s">
        <v>408</v>
      </c>
      <c r="C381" s="458" t="s">
        <v>1431</v>
      </c>
      <c r="D381" s="7"/>
      <c r="E381" s="9"/>
      <c r="F381" s="173">
        <v>1</v>
      </c>
      <c r="G381" s="9"/>
      <c r="H381" s="8">
        <f t="shared" si="197"/>
        <v>1</v>
      </c>
      <c r="I381" s="4">
        <v>1</v>
      </c>
      <c r="J381" s="9" t="s">
        <v>260</v>
      </c>
      <c r="K381" s="14"/>
      <c r="L381" s="19">
        <f t="shared" si="198"/>
        <v>0</v>
      </c>
      <c r="M381" s="32"/>
      <c r="N381" s="339"/>
      <c r="O381" s="353">
        <f>L:L+N:N</f>
        <v>0</v>
      </c>
      <c r="P381" s="19">
        <f t="shared" si="199"/>
        <v>0</v>
      </c>
      <c r="Q381" s="42"/>
      <c r="R381" s="42"/>
      <c r="S381" s="42"/>
      <c r="T381" s="42"/>
      <c r="U381" s="19">
        <f t="shared" si="200"/>
        <v>0</v>
      </c>
      <c r="V381" s="42">
        <f t="shared" si="201"/>
        <v>0</v>
      </c>
      <c r="AR381" s="1"/>
      <c r="AS381" s="1"/>
    </row>
    <row r="382" spans="1:45" s="3" customFormat="1" hidden="1" outlineLevel="1">
      <c r="A382" s="48">
        <v>3410</v>
      </c>
      <c r="B382" s="53" t="s">
        <v>133</v>
      </c>
      <c r="C382" s="458" t="s">
        <v>1431</v>
      </c>
      <c r="D382" s="7"/>
      <c r="E382" s="9"/>
      <c r="F382" s="173">
        <v>1</v>
      </c>
      <c r="G382" s="9"/>
      <c r="H382" s="8">
        <f t="shared" si="197"/>
        <v>1</v>
      </c>
      <c r="I382" s="4">
        <v>1</v>
      </c>
      <c r="J382" s="9" t="s">
        <v>260</v>
      </c>
      <c r="K382" s="14"/>
      <c r="L382" s="19">
        <f t="shared" si="198"/>
        <v>0</v>
      </c>
      <c r="M382" s="32"/>
      <c r="N382" s="339"/>
      <c r="O382" s="353">
        <f>L:L+N:N</f>
        <v>0</v>
      </c>
      <c r="P382" s="19">
        <f t="shared" si="199"/>
        <v>0</v>
      </c>
      <c r="Q382" s="42"/>
      <c r="R382" s="42"/>
      <c r="S382" s="42"/>
      <c r="T382" s="42"/>
      <c r="U382" s="19">
        <f t="shared" si="200"/>
        <v>0</v>
      </c>
      <c r="V382" s="42">
        <f t="shared" si="201"/>
        <v>0</v>
      </c>
      <c r="AR382" s="1"/>
      <c r="AS382" s="1"/>
    </row>
    <row r="383" spans="1:45" s="3" customFormat="1" hidden="1" outlineLevel="1">
      <c r="A383" s="180">
        <v>3413</v>
      </c>
      <c r="B383" s="53" t="s">
        <v>42</v>
      </c>
      <c r="C383" s="458" t="s">
        <v>1431</v>
      </c>
      <c r="D383" s="7"/>
      <c r="E383" s="9"/>
      <c r="F383" s="173">
        <f>sm</f>
        <v>0</v>
      </c>
      <c r="G383" s="9"/>
      <c r="H383" s="8">
        <f t="shared" si="197"/>
        <v>0</v>
      </c>
      <c r="I383" s="4">
        <v>1</v>
      </c>
      <c r="J383" s="9" t="s">
        <v>261</v>
      </c>
      <c r="K383" s="14"/>
      <c r="L383" s="19">
        <f t="shared" si="198"/>
        <v>0</v>
      </c>
      <c r="M383" s="32"/>
      <c r="N383" s="339"/>
      <c r="O383" s="353">
        <f>L:L+N:N</f>
        <v>0</v>
      </c>
      <c r="P383" s="19">
        <f t="shared" si="199"/>
        <v>0</v>
      </c>
      <c r="Q383" s="42"/>
      <c r="R383" s="42"/>
      <c r="S383" s="42"/>
      <c r="T383" s="42"/>
      <c r="U383" s="19">
        <f t="shared" si="200"/>
        <v>0</v>
      </c>
      <c r="V383" s="42">
        <f t="shared" si="201"/>
        <v>0</v>
      </c>
      <c r="AR383" s="1"/>
      <c r="AS383" s="1"/>
    </row>
    <row r="384" spans="1:45" s="3" customFormat="1" hidden="1" outlineLevel="1">
      <c r="A384" s="48">
        <v>3440</v>
      </c>
      <c r="B384" s="53" t="s">
        <v>85</v>
      </c>
      <c r="C384" s="458" t="s">
        <v>1431</v>
      </c>
      <c r="D384" s="7"/>
      <c r="E384" s="9"/>
      <c r="F384" s="173">
        <f>shoot</f>
        <v>0</v>
      </c>
      <c r="G384" s="9"/>
      <c r="H384" s="8">
        <f t="shared" si="197"/>
        <v>0</v>
      </c>
      <c r="I384" s="4">
        <v>1</v>
      </c>
      <c r="J384" s="9" t="s">
        <v>260</v>
      </c>
      <c r="K384" s="14"/>
      <c r="L384" s="19">
        <f t="shared" si="198"/>
        <v>0</v>
      </c>
      <c r="M384" s="32"/>
      <c r="N384" s="339"/>
      <c r="O384" s="353">
        <f>L:L+N:N</f>
        <v>0</v>
      </c>
      <c r="P384" s="19">
        <f t="shared" si="199"/>
        <v>0</v>
      </c>
      <c r="Q384" s="42"/>
      <c r="R384" s="42"/>
      <c r="S384" s="42"/>
      <c r="T384" s="42"/>
      <c r="U384" s="19">
        <f t="shared" si="200"/>
        <v>0</v>
      </c>
      <c r="V384" s="42">
        <f t="shared" si="201"/>
        <v>0</v>
      </c>
      <c r="AR384" s="1"/>
      <c r="AS384" s="1"/>
    </row>
    <row r="385" spans="1:45" s="3" customFormat="1" hidden="1" outlineLevel="1">
      <c r="A385" s="48">
        <v>3441</v>
      </c>
      <c r="B385" s="53" t="s">
        <v>43</v>
      </c>
      <c r="C385" s="458" t="s">
        <v>1431</v>
      </c>
      <c r="D385" s="7"/>
      <c r="E385" s="9"/>
      <c r="F385" s="173">
        <v>1</v>
      </c>
      <c r="G385" s="9"/>
      <c r="H385" s="8">
        <f t="shared" si="197"/>
        <v>1</v>
      </c>
      <c r="I385" s="4">
        <v>1</v>
      </c>
      <c r="J385" s="9" t="s">
        <v>216</v>
      </c>
      <c r="K385" s="14"/>
      <c r="L385" s="19">
        <f t="shared" si="198"/>
        <v>0</v>
      </c>
      <c r="M385" s="32"/>
      <c r="N385" s="339"/>
      <c r="O385" s="353">
        <f>L:L+N:N</f>
        <v>0</v>
      </c>
      <c r="P385" s="19">
        <f t="shared" si="199"/>
        <v>0</v>
      </c>
      <c r="Q385" s="42"/>
      <c r="R385" s="42"/>
      <c r="S385" s="42"/>
      <c r="T385" s="42"/>
      <c r="U385" s="19">
        <f t="shared" si="200"/>
        <v>0</v>
      </c>
      <c r="V385" s="42">
        <f t="shared" si="201"/>
        <v>0</v>
      </c>
      <c r="AR385" s="1"/>
      <c r="AS385" s="1"/>
    </row>
    <row r="386" spans="1:45" s="3" customFormat="1" hidden="1" outlineLevel="1">
      <c r="A386" s="48">
        <v>3442</v>
      </c>
      <c r="B386" s="53" t="s">
        <v>134</v>
      </c>
      <c r="C386" s="458" t="s">
        <v>1431</v>
      </c>
      <c r="D386" s="7"/>
      <c r="E386" s="9"/>
      <c r="F386" s="173">
        <v>1</v>
      </c>
      <c r="G386" s="9"/>
      <c r="H386" s="8">
        <f t="shared" si="197"/>
        <v>1</v>
      </c>
      <c r="I386" s="4">
        <v>1</v>
      </c>
      <c r="J386" s="9" t="s">
        <v>216</v>
      </c>
      <c r="K386" s="14"/>
      <c r="L386" s="19">
        <f t="shared" si="198"/>
        <v>0</v>
      </c>
      <c r="M386" s="32"/>
      <c r="N386" s="339"/>
      <c r="O386" s="353">
        <f>L:L+N:N</f>
        <v>0</v>
      </c>
      <c r="P386" s="19">
        <f t="shared" si="199"/>
        <v>0</v>
      </c>
      <c r="Q386" s="42"/>
      <c r="R386" s="42"/>
      <c r="S386" s="42"/>
      <c r="T386" s="42"/>
      <c r="U386" s="19">
        <f t="shared" si="200"/>
        <v>0</v>
      </c>
      <c r="V386" s="42">
        <f t="shared" si="201"/>
        <v>0</v>
      </c>
      <c r="AR386" s="1"/>
      <c r="AS386" s="1"/>
    </row>
    <row r="387" spans="1:45" s="3" customFormat="1" hidden="1" outlineLevel="1">
      <c r="A387" s="180">
        <v>3444</v>
      </c>
      <c r="B387" s="53" t="s">
        <v>412</v>
      </c>
      <c r="C387" s="458" t="s">
        <v>1431</v>
      </c>
      <c r="D387" s="7"/>
      <c r="E387" s="9"/>
      <c r="F387" s="173">
        <v>1</v>
      </c>
      <c r="G387" s="9"/>
      <c r="H387" s="8">
        <f t="shared" si="197"/>
        <v>1</v>
      </c>
      <c r="I387" s="4">
        <v>1</v>
      </c>
      <c r="J387" s="9" t="s">
        <v>260</v>
      </c>
      <c r="K387" s="14"/>
      <c r="L387" s="19">
        <f t="shared" si="198"/>
        <v>0</v>
      </c>
      <c r="M387" s="32"/>
      <c r="N387" s="339"/>
      <c r="O387" s="353">
        <f>L:L+N:N</f>
        <v>0</v>
      </c>
      <c r="P387" s="19">
        <f t="shared" si="199"/>
        <v>0</v>
      </c>
      <c r="Q387" s="42"/>
      <c r="R387" s="42"/>
      <c r="S387" s="42"/>
      <c r="T387" s="42"/>
      <c r="U387" s="19">
        <f t="shared" si="200"/>
        <v>0</v>
      </c>
      <c r="V387" s="42">
        <f t="shared" si="201"/>
        <v>0</v>
      </c>
      <c r="AR387" s="1"/>
      <c r="AS387" s="1"/>
    </row>
    <row r="388" spans="1:45" s="3" customFormat="1" hidden="1" outlineLevel="1">
      <c r="A388" s="180">
        <v>3445</v>
      </c>
      <c r="B388" s="53" t="s">
        <v>413</v>
      </c>
      <c r="C388" s="458" t="s">
        <v>1431</v>
      </c>
      <c r="D388" s="7"/>
      <c r="E388" s="9"/>
      <c r="F388" s="173">
        <f>shoot</f>
        <v>0</v>
      </c>
      <c r="G388" s="9"/>
      <c r="H388" s="8">
        <f t="shared" si="197"/>
        <v>0</v>
      </c>
      <c r="I388" s="4">
        <v>1</v>
      </c>
      <c r="J388" s="9" t="s">
        <v>260</v>
      </c>
      <c r="K388" s="14"/>
      <c r="L388" s="19">
        <f t="shared" si="198"/>
        <v>0</v>
      </c>
      <c r="M388" s="32"/>
      <c r="N388" s="339"/>
      <c r="O388" s="353">
        <f>L:L+N:N</f>
        <v>0</v>
      </c>
      <c r="P388" s="19">
        <f t="shared" si="199"/>
        <v>0</v>
      </c>
      <c r="Q388" s="42"/>
      <c r="R388" s="42"/>
      <c r="S388" s="42"/>
      <c r="T388" s="42"/>
      <c r="U388" s="19">
        <f t="shared" si="200"/>
        <v>0</v>
      </c>
      <c r="V388" s="42">
        <f t="shared" si="201"/>
        <v>0</v>
      </c>
      <c r="AR388" s="1"/>
      <c r="AS388" s="1"/>
    </row>
    <row r="389" spans="1:45" s="3" customFormat="1" hidden="1" outlineLevel="1">
      <c r="A389" s="48">
        <v>3447</v>
      </c>
      <c r="B389" s="53" t="s">
        <v>135</v>
      </c>
      <c r="C389" s="458" t="s">
        <v>1431</v>
      </c>
      <c r="D389" s="7"/>
      <c r="E389" s="9"/>
      <c r="F389" s="173">
        <v>1</v>
      </c>
      <c r="G389" s="9"/>
      <c r="H389" s="8">
        <f t="shared" si="197"/>
        <v>1</v>
      </c>
      <c r="I389" s="4">
        <v>1</v>
      </c>
      <c r="J389" s="9" t="s">
        <v>216</v>
      </c>
      <c r="K389" s="14"/>
      <c r="L389" s="19">
        <f t="shared" si="198"/>
        <v>0</v>
      </c>
      <c r="M389" s="32"/>
      <c r="N389" s="339"/>
      <c r="O389" s="353">
        <f>L:L+N:N</f>
        <v>0</v>
      </c>
      <c r="P389" s="19">
        <f t="shared" si="199"/>
        <v>0</v>
      </c>
      <c r="Q389" s="42"/>
      <c r="R389" s="42"/>
      <c r="S389" s="42"/>
      <c r="T389" s="42"/>
      <c r="U389" s="19">
        <f t="shared" si="200"/>
        <v>0</v>
      </c>
      <c r="V389" s="42">
        <f t="shared" si="201"/>
        <v>0</v>
      </c>
      <c r="AR389" s="1"/>
      <c r="AS389" s="1"/>
    </row>
    <row r="390" spans="1:45" s="3" customFormat="1" hidden="1" outlineLevel="1">
      <c r="A390" s="48">
        <v>3450</v>
      </c>
      <c r="B390" s="53" t="s">
        <v>414</v>
      </c>
      <c r="C390" s="458" t="s">
        <v>1431</v>
      </c>
      <c r="D390" s="7"/>
      <c r="E390" s="9"/>
      <c r="F390" s="173">
        <v>1</v>
      </c>
      <c r="G390" s="9"/>
      <c r="H390" s="8">
        <f t="shared" si="197"/>
        <v>1</v>
      </c>
      <c r="I390" s="4">
        <v>1</v>
      </c>
      <c r="J390" s="9" t="s">
        <v>216</v>
      </c>
      <c r="K390" s="14"/>
      <c r="L390" s="19">
        <f t="shared" si="198"/>
        <v>0</v>
      </c>
      <c r="M390" s="32"/>
      <c r="N390" s="339"/>
      <c r="O390" s="353">
        <f>L:L+N:N</f>
        <v>0</v>
      </c>
      <c r="P390" s="19">
        <f t="shared" si="199"/>
        <v>0</v>
      </c>
      <c r="Q390" s="42"/>
      <c r="R390" s="42"/>
      <c r="S390" s="42"/>
      <c r="T390" s="42"/>
      <c r="U390" s="19">
        <f t="shared" si="200"/>
        <v>0</v>
      </c>
      <c r="V390" s="42">
        <f t="shared" si="201"/>
        <v>0</v>
      </c>
      <c r="AR390" s="1"/>
      <c r="AS390" s="1"/>
    </row>
    <row r="391" spans="1:45" s="3" customFormat="1" hidden="1" outlineLevel="1">
      <c r="A391" s="180">
        <v>3477</v>
      </c>
      <c r="B391" s="53" t="s">
        <v>415</v>
      </c>
      <c r="C391" s="458" t="s">
        <v>1431</v>
      </c>
      <c r="D391" s="7"/>
      <c r="E391" s="9"/>
      <c r="F391" s="173">
        <v>1</v>
      </c>
      <c r="G391" s="9"/>
      <c r="H391" s="8">
        <f t="shared" si="197"/>
        <v>1</v>
      </c>
      <c r="I391" s="4">
        <v>1</v>
      </c>
      <c r="J391" s="9" t="s">
        <v>216</v>
      </c>
      <c r="K391" s="14"/>
      <c r="L391" s="19">
        <f t="shared" si="198"/>
        <v>0</v>
      </c>
      <c r="M391" s="32"/>
      <c r="N391" s="339"/>
      <c r="O391" s="353">
        <f>L:L+N:N</f>
        <v>0</v>
      </c>
      <c r="P391" s="19">
        <f t="shared" si="199"/>
        <v>0</v>
      </c>
      <c r="Q391" s="42"/>
      <c r="R391" s="42"/>
      <c r="S391" s="42"/>
      <c r="T391" s="42"/>
      <c r="U391" s="19">
        <f t="shared" si="200"/>
        <v>0</v>
      </c>
      <c r="V391" s="42">
        <f t="shared" si="201"/>
        <v>0</v>
      </c>
      <c r="AR391" s="1"/>
      <c r="AS391" s="1"/>
    </row>
    <row r="392" spans="1:45" s="3" customFormat="1" hidden="1" outlineLevel="1">
      <c r="A392" s="48">
        <v>3483</v>
      </c>
      <c r="B392" s="53" t="s">
        <v>136</v>
      </c>
      <c r="C392" s="458" t="s">
        <v>1431</v>
      </c>
      <c r="D392" s="7"/>
      <c r="E392" s="9"/>
      <c r="F392" s="173">
        <v>1</v>
      </c>
      <c r="G392" s="9"/>
      <c r="H392" s="8">
        <f t="shared" si="197"/>
        <v>1</v>
      </c>
      <c r="I392" s="4">
        <v>1</v>
      </c>
      <c r="J392" s="9" t="s">
        <v>260</v>
      </c>
      <c r="K392" s="14"/>
      <c r="L392" s="19">
        <f t="shared" si="198"/>
        <v>0</v>
      </c>
      <c r="M392" s="32"/>
      <c r="N392" s="339"/>
      <c r="O392" s="353">
        <f>L:L+N:N</f>
        <v>0</v>
      </c>
      <c r="P392" s="19">
        <f t="shared" si="199"/>
        <v>0</v>
      </c>
      <c r="Q392" s="42"/>
      <c r="R392" s="42"/>
      <c r="S392" s="42"/>
      <c r="T392" s="42"/>
      <c r="U392" s="19">
        <f t="shared" si="200"/>
        <v>0</v>
      </c>
      <c r="V392" s="42">
        <f t="shared" si="201"/>
        <v>0</v>
      </c>
      <c r="AR392" s="1"/>
      <c r="AS392" s="1"/>
    </row>
    <row r="393" spans="1:45" s="3" customFormat="1" hidden="1" outlineLevel="1">
      <c r="A393" s="48"/>
      <c r="B393" s="55" t="s">
        <v>253</v>
      </c>
      <c r="C393" s="458"/>
      <c r="D393" s="7"/>
      <c r="E393" s="9"/>
      <c r="F393" s="173"/>
      <c r="G393" s="9"/>
      <c r="H393" s="8"/>
      <c r="I393" s="4"/>
      <c r="J393" s="9"/>
      <c r="K393" s="14"/>
      <c r="L393" s="21">
        <f t="shared" ref="L393:V393" si="202">SUM(L376:L392)</f>
        <v>0</v>
      </c>
      <c r="M393" s="28">
        <f t="shared" si="202"/>
        <v>0</v>
      </c>
      <c r="N393" s="340">
        <f t="shared" ref="N393" si="203">SUM(N376:N392)</f>
        <v>0</v>
      </c>
      <c r="O393" s="349">
        <f t="shared" ref="O393" si="204">SUM(O376:O392)</f>
        <v>0</v>
      </c>
      <c r="P393" s="21">
        <f t="shared" si="202"/>
        <v>0</v>
      </c>
      <c r="Q393" s="43">
        <f t="shared" si="202"/>
        <v>0</v>
      </c>
      <c r="R393" s="43">
        <f t="shared" si="202"/>
        <v>0</v>
      </c>
      <c r="S393" s="43">
        <f t="shared" si="202"/>
        <v>0</v>
      </c>
      <c r="T393" s="43">
        <f t="shared" si="202"/>
        <v>0</v>
      </c>
      <c r="U393" s="21">
        <f t="shared" si="202"/>
        <v>0</v>
      </c>
      <c r="V393" s="43">
        <f t="shared" si="202"/>
        <v>0</v>
      </c>
      <c r="AR393" s="1"/>
      <c r="AS393" s="1"/>
    </row>
    <row r="394" spans="1:45" s="3" customFormat="1" hidden="1" outlineLevel="1">
      <c r="A394" s="18"/>
      <c r="B394" s="53"/>
      <c r="C394" s="461"/>
      <c r="D394" s="7"/>
      <c r="E394" s="4"/>
      <c r="F394" s="173"/>
      <c r="G394" s="9"/>
      <c r="H394" s="8"/>
      <c r="I394" s="4"/>
      <c r="J394" s="4"/>
      <c r="K394" s="14"/>
      <c r="L394" s="19"/>
      <c r="M394" s="32"/>
      <c r="N394" s="339"/>
      <c r="O394" s="353"/>
      <c r="P394" s="19"/>
      <c r="Q394" s="42"/>
      <c r="R394" s="42"/>
      <c r="S394" s="42"/>
      <c r="T394" s="42"/>
      <c r="U394" s="19"/>
      <c r="V394" s="42"/>
      <c r="AR394" s="1"/>
      <c r="AS394" s="1"/>
    </row>
    <row r="395" spans="1:45" s="3" customFormat="1" hidden="1" outlineLevel="1">
      <c r="A395" s="181">
        <v>3500</v>
      </c>
      <c r="B395" s="38" t="s">
        <v>232</v>
      </c>
      <c r="C395" s="459"/>
      <c r="D395" s="7"/>
      <c r="E395" s="9"/>
      <c r="F395" s="173"/>
      <c r="G395" s="9"/>
      <c r="H395" s="8"/>
      <c r="I395" s="4"/>
      <c r="J395" s="9"/>
      <c r="K395" s="14"/>
      <c r="L395" s="19"/>
      <c r="M395" s="32"/>
      <c r="N395" s="339"/>
      <c r="O395" s="353"/>
      <c r="P395" s="19"/>
      <c r="Q395" s="42"/>
      <c r="R395" s="42"/>
      <c r="S395" s="42"/>
      <c r="T395" s="42"/>
      <c r="U395" s="19"/>
      <c r="V395" s="42"/>
      <c r="AR395" s="1"/>
      <c r="AS395" s="1"/>
    </row>
    <row r="396" spans="1:45" s="3" customFormat="1" hidden="1" outlineLevel="1">
      <c r="A396" s="48">
        <v>3501</v>
      </c>
      <c r="B396" s="53" t="s">
        <v>137</v>
      </c>
      <c r="C396" s="458" t="s">
        <v>1431</v>
      </c>
      <c r="D396" s="7"/>
      <c r="E396" s="4">
        <f>ROUND(shoot*0.15,0)</f>
        <v>0</v>
      </c>
      <c r="F396" s="173">
        <f>shoot</f>
        <v>0</v>
      </c>
      <c r="G396" s="9"/>
      <c r="H396" s="8">
        <f t="shared" ref="H396:H411" si="205">SUM(E396:G396)</f>
        <v>0</v>
      </c>
      <c r="I396" s="4">
        <v>1</v>
      </c>
      <c r="J396" s="9" t="s">
        <v>260</v>
      </c>
      <c r="K396" s="14"/>
      <c r="L396" s="19">
        <f t="shared" ref="L396:L411" si="206">H396*I396*K396</f>
        <v>0</v>
      </c>
      <c r="M396" s="32"/>
      <c r="N396" s="339"/>
      <c r="O396" s="353">
        <f>L:L+N:N</f>
        <v>0</v>
      </c>
      <c r="P396" s="19">
        <f t="shared" ref="P396:P411" si="207">MAX(L396-SUM(Q396:T396),0)</f>
        <v>0</v>
      </c>
      <c r="Q396" s="42"/>
      <c r="R396" s="42"/>
      <c r="S396" s="42"/>
      <c r="T396" s="42"/>
      <c r="U396" s="19">
        <f t="shared" ref="U396:U411" si="208">L396-SUM(P396:T396)</f>
        <v>0</v>
      </c>
      <c r="V396" s="42">
        <f t="shared" ref="V396:V411" si="209">P396</f>
        <v>0</v>
      </c>
      <c r="AR396" s="1"/>
      <c r="AS396" s="1"/>
    </row>
    <row r="397" spans="1:45" s="3" customFormat="1" hidden="1" outlineLevel="1">
      <c r="A397" s="180">
        <v>3503</v>
      </c>
      <c r="B397" s="53" t="s">
        <v>138</v>
      </c>
      <c r="C397" s="458" t="s">
        <v>1431</v>
      </c>
      <c r="D397" s="7"/>
      <c r="E397" s="9"/>
      <c r="F397" s="173">
        <f>crane</f>
        <v>0</v>
      </c>
      <c r="G397" s="9"/>
      <c r="H397" s="8">
        <f t="shared" si="205"/>
        <v>0</v>
      </c>
      <c r="I397" s="4">
        <v>1</v>
      </c>
      <c r="J397" s="9" t="s">
        <v>260</v>
      </c>
      <c r="K397" s="14"/>
      <c r="L397" s="19">
        <f t="shared" si="206"/>
        <v>0</v>
      </c>
      <c r="M397" s="32"/>
      <c r="N397" s="339"/>
      <c r="O397" s="353">
        <f>L:L+N:N</f>
        <v>0</v>
      </c>
      <c r="P397" s="19">
        <f t="shared" si="207"/>
        <v>0</v>
      </c>
      <c r="Q397" s="42"/>
      <c r="R397" s="42"/>
      <c r="S397" s="42"/>
      <c r="T397" s="42"/>
      <c r="U397" s="19">
        <f t="shared" si="208"/>
        <v>0</v>
      </c>
      <c r="V397" s="42">
        <f t="shared" si="209"/>
        <v>0</v>
      </c>
      <c r="AR397" s="1"/>
      <c r="AS397" s="1"/>
    </row>
    <row r="398" spans="1:45" s="3" customFormat="1" hidden="1" outlineLevel="1">
      <c r="A398" s="180">
        <v>3504</v>
      </c>
      <c r="B398" s="53" t="s">
        <v>139</v>
      </c>
      <c r="C398" s="458" t="s">
        <v>1431</v>
      </c>
      <c r="D398" s="7"/>
      <c r="E398" s="9"/>
      <c r="F398" s="173">
        <f>shoot</f>
        <v>0</v>
      </c>
      <c r="G398" s="9"/>
      <c r="H398" s="8">
        <f t="shared" si="205"/>
        <v>0</v>
      </c>
      <c r="I398" s="4">
        <v>1</v>
      </c>
      <c r="J398" s="9" t="s">
        <v>260</v>
      </c>
      <c r="K398" s="14"/>
      <c r="L398" s="19">
        <f t="shared" si="206"/>
        <v>0</v>
      </c>
      <c r="M398" s="32"/>
      <c r="N398" s="339"/>
      <c r="O398" s="353">
        <f>L:L+N:N</f>
        <v>0</v>
      </c>
      <c r="P398" s="19">
        <f t="shared" si="207"/>
        <v>0</v>
      </c>
      <c r="Q398" s="42"/>
      <c r="R398" s="42"/>
      <c r="S398" s="42"/>
      <c r="T398" s="42"/>
      <c r="U398" s="19">
        <f t="shared" si="208"/>
        <v>0</v>
      </c>
      <c r="V398" s="42">
        <f t="shared" si="209"/>
        <v>0</v>
      </c>
      <c r="AR398" s="1"/>
      <c r="AS398" s="1"/>
    </row>
    <row r="399" spans="1:45" s="3" customFormat="1" hidden="1" outlineLevel="1">
      <c r="A399" s="180">
        <v>3505</v>
      </c>
      <c r="B399" s="53" t="s">
        <v>417</v>
      </c>
      <c r="C399" s="458" t="s">
        <v>1431</v>
      </c>
      <c r="D399" s="7"/>
      <c r="E399" s="9"/>
      <c r="F399" s="173">
        <v>1</v>
      </c>
      <c r="G399" s="9"/>
      <c r="H399" s="8">
        <f t="shared" si="205"/>
        <v>1</v>
      </c>
      <c r="I399" s="4">
        <v>1</v>
      </c>
      <c r="J399" s="9" t="s">
        <v>260</v>
      </c>
      <c r="K399" s="14"/>
      <c r="L399" s="19">
        <f t="shared" si="206"/>
        <v>0</v>
      </c>
      <c r="M399" s="32"/>
      <c r="N399" s="339"/>
      <c r="O399" s="353">
        <f>L:L+N:N</f>
        <v>0</v>
      </c>
      <c r="P399" s="19">
        <f t="shared" si="207"/>
        <v>0</v>
      </c>
      <c r="Q399" s="42"/>
      <c r="R399" s="42"/>
      <c r="S399" s="42"/>
      <c r="T399" s="42"/>
      <c r="U399" s="19">
        <f t="shared" si="208"/>
        <v>0</v>
      </c>
      <c r="V399" s="42">
        <f t="shared" si="209"/>
        <v>0</v>
      </c>
      <c r="AR399" s="1"/>
      <c r="AS399" s="1"/>
    </row>
    <row r="400" spans="1:45" s="3" customFormat="1" hidden="1" outlineLevel="1">
      <c r="A400" s="180">
        <v>3509</v>
      </c>
      <c r="B400" s="53" t="s">
        <v>839</v>
      </c>
      <c r="C400" s="458" t="s">
        <v>1431</v>
      </c>
      <c r="D400" s="7"/>
      <c r="E400" s="9"/>
      <c r="F400" s="173">
        <v>1</v>
      </c>
      <c r="G400" s="9"/>
      <c r="H400" s="8">
        <f t="shared" si="205"/>
        <v>1</v>
      </c>
      <c r="I400" s="4">
        <v>1</v>
      </c>
      <c r="J400" s="9" t="s">
        <v>260</v>
      </c>
      <c r="K400" s="14"/>
      <c r="L400" s="19">
        <f t="shared" si="206"/>
        <v>0</v>
      </c>
      <c r="M400" s="32"/>
      <c r="N400" s="339"/>
      <c r="O400" s="353">
        <f>L:L+N:N</f>
        <v>0</v>
      </c>
      <c r="P400" s="19">
        <f t="shared" si="207"/>
        <v>0</v>
      </c>
      <c r="Q400" s="42"/>
      <c r="R400" s="42"/>
      <c r="S400" s="42"/>
      <c r="T400" s="42"/>
      <c r="U400" s="19">
        <f t="shared" si="208"/>
        <v>0</v>
      </c>
      <c r="V400" s="42">
        <f t="shared" si="209"/>
        <v>0</v>
      </c>
      <c r="AR400" s="1"/>
      <c r="AS400" s="1"/>
    </row>
    <row r="401" spans="1:45" s="3" customFormat="1" hidden="1" outlineLevel="1">
      <c r="A401" s="180">
        <v>3513</v>
      </c>
      <c r="B401" s="53" t="s">
        <v>42</v>
      </c>
      <c r="C401" s="458" t="s">
        <v>1431</v>
      </c>
      <c r="D401" s="7"/>
      <c r="E401" s="9"/>
      <c r="F401" s="173">
        <v>1</v>
      </c>
      <c r="G401" s="9"/>
      <c r="H401" s="8">
        <f t="shared" si="205"/>
        <v>1</v>
      </c>
      <c r="I401" s="4">
        <v>1</v>
      </c>
      <c r="J401" s="9" t="s">
        <v>261</v>
      </c>
      <c r="K401" s="14"/>
      <c r="L401" s="19">
        <f t="shared" si="206"/>
        <v>0</v>
      </c>
      <c r="M401" s="32"/>
      <c r="N401" s="339"/>
      <c r="O401" s="353">
        <f>L:L+N:N</f>
        <v>0</v>
      </c>
      <c r="P401" s="19">
        <f t="shared" si="207"/>
        <v>0</v>
      </c>
      <c r="Q401" s="42"/>
      <c r="R401" s="42"/>
      <c r="S401" s="42"/>
      <c r="T401" s="42"/>
      <c r="U401" s="19">
        <f t="shared" si="208"/>
        <v>0</v>
      </c>
      <c r="V401" s="42">
        <f t="shared" si="209"/>
        <v>0</v>
      </c>
      <c r="AR401" s="1"/>
      <c r="AS401" s="1"/>
    </row>
    <row r="402" spans="1:45" s="3" customFormat="1" hidden="1" outlineLevel="1">
      <c r="A402" s="48">
        <v>3540</v>
      </c>
      <c r="B402" s="53" t="s">
        <v>142</v>
      </c>
      <c r="C402" s="458" t="s">
        <v>1431</v>
      </c>
      <c r="D402" s="7"/>
      <c r="E402" s="9"/>
      <c r="F402" s="173">
        <f>shoot</f>
        <v>0</v>
      </c>
      <c r="G402" s="9"/>
      <c r="H402" s="8">
        <f t="shared" si="205"/>
        <v>0</v>
      </c>
      <c r="I402" s="4">
        <v>1</v>
      </c>
      <c r="J402" s="9" t="s">
        <v>260</v>
      </c>
      <c r="K402" s="14"/>
      <c r="L402" s="19">
        <f t="shared" si="206"/>
        <v>0</v>
      </c>
      <c r="M402" s="32"/>
      <c r="N402" s="339"/>
      <c r="O402" s="353">
        <f>L:L+N:N</f>
        <v>0</v>
      </c>
      <c r="P402" s="19">
        <f t="shared" si="207"/>
        <v>0</v>
      </c>
      <c r="Q402" s="42"/>
      <c r="R402" s="42"/>
      <c r="S402" s="42"/>
      <c r="T402" s="42"/>
      <c r="U402" s="19">
        <f t="shared" si="208"/>
        <v>0</v>
      </c>
      <c r="V402" s="42">
        <f t="shared" si="209"/>
        <v>0</v>
      </c>
      <c r="AR402" s="1"/>
      <c r="AS402" s="1"/>
    </row>
    <row r="403" spans="1:45" s="3" customFormat="1" hidden="1" outlineLevel="1">
      <c r="A403" s="48">
        <v>3541</v>
      </c>
      <c r="B403" s="53" t="s">
        <v>43</v>
      </c>
      <c r="C403" s="458" t="s">
        <v>1431</v>
      </c>
      <c r="D403" s="7"/>
      <c r="E403" s="9"/>
      <c r="F403" s="173">
        <v>1</v>
      </c>
      <c r="G403" s="9"/>
      <c r="H403" s="8">
        <f t="shared" si="205"/>
        <v>1</v>
      </c>
      <c r="I403" s="4">
        <v>1</v>
      </c>
      <c r="J403" s="9" t="s">
        <v>216</v>
      </c>
      <c r="K403" s="14"/>
      <c r="L403" s="19">
        <f t="shared" si="206"/>
        <v>0</v>
      </c>
      <c r="M403" s="32"/>
      <c r="N403" s="339"/>
      <c r="O403" s="353">
        <f>L:L+N:N</f>
        <v>0</v>
      </c>
      <c r="P403" s="19">
        <f t="shared" si="207"/>
        <v>0</v>
      </c>
      <c r="Q403" s="42"/>
      <c r="R403" s="42"/>
      <c r="S403" s="42"/>
      <c r="T403" s="42"/>
      <c r="U403" s="19">
        <f t="shared" si="208"/>
        <v>0</v>
      </c>
      <c r="V403" s="42">
        <f t="shared" si="209"/>
        <v>0</v>
      </c>
      <c r="AR403" s="1"/>
      <c r="AS403" s="1"/>
    </row>
    <row r="404" spans="1:45" s="3" customFormat="1" hidden="1" outlineLevel="1">
      <c r="A404" s="48">
        <v>3542</v>
      </c>
      <c r="B404" s="53" t="s">
        <v>143</v>
      </c>
      <c r="C404" s="458" t="s">
        <v>1431</v>
      </c>
      <c r="D404" s="7"/>
      <c r="E404" s="9"/>
      <c r="F404" s="173">
        <v>1</v>
      </c>
      <c r="G404" s="9"/>
      <c r="H404" s="8">
        <f t="shared" si="205"/>
        <v>1</v>
      </c>
      <c r="I404" s="4">
        <v>1</v>
      </c>
      <c r="J404" s="9" t="s">
        <v>216</v>
      </c>
      <c r="K404" s="14"/>
      <c r="L404" s="19">
        <f t="shared" si="206"/>
        <v>0</v>
      </c>
      <c r="M404" s="32"/>
      <c r="N404" s="339"/>
      <c r="O404" s="353">
        <f>L:L+N:N</f>
        <v>0</v>
      </c>
      <c r="P404" s="19">
        <f t="shared" si="207"/>
        <v>0</v>
      </c>
      <c r="Q404" s="42"/>
      <c r="R404" s="42"/>
      <c r="S404" s="42"/>
      <c r="T404" s="42"/>
      <c r="U404" s="19">
        <f t="shared" si="208"/>
        <v>0</v>
      </c>
      <c r="V404" s="42">
        <f t="shared" si="209"/>
        <v>0</v>
      </c>
      <c r="AR404" s="1"/>
      <c r="AS404" s="1"/>
    </row>
    <row r="405" spans="1:45" s="3" customFormat="1" hidden="1" outlineLevel="1">
      <c r="A405" s="180">
        <v>3543</v>
      </c>
      <c r="B405" s="53" t="s">
        <v>695</v>
      </c>
      <c r="C405" s="458" t="s">
        <v>1431</v>
      </c>
      <c r="D405" s="7"/>
      <c r="E405" s="9"/>
      <c r="F405" s="173">
        <v>1</v>
      </c>
      <c r="G405" s="9"/>
      <c r="H405" s="8">
        <f t="shared" si="205"/>
        <v>1</v>
      </c>
      <c r="I405" s="4">
        <v>1</v>
      </c>
      <c r="J405" s="9" t="s">
        <v>216</v>
      </c>
      <c r="K405" s="14"/>
      <c r="L405" s="19">
        <f t="shared" si="206"/>
        <v>0</v>
      </c>
      <c r="M405" s="32"/>
      <c r="N405" s="339"/>
      <c r="O405" s="353">
        <f>L:L+N:N</f>
        <v>0</v>
      </c>
      <c r="P405" s="19">
        <f t="shared" si="207"/>
        <v>0</v>
      </c>
      <c r="Q405" s="42"/>
      <c r="R405" s="42"/>
      <c r="S405" s="42"/>
      <c r="T405" s="42"/>
      <c r="U405" s="19">
        <f t="shared" si="208"/>
        <v>0</v>
      </c>
      <c r="V405" s="42">
        <f t="shared" si="209"/>
        <v>0</v>
      </c>
      <c r="AR405" s="1"/>
      <c r="AS405" s="1"/>
    </row>
    <row r="406" spans="1:45" s="3" customFormat="1" hidden="1" outlineLevel="1">
      <c r="A406" s="48">
        <v>3544</v>
      </c>
      <c r="B406" s="53" t="s">
        <v>419</v>
      </c>
      <c r="C406" s="458" t="s">
        <v>1431</v>
      </c>
      <c r="D406" s="7"/>
      <c r="E406" s="9"/>
      <c r="F406" s="173">
        <v>1</v>
      </c>
      <c r="G406" s="9"/>
      <c r="H406" s="8">
        <f t="shared" si="205"/>
        <v>1</v>
      </c>
      <c r="I406" s="4">
        <v>1</v>
      </c>
      <c r="J406" s="9" t="s">
        <v>260</v>
      </c>
      <c r="K406" s="14"/>
      <c r="L406" s="19">
        <f t="shared" si="206"/>
        <v>0</v>
      </c>
      <c r="M406" s="32"/>
      <c r="N406" s="339"/>
      <c r="O406" s="353">
        <f>L:L+N:N</f>
        <v>0</v>
      </c>
      <c r="P406" s="19">
        <f t="shared" si="207"/>
        <v>0</v>
      </c>
      <c r="Q406" s="42"/>
      <c r="R406" s="42"/>
      <c r="S406" s="42"/>
      <c r="T406" s="42"/>
      <c r="U406" s="19">
        <f t="shared" si="208"/>
        <v>0</v>
      </c>
      <c r="V406" s="42">
        <f t="shared" si="209"/>
        <v>0</v>
      </c>
      <c r="AR406" s="1"/>
      <c r="AS406" s="1"/>
    </row>
    <row r="407" spans="1:45" s="3" customFormat="1" hidden="1" outlineLevel="1">
      <c r="A407" s="180">
        <v>3545</v>
      </c>
      <c r="B407" s="53" t="s">
        <v>421</v>
      </c>
      <c r="C407" s="458" t="s">
        <v>1431</v>
      </c>
      <c r="D407" s="7"/>
      <c r="E407" s="9"/>
      <c r="F407" s="173">
        <v>1</v>
      </c>
      <c r="G407" s="9"/>
      <c r="H407" s="8">
        <f t="shared" si="205"/>
        <v>1</v>
      </c>
      <c r="I407" s="4">
        <v>1</v>
      </c>
      <c r="J407" s="9" t="s">
        <v>260</v>
      </c>
      <c r="K407" s="14"/>
      <c r="L407" s="19">
        <f t="shared" si="206"/>
        <v>0</v>
      </c>
      <c r="M407" s="32"/>
      <c r="N407" s="339"/>
      <c r="O407" s="353">
        <f>L:L+N:N</f>
        <v>0</v>
      </c>
      <c r="P407" s="19">
        <f t="shared" si="207"/>
        <v>0</v>
      </c>
      <c r="Q407" s="42"/>
      <c r="R407" s="42"/>
      <c r="S407" s="42"/>
      <c r="T407" s="42"/>
      <c r="U407" s="19">
        <f t="shared" si="208"/>
        <v>0</v>
      </c>
      <c r="V407" s="42">
        <f t="shared" si="209"/>
        <v>0</v>
      </c>
      <c r="AR407" s="1"/>
      <c r="AS407" s="1"/>
    </row>
    <row r="408" spans="1:45" s="3" customFormat="1" hidden="1" outlineLevel="1">
      <c r="A408" s="48">
        <v>3547</v>
      </c>
      <c r="B408" s="53" t="s">
        <v>696</v>
      </c>
      <c r="C408" s="458" t="s">
        <v>1431</v>
      </c>
      <c r="D408" s="7"/>
      <c r="E408" s="9"/>
      <c r="F408" s="173">
        <v>1</v>
      </c>
      <c r="G408" s="9"/>
      <c r="H408" s="8">
        <f t="shared" si="205"/>
        <v>1</v>
      </c>
      <c r="I408" s="4">
        <v>1</v>
      </c>
      <c r="J408" s="9" t="s">
        <v>260</v>
      </c>
      <c r="K408" s="14"/>
      <c r="L408" s="19">
        <f t="shared" si="206"/>
        <v>0</v>
      </c>
      <c r="M408" s="32"/>
      <c r="N408" s="339"/>
      <c r="O408" s="353">
        <f>L:L+N:N</f>
        <v>0</v>
      </c>
      <c r="P408" s="19">
        <f t="shared" si="207"/>
        <v>0</v>
      </c>
      <c r="Q408" s="42"/>
      <c r="R408" s="42"/>
      <c r="S408" s="42"/>
      <c r="T408" s="42"/>
      <c r="U408" s="19">
        <f t="shared" si="208"/>
        <v>0</v>
      </c>
      <c r="V408" s="42">
        <f t="shared" si="209"/>
        <v>0</v>
      </c>
      <c r="AR408" s="1"/>
      <c r="AS408" s="1"/>
    </row>
    <row r="409" spans="1:45" s="3" customFormat="1" hidden="1" outlineLevel="1">
      <c r="A409" s="48">
        <v>3548</v>
      </c>
      <c r="B409" s="53" t="s">
        <v>697</v>
      </c>
      <c r="C409" s="458" t="s">
        <v>1431</v>
      </c>
      <c r="D409" s="7"/>
      <c r="E409" s="9"/>
      <c r="F409" s="173">
        <v>1</v>
      </c>
      <c r="G409" s="9"/>
      <c r="H409" s="8">
        <f t="shared" si="205"/>
        <v>1</v>
      </c>
      <c r="I409" s="4">
        <v>1</v>
      </c>
      <c r="J409" s="9" t="s">
        <v>260</v>
      </c>
      <c r="K409" s="14"/>
      <c r="L409" s="19">
        <f t="shared" si="206"/>
        <v>0</v>
      </c>
      <c r="M409" s="32"/>
      <c r="N409" s="339"/>
      <c r="O409" s="353">
        <f>L:L+N:N</f>
        <v>0</v>
      </c>
      <c r="P409" s="19">
        <f t="shared" si="207"/>
        <v>0</v>
      </c>
      <c r="Q409" s="42"/>
      <c r="R409" s="42"/>
      <c r="S409" s="42"/>
      <c r="T409" s="42"/>
      <c r="U409" s="19">
        <f t="shared" si="208"/>
        <v>0</v>
      </c>
      <c r="V409" s="42">
        <f t="shared" si="209"/>
        <v>0</v>
      </c>
      <c r="AR409" s="1"/>
      <c r="AS409" s="1"/>
    </row>
    <row r="410" spans="1:45" s="3" customFormat="1" hidden="1" outlineLevel="1">
      <c r="A410" s="48">
        <v>3550</v>
      </c>
      <c r="B410" s="53" t="s">
        <v>144</v>
      </c>
      <c r="C410" s="458" t="s">
        <v>1431</v>
      </c>
      <c r="D410" s="7"/>
      <c r="E410" s="9"/>
      <c r="F410" s="173">
        <v>1</v>
      </c>
      <c r="G410" s="9"/>
      <c r="H410" s="8">
        <f t="shared" si="205"/>
        <v>1</v>
      </c>
      <c r="I410" s="4">
        <v>1</v>
      </c>
      <c r="J410" s="9" t="s">
        <v>216</v>
      </c>
      <c r="K410" s="14"/>
      <c r="L410" s="19">
        <f t="shared" si="206"/>
        <v>0</v>
      </c>
      <c r="M410" s="32"/>
      <c r="N410" s="339"/>
      <c r="O410" s="353">
        <f>L:L+N:N</f>
        <v>0</v>
      </c>
      <c r="P410" s="19">
        <f t="shared" si="207"/>
        <v>0</v>
      </c>
      <c r="Q410" s="42"/>
      <c r="R410" s="42"/>
      <c r="S410" s="42"/>
      <c r="T410" s="42"/>
      <c r="U410" s="19">
        <f t="shared" si="208"/>
        <v>0</v>
      </c>
      <c r="V410" s="42">
        <f t="shared" si="209"/>
        <v>0</v>
      </c>
      <c r="AR410" s="1"/>
      <c r="AS410" s="1"/>
    </row>
    <row r="411" spans="1:45" s="3" customFormat="1" ht="11.1" hidden="1" customHeight="1" outlineLevel="1">
      <c r="A411" s="48">
        <v>3583</v>
      </c>
      <c r="B411" s="53" t="s">
        <v>145</v>
      </c>
      <c r="C411" s="458" t="s">
        <v>1431</v>
      </c>
      <c r="D411" s="7"/>
      <c r="E411" s="9"/>
      <c r="F411" s="173">
        <v>1</v>
      </c>
      <c r="G411" s="9"/>
      <c r="H411" s="8">
        <f t="shared" si="205"/>
        <v>1</v>
      </c>
      <c r="I411" s="4">
        <v>1</v>
      </c>
      <c r="J411" s="9" t="s">
        <v>260</v>
      </c>
      <c r="K411" s="14"/>
      <c r="L411" s="19">
        <f t="shared" si="206"/>
        <v>0</v>
      </c>
      <c r="M411" s="32"/>
      <c r="N411" s="339"/>
      <c r="O411" s="353">
        <f>L:L+N:N</f>
        <v>0</v>
      </c>
      <c r="P411" s="19">
        <f t="shared" si="207"/>
        <v>0</v>
      </c>
      <c r="Q411" s="42"/>
      <c r="R411" s="42"/>
      <c r="S411" s="42"/>
      <c r="T411" s="42"/>
      <c r="U411" s="19">
        <f t="shared" si="208"/>
        <v>0</v>
      </c>
      <c r="V411" s="42">
        <f t="shared" si="209"/>
        <v>0</v>
      </c>
      <c r="AR411" s="1"/>
      <c r="AS411" s="1"/>
    </row>
    <row r="412" spans="1:45" s="3" customFormat="1" hidden="1" outlineLevel="1">
      <c r="A412" s="48"/>
      <c r="B412" s="55" t="s">
        <v>253</v>
      </c>
      <c r="C412" s="458"/>
      <c r="D412" s="7"/>
      <c r="E412" s="9"/>
      <c r="F412" s="173"/>
      <c r="G412" s="9"/>
      <c r="H412" s="8"/>
      <c r="I412" s="4"/>
      <c r="J412" s="9"/>
      <c r="K412" s="14"/>
      <c r="L412" s="21">
        <f t="shared" ref="L412:V412" si="210">SUM(L396:L411)</f>
        <v>0</v>
      </c>
      <c r="M412" s="28">
        <f t="shared" si="210"/>
        <v>0</v>
      </c>
      <c r="N412" s="340">
        <f t="shared" ref="N412" si="211">SUM(N396:N411)</f>
        <v>0</v>
      </c>
      <c r="O412" s="349">
        <f t="shared" ref="O412" si="212">SUM(O396:O411)</f>
        <v>0</v>
      </c>
      <c r="P412" s="21">
        <f t="shared" si="210"/>
        <v>0</v>
      </c>
      <c r="Q412" s="43">
        <f t="shared" si="210"/>
        <v>0</v>
      </c>
      <c r="R412" s="43">
        <f t="shared" si="210"/>
        <v>0</v>
      </c>
      <c r="S412" s="43">
        <f t="shared" si="210"/>
        <v>0</v>
      </c>
      <c r="T412" s="43">
        <f t="shared" si="210"/>
        <v>0</v>
      </c>
      <c r="U412" s="21">
        <f t="shared" si="210"/>
        <v>0</v>
      </c>
      <c r="V412" s="43">
        <f t="shared" si="210"/>
        <v>0</v>
      </c>
      <c r="AR412" s="1"/>
      <c r="AS412" s="1"/>
    </row>
    <row r="413" spans="1:45" s="3" customFormat="1" hidden="1" outlineLevel="1">
      <c r="A413" s="18"/>
      <c r="B413" s="53"/>
      <c r="C413" s="461"/>
      <c r="D413" s="7"/>
      <c r="E413" s="4"/>
      <c r="F413" s="173"/>
      <c r="G413" s="9"/>
      <c r="H413" s="8"/>
      <c r="I413" s="4"/>
      <c r="J413" s="4"/>
      <c r="K413" s="14"/>
      <c r="L413" s="19"/>
      <c r="M413" s="32"/>
      <c r="N413" s="339"/>
      <c r="O413" s="353"/>
      <c r="P413" s="19"/>
      <c r="Q413" s="42"/>
      <c r="R413" s="42"/>
      <c r="S413" s="42"/>
      <c r="T413" s="42"/>
      <c r="U413" s="19"/>
      <c r="V413" s="42"/>
      <c r="AR413" s="1"/>
      <c r="AS413" s="1"/>
    </row>
    <row r="414" spans="1:45" s="3" customFormat="1" hidden="1" outlineLevel="1">
      <c r="A414" s="181">
        <v>3600</v>
      </c>
      <c r="B414" s="38" t="s">
        <v>233</v>
      </c>
      <c r="C414" s="459"/>
      <c r="D414" s="7"/>
      <c r="E414" s="9"/>
      <c r="F414" s="173"/>
      <c r="G414" s="9"/>
      <c r="H414" s="8"/>
      <c r="I414" s="4"/>
      <c r="J414" s="9"/>
      <c r="K414" s="14"/>
      <c r="L414" s="19"/>
      <c r="M414" s="32"/>
      <c r="N414" s="339"/>
      <c r="O414" s="353"/>
      <c r="P414" s="19"/>
      <c r="Q414" s="42"/>
      <c r="R414" s="42"/>
      <c r="S414" s="42"/>
      <c r="T414" s="42"/>
      <c r="U414" s="19"/>
      <c r="V414" s="42"/>
      <c r="AR414" s="1"/>
      <c r="AS414" s="1"/>
    </row>
    <row r="415" spans="1:45" s="3" customFormat="1" hidden="1" outlineLevel="1">
      <c r="A415" s="48">
        <v>3601</v>
      </c>
      <c r="B415" s="53" t="s">
        <v>1017</v>
      </c>
      <c r="C415" s="458" t="s">
        <v>1431</v>
      </c>
      <c r="D415" s="7"/>
      <c r="E415" s="9"/>
      <c r="F415" s="173">
        <f>shoot</f>
        <v>0</v>
      </c>
      <c r="G415" s="9"/>
      <c r="H415" s="8">
        <f t="shared" ref="H415:H423" si="213">SUM(E415:G415)</f>
        <v>0</v>
      </c>
      <c r="I415" s="4">
        <v>1</v>
      </c>
      <c r="J415" s="9" t="s">
        <v>260</v>
      </c>
      <c r="K415" s="14"/>
      <c r="L415" s="19">
        <f t="shared" ref="L415:L426" si="214">H415*I415*K415</f>
        <v>0</v>
      </c>
      <c r="M415" s="32"/>
      <c r="N415" s="339"/>
      <c r="O415" s="353">
        <f>L:L+N:N</f>
        <v>0</v>
      </c>
      <c r="P415" s="19">
        <f t="shared" ref="P415:P426" si="215">MAX(L415-SUM(Q415:T415),0)</f>
        <v>0</v>
      </c>
      <c r="Q415" s="42"/>
      <c r="R415" s="42"/>
      <c r="S415" s="42"/>
      <c r="T415" s="42"/>
      <c r="U415" s="19">
        <f t="shared" ref="U415:U426" si="216">L415-SUM(P415:T415)</f>
        <v>0</v>
      </c>
      <c r="V415" s="42">
        <f t="shared" ref="V415:V426" si="217">P415</f>
        <v>0</v>
      </c>
      <c r="AR415" s="1"/>
      <c r="AS415" s="1"/>
    </row>
    <row r="416" spans="1:45" s="3" customFormat="1" hidden="1" outlineLevel="1">
      <c r="A416" s="48">
        <v>3602</v>
      </c>
      <c r="B416" s="53" t="s">
        <v>147</v>
      </c>
      <c r="C416" s="458" t="s">
        <v>1431</v>
      </c>
      <c r="D416" s="7"/>
      <c r="E416" s="9"/>
      <c r="F416" s="173">
        <f>shoot</f>
        <v>0</v>
      </c>
      <c r="G416" s="9"/>
      <c r="H416" s="8">
        <f t="shared" si="213"/>
        <v>0</v>
      </c>
      <c r="I416" s="4">
        <v>1</v>
      </c>
      <c r="J416" s="9" t="s">
        <v>260</v>
      </c>
      <c r="K416" s="14"/>
      <c r="L416" s="19">
        <f t="shared" si="214"/>
        <v>0</v>
      </c>
      <c r="M416" s="32"/>
      <c r="N416" s="339"/>
      <c r="O416" s="353">
        <f>L:L+N:N</f>
        <v>0</v>
      </c>
      <c r="P416" s="19">
        <f t="shared" si="215"/>
        <v>0</v>
      </c>
      <c r="Q416" s="42"/>
      <c r="R416" s="42"/>
      <c r="S416" s="42"/>
      <c r="T416" s="42"/>
      <c r="U416" s="19">
        <f t="shared" si="216"/>
        <v>0</v>
      </c>
      <c r="V416" s="42">
        <f t="shared" si="217"/>
        <v>0</v>
      </c>
      <c r="AR416" s="1"/>
      <c r="AS416" s="1"/>
    </row>
    <row r="417" spans="1:45" s="3" customFormat="1" hidden="1" outlineLevel="1">
      <c r="A417" s="48">
        <v>3613</v>
      </c>
      <c r="B417" s="53" t="s">
        <v>42</v>
      </c>
      <c r="C417" s="458" t="s">
        <v>1431</v>
      </c>
      <c r="D417" s="7"/>
      <c r="E417" s="9"/>
      <c r="F417" s="173">
        <v>1</v>
      </c>
      <c r="G417" s="9"/>
      <c r="H417" s="8">
        <f t="shared" si="213"/>
        <v>1</v>
      </c>
      <c r="I417" s="4">
        <v>1</v>
      </c>
      <c r="J417" s="9" t="s">
        <v>260</v>
      </c>
      <c r="K417" s="14"/>
      <c r="L417" s="19">
        <f t="shared" si="214"/>
        <v>0</v>
      </c>
      <c r="M417" s="32"/>
      <c r="N417" s="339"/>
      <c r="O417" s="353">
        <f>L:L+N:N</f>
        <v>0</v>
      </c>
      <c r="P417" s="19">
        <f t="shared" si="215"/>
        <v>0</v>
      </c>
      <c r="Q417" s="42"/>
      <c r="R417" s="42"/>
      <c r="S417" s="42"/>
      <c r="T417" s="42"/>
      <c r="U417" s="19">
        <f t="shared" si="216"/>
        <v>0</v>
      </c>
      <c r="V417" s="42">
        <f t="shared" si="217"/>
        <v>0</v>
      </c>
      <c r="AR417" s="1"/>
      <c r="AS417" s="1"/>
    </row>
    <row r="418" spans="1:45" s="3" customFormat="1" hidden="1" outlineLevel="1">
      <c r="A418" s="48">
        <v>3639</v>
      </c>
      <c r="B418" s="53" t="s">
        <v>820</v>
      </c>
      <c r="C418" s="458" t="s">
        <v>1431</v>
      </c>
      <c r="D418" s="7"/>
      <c r="E418" s="9"/>
      <c r="F418" s="173">
        <v>1</v>
      </c>
      <c r="G418" s="9"/>
      <c r="H418" s="8">
        <f t="shared" si="213"/>
        <v>1</v>
      </c>
      <c r="I418" s="4">
        <v>1</v>
      </c>
      <c r="J418" s="9" t="s">
        <v>260</v>
      </c>
      <c r="K418" s="14"/>
      <c r="L418" s="19">
        <f t="shared" si="214"/>
        <v>0</v>
      </c>
      <c r="M418" s="32"/>
      <c r="N418" s="339"/>
      <c r="O418" s="353">
        <f>L:L+N:N</f>
        <v>0</v>
      </c>
      <c r="P418" s="19">
        <f t="shared" si="215"/>
        <v>0</v>
      </c>
      <c r="Q418" s="42"/>
      <c r="R418" s="42"/>
      <c r="S418" s="42"/>
      <c r="T418" s="42"/>
      <c r="U418" s="19">
        <f t="shared" si="216"/>
        <v>0</v>
      </c>
      <c r="V418" s="42">
        <f t="shared" si="217"/>
        <v>0</v>
      </c>
      <c r="AR418" s="1"/>
      <c r="AS418" s="1"/>
    </row>
    <row r="419" spans="1:45" s="3" customFormat="1" hidden="1" outlineLevel="1">
      <c r="A419" s="48">
        <v>3640</v>
      </c>
      <c r="B419" s="53" t="s">
        <v>148</v>
      </c>
      <c r="C419" s="458" t="s">
        <v>1431</v>
      </c>
      <c r="D419" s="7"/>
      <c r="E419" s="9"/>
      <c r="F419" s="173">
        <f>shoot</f>
        <v>0</v>
      </c>
      <c r="G419" s="9"/>
      <c r="H419" s="8">
        <f t="shared" si="213"/>
        <v>0</v>
      </c>
      <c r="I419" s="4">
        <v>1</v>
      </c>
      <c r="J419" s="9" t="s">
        <v>260</v>
      </c>
      <c r="K419" s="14"/>
      <c r="L419" s="19">
        <f t="shared" si="214"/>
        <v>0</v>
      </c>
      <c r="M419" s="32"/>
      <c r="N419" s="339"/>
      <c r="O419" s="353">
        <f>L:L+N:N</f>
        <v>0</v>
      </c>
      <c r="P419" s="19">
        <f t="shared" si="215"/>
        <v>0</v>
      </c>
      <c r="Q419" s="42"/>
      <c r="R419" s="42"/>
      <c r="S419" s="42"/>
      <c r="T419" s="42"/>
      <c r="U419" s="19">
        <f t="shared" si="216"/>
        <v>0</v>
      </c>
      <c r="V419" s="42">
        <f t="shared" si="217"/>
        <v>0</v>
      </c>
      <c r="AR419" s="1"/>
      <c r="AS419" s="1"/>
    </row>
    <row r="420" spans="1:45" s="3" customFormat="1" hidden="1" outlineLevel="1">
      <c r="A420" s="48">
        <v>3641</v>
      </c>
      <c r="B420" s="53" t="s">
        <v>43</v>
      </c>
      <c r="C420" s="458" t="s">
        <v>1431</v>
      </c>
      <c r="D420" s="7"/>
      <c r="E420" s="9"/>
      <c r="F420" s="173">
        <f>shoot</f>
        <v>0</v>
      </c>
      <c r="G420" s="9"/>
      <c r="H420" s="8">
        <f t="shared" si="213"/>
        <v>0</v>
      </c>
      <c r="I420" s="4">
        <v>1</v>
      </c>
      <c r="J420" s="9" t="s">
        <v>216</v>
      </c>
      <c r="K420" s="14"/>
      <c r="L420" s="19">
        <f t="shared" si="214"/>
        <v>0</v>
      </c>
      <c r="M420" s="32"/>
      <c r="N420" s="339"/>
      <c r="O420" s="353">
        <f>L:L+N:N</f>
        <v>0</v>
      </c>
      <c r="P420" s="19">
        <f t="shared" si="215"/>
        <v>0</v>
      </c>
      <c r="Q420" s="42"/>
      <c r="R420" s="42"/>
      <c r="S420" s="42"/>
      <c r="T420" s="42"/>
      <c r="U420" s="19">
        <f t="shared" si="216"/>
        <v>0</v>
      </c>
      <c r="V420" s="42">
        <f t="shared" si="217"/>
        <v>0</v>
      </c>
      <c r="AR420" s="1"/>
      <c r="AS420" s="1"/>
    </row>
    <row r="421" spans="1:45" s="3" customFormat="1" hidden="1" outlineLevel="1">
      <c r="A421" s="48">
        <v>3642</v>
      </c>
      <c r="B421" s="53" t="s">
        <v>143</v>
      </c>
      <c r="C421" s="458" t="s">
        <v>1431</v>
      </c>
      <c r="D421" s="7"/>
      <c r="E421" s="9"/>
      <c r="F421" s="173">
        <v>1</v>
      </c>
      <c r="G421" s="9"/>
      <c r="H421" s="8">
        <f t="shared" si="213"/>
        <v>1</v>
      </c>
      <c r="I421" s="4">
        <v>1</v>
      </c>
      <c r="J421" s="9" t="s">
        <v>216</v>
      </c>
      <c r="K421" s="14"/>
      <c r="L421" s="19">
        <f t="shared" si="214"/>
        <v>0</v>
      </c>
      <c r="M421" s="32"/>
      <c r="N421" s="339"/>
      <c r="O421" s="353">
        <f>L:L+N:N</f>
        <v>0</v>
      </c>
      <c r="P421" s="19">
        <f t="shared" si="215"/>
        <v>0</v>
      </c>
      <c r="Q421" s="42"/>
      <c r="R421" s="42"/>
      <c r="S421" s="42"/>
      <c r="T421" s="42"/>
      <c r="U421" s="19">
        <f t="shared" si="216"/>
        <v>0</v>
      </c>
      <c r="V421" s="42">
        <f t="shared" si="217"/>
        <v>0</v>
      </c>
      <c r="AR421" s="1"/>
      <c r="AS421" s="1"/>
    </row>
    <row r="422" spans="1:45" s="3" customFormat="1" hidden="1" outlineLevel="1">
      <c r="A422" s="48">
        <v>3643</v>
      </c>
      <c r="B422" s="53" t="s">
        <v>1079</v>
      </c>
      <c r="C422" s="458" t="s">
        <v>1431</v>
      </c>
      <c r="D422" s="7"/>
      <c r="E422" s="9"/>
      <c r="F422" s="173">
        <v>1</v>
      </c>
      <c r="G422" s="9"/>
      <c r="H422" s="8">
        <f t="shared" si="213"/>
        <v>1</v>
      </c>
      <c r="I422" s="4">
        <v>1</v>
      </c>
      <c r="J422" s="9" t="s">
        <v>216</v>
      </c>
      <c r="K422" s="14"/>
      <c r="L422" s="19">
        <f t="shared" si="214"/>
        <v>0</v>
      </c>
      <c r="M422" s="32"/>
      <c r="N422" s="339"/>
      <c r="O422" s="353">
        <f>L:L+N:N</f>
        <v>0</v>
      </c>
      <c r="P422" s="19">
        <f t="shared" si="215"/>
        <v>0</v>
      </c>
      <c r="Q422" s="42"/>
      <c r="R422" s="42"/>
      <c r="S422" s="42"/>
      <c r="T422" s="42"/>
      <c r="U422" s="19">
        <f t="shared" si="216"/>
        <v>0</v>
      </c>
      <c r="V422" s="42">
        <f t="shared" si="217"/>
        <v>0</v>
      </c>
      <c r="AR422" s="1"/>
      <c r="AS422" s="1"/>
    </row>
    <row r="423" spans="1:45" s="3" customFormat="1" hidden="1" outlineLevel="1">
      <c r="A423" s="48">
        <v>3645</v>
      </c>
      <c r="B423" s="53" t="s">
        <v>149</v>
      </c>
      <c r="C423" s="458" t="s">
        <v>1431</v>
      </c>
      <c r="D423" s="7"/>
      <c r="E423" s="9"/>
      <c r="F423" s="173">
        <v>1</v>
      </c>
      <c r="G423" s="9"/>
      <c r="H423" s="8">
        <f t="shared" si="213"/>
        <v>1</v>
      </c>
      <c r="I423" s="4">
        <v>1</v>
      </c>
      <c r="J423" s="9" t="s">
        <v>216</v>
      </c>
      <c r="K423" s="14"/>
      <c r="L423" s="19">
        <f t="shared" si="214"/>
        <v>0</v>
      </c>
      <c r="M423" s="32"/>
      <c r="N423" s="339"/>
      <c r="O423" s="353">
        <f>L:L+N:N</f>
        <v>0</v>
      </c>
      <c r="P423" s="19">
        <f t="shared" si="215"/>
        <v>0</v>
      </c>
      <c r="Q423" s="42"/>
      <c r="R423" s="42"/>
      <c r="S423" s="42"/>
      <c r="T423" s="42"/>
      <c r="U423" s="19">
        <f t="shared" si="216"/>
        <v>0</v>
      </c>
      <c r="V423" s="42">
        <f t="shared" si="217"/>
        <v>0</v>
      </c>
      <c r="AR423" s="1"/>
      <c r="AS423" s="1"/>
    </row>
    <row r="424" spans="1:45" s="3" customFormat="1" hidden="1" outlineLevel="1">
      <c r="A424" s="48">
        <v>3646</v>
      </c>
      <c r="B424" s="53" t="s">
        <v>422</v>
      </c>
      <c r="C424" s="458" t="s">
        <v>1431</v>
      </c>
      <c r="D424" s="7"/>
      <c r="E424" s="9"/>
      <c r="F424" s="173">
        <v>1</v>
      </c>
      <c r="G424" s="9"/>
      <c r="H424" s="8">
        <f>SUM(E424:G424)</f>
        <v>1</v>
      </c>
      <c r="I424" s="4">
        <v>1</v>
      </c>
      <c r="J424" s="9" t="s">
        <v>216</v>
      </c>
      <c r="K424" s="14"/>
      <c r="L424" s="19">
        <f t="shared" si="214"/>
        <v>0</v>
      </c>
      <c r="M424" s="32"/>
      <c r="N424" s="339"/>
      <c r="O424" s="353">
        <f>L:L+N:N</f>
        <v>0</v>
      </c>
      <c r="P424" s="19">
        <f t="shared" si="215"/>
        <v>0</v>
      </c>
      <c r="Q424" s="42"/>
      <c r="R424" s="42"/>
      <c r="S424" s="42"/>
      <c r="T424" s="42"/>
      <c r="U424" s="19">
        <f t="shared" si="216"/>
        <v>0</v>
      </c>
      <c r="V424" s="42">
        <f t="shared" si="217"/>
        <v>0</v>
      </c>
      <c r="AR424" s="1"/>
      <c r="AS424" s="1"/>
    </row>
    <row r="425" spans="1:45" s="3" customFormat="1" hidden="1" outlineLevel="1">
      <c r="A425" s="48">
        <v>3647</v>
      </c>
      <c r="B425" s="53" t="s">
        <v>423</v>
      </c>
      <c r="C425" s="458" t="s">
        <v>1431</v>
      </c>
      <c r="D425" s="7"/>
      <c r="E425" s="9"/>
      <c r="F425" s="173">
        <f>shootmonths</f>
        <v>0</v>
      </c>
      <c r="G425" s="9"/>
      <c r="H425" s="8">
        <f>SUM(E425:G425)</f>
        <v>0</v>
      </c>
      <c r="I425" s="4">
        <v>1</v>
      </c>
      <c r="J425" s="9" t="s">
        <v>261</v>
      </c>
      <c r="K425" s="14"/>
      <c r="L425" s="19">
        <f t="shared" si="214"/>
        <v>0</v>
      </c>
      <c r="M425" s="32"/>
      <c r="N425" s="339"/>
      <c r="O425" s="353">
        <f>L:L+N:N</f>
        <v>0</v>
      </c>
      <c r="P425" s="19">
        <f t="shared" si="215"/>
        <v>0</v>
      </c>
      <c r="Q425" s="42"/>
      <c r="R425" s="42"/>
      <c r="S425" s="42"/>
      <c r="T425" s="42"/>
      <c r="U425" s="19">
        <f t="shared" si="216"/>
        <v>0</v>
      </c>
      <c r="V425" s="42">
        <f t="shared" si="217"/>
        <v>0</v>
      </c>
      <c r="AR425" s="1"/>
      <c r="AS425" s="1"/>
    </row>
    <row r="426" spans="1:45" s="3" customFormat="1" hidden="1" outlineLevel="1">
      <c r="A426" s="48">
        <v>3683</v>
      </c>
      <c r="B426" s="53" t="s">
        <v>150</v>
      </c>
      <c r="C426" s="458" t="s">
        <v>1431</v>
      </c>
      <c r="D426" s="7"/>
      <c r="E426" s="9"/>
      <c r="F426" s="173">
        <v>1</v>
      </c>
      <c r="G426" s="9"/>
      <c r="H426" s="8">
        <f>SUM(E426:G426)</f>
        <v>1</v>
      </c>
      <c r="I426" s="4">
        <v>1</v>
      </c>
      <c r="J426" s="9" t="s">
        <v>260</v>
      </c>
      <c r="K426" s="14"/>
      <c r="L426" s="19">
        <f t="shared" si="214"/>
        <v>0</v>
      </c>
      <c r="M426" s="32"/>
      <c r="N426" s="339"/>
      <c r="O426" s="353">
        <f>L:L+N:N</f>
        <v>0</v>
      </c>
      <c r="P426" s="19">
        <f t="shared" si="215"/>
        <v>0</v>
      </c>
      <c r="Q426" s="42"/>
      <c r="R426" s="42"/>
      <c r="S426" s="42"/>
      <c r="T426" s="42"/>
      <c r="U426" s="19">
        <f t="shared" si="216"/>
        <v>0</v>
      </c>
      <c r="V426" s="42">
        <f t="shared" si="217"/>
        <v>0</v>
      </c>
      <c r="AR426" s="1"/>
      <c r="AS426" s="1"/>
    </row>
    <row r="427" spans="1:45" s="3" customFormat="1" hidden="1" outlineLevel="1">
      <c r="A427" s="48"/>
      <c r="B427" s="55" t="s">
        <v>253</v>
      </c>
      <c r="C427" s="458"/>
      <c r="D427" s="7"/>
      <c r="E427" s="9"/>
      <c r="F427" s="173"/>
      <c r="G427" s="9"/>
      <c r="H427" s="8"/>
      <c r="I427" s="4"/>
      <c r="J427" s="9"/>
      <c r="K427" s="14"/>
      <c r="L427" s="21">
        <f t="shared" ref="L427:V427" si="218">SUM(L415:L426)</f>
        <v>0</v>
      </c>
      <c r="M427" s="28">
        <f t="shared" si="218"/>
        <v>0</v>
      </c>
      <c r="N427" s="340">
        <f t="shared" ref="N427" si="219">SUM(N415:N426)</f>
        <v>0</v>
      </c>
      <c r="O427" s="349">
        <f t="shared" ref="O427" si="220">SUM(O415:O426)</f>
        <v>0</v>
      </c>
      <c r="P427" s="21">
        <f t="shared" si="218"/>
        <v>0</v>
      </c>
      <c r="Q427" s="43">
        <f t="shared" si="218"/>
        <v>0</v>
      </c>
      <c r="R427" s="43">
        <f t="shared" si="218"/>
        <v>0</v>
      </c>
      <c r="S427" s="43">
        <f t="shared" si="218"/>
        <v>0</v>
      </c>
      <c r="T427" s="43">
        <f t="shared" si="218"/>
        <v>0</v>
      </c>
      <c r="U427" s="21">
        <f t="shared" si="218"/>
        <v>0</v>
      </c>
      <c r="V427" s="43">
        <f t="shared" si="218"/>
        <v>0</v>
      </c>
      <c r="AR427" s="1"/>
      <c r="AS427" s="1"/>
    </row>
    <row r="428" spans="1:45" s="3" customFormat="1" collapsed="1">
      <c r="A428" s="48"/>
      <c r="B428" s="53"/>
      <c r="C428" s="458"/>
      <c r="D428" s="7"/>
      <c r="E428" s="4"/>
      <c r="F428" s="173"/>
      <c r="G428" s="9"/>
      <c r="H428" s="8"/>
      <c r="I428" s="4"/>
      <c r="J428" s="4"/>
      <c r="K428" s="14"/>
      <c r="L428" s="19"/>
      <c r="M428" s="32"/>
      <c r="N428" s="339"/>
      <c r="O428" s="353"/>
      <c r="P428" s="19"/>
      <c r="Q428" s="42"/>
      <c r="R428" s="42"/>
      <c r="S428" s="42"/>
      <c r="T428" s="42"/>
      <c r="U428" s="19"/>
      <c r="V428" s="42"/>
      <c r="AR428" s="1"/>
      <c r="AS428" s="1"/>
    </row>
    <row r="429" spans="1:45" s="3" customFormat="1">
      <c r="A429" s="181">
        <v>3700</v>
      </c>
      <c r="B429" s="38" t="s">
        <v>234</v>
      </c>
      <c r="C429" s="459"/>
      <c r="D429" s="7"/>
      <c r="E429" s="9"/>
      <c r="F429" s="173"/>
      <c r="G429" s="9"/>
      <c r="H429" s="8"/>
      <c r="I429" s="4"/>
      <c r="J429" s="9"/>
      <c r="K429" s="14"/>
      <c r="L429" s="19"/>
      <c r="M429" s="32"/>
      <c r="N429" s="339"/>
      <c r="O429" s="353"/>
      <c r="P429" s="19"/>
      <c r="Q429" s="42"/>
      <c r="R429" s="42"/>
      <c r="S429" s="42"/>
      <c r="T429" s="42"/>
      <c r="U429" s="19"/>
      <c r="V429" s="42"/>
      <c r="AR429" s="1"/>
      <c r="AS429" s="1"/>
    </row>
    <row r="430" spans="1:45" s="3" customFormat="1">
      <c r="A430" s="180">
        <v>3701</v>
      </c>
      <c r="B430" s="53" t="s">
        <v>455</v>
      </c>
      <c r="C430" s="458" t="s">
        <v>198</v>
      </c>
      <c r="D430" s="7"/>
      <c r="E430" s="9"/>
      <c r="F430" s="173">
        <v>1</v>
      </c>
      <c r="G430" s="9"/>
      <c r="H430" s="8">
        <f t="shared" ref="H430:H448" si="221">SUM(E430:G430)</f>
        <v>1</v>
      </c>
      <c r="I430" s="4">
        <v>1</v>
      </c>
      <c r="J430" s="9" t="s">
        <v>260</v>
      </c>
      <c r="K430" s="14"/>
      <c r="L430" s="19">
        <f t="shared" ref="L430:L448" si="222">H430*I430*K430</f>
        <v>0</v>
      </c>
      <c r="M430" s="32"/>
      <c r="N430" s="339"/>
      <c r="O430" s="353">
        <f>L:L+N:N</f>
        <v>0</v>
      </c>
      <c r="P430" s="19">
        <f t="shared" ref="P430:P448" si="223">MAX(L430-SUM(Q430:T430),0)</f>
        <v>0</v>
      </c>
      <c r="Q430" s="42"/>
      <c r="R430" s="42"/>
      <c r="S430" s="42"/>
      <c r="T430" s="42"/>
      <c r="U430" s="19">
        <f t="shared" ref="U430:U448" si="224">L430-SUM(P430:T430)</f>
        <v>0</v>
      </c>
      <c r="V430" s="42">
        <f t="shared" ref="V430:V436" si="225">P430</f>
        <v>0</v>
      </c>
      <c r="AR430" s="1"/>
      <c r="AS430" s="1"/>
    </row>
    <row r="431" spans="1:45" s="3" customFormat="1">
      <c r="A431" s="48">
        <v>3702</v>
      </c>
      <c r="B431" s="53" t="s">
        <v>821</v>
      </c>
      <c r="C431" s="458" t="s">
        <v>198</v>
      </c>
      <c r="D431" s="7"/>
      <c r="E431" s="9"/>
      <c r="F431" s="173">
        <v>1</v>
      </c>
      <c r="G431" s="9"/>
      <c r="H431" s="8">
        <f t="shared" si="221"/>
        <v>1</v>
      </c>
      <c r="I431" s="4">
        <v>1</v>
      </c>
      <c r="J431" s="9" t="s">
        <v>260</v>
      </c>
      <c r="K431" s="14"/>
      <c r="L431" s="19">
        <f t="shared" si="222"/>
        <v>0</v>
      </c>
      <c r="M431" s="32"/>
      <c r="N431" s="339"/>
      <c r="O431" s="353">
        <f>L:L+N:N</f>
        <v>0</v>
      </c>
      <c r="P431" s="19">
        <f t="shared" si="223"/>
        <v>0</v>
      </c>
      <c r="Q431" s="42"/>
      <c r="R431" s="42"/>
      <c r="S431" s="42"/>
      <c r="T431" s="42"/>
      <c r="U431" s="19">
        <f t="shared" si="224"/>
        <v>0</v>
      </c>
      <c r="V431" s="42">
        <f t="shared" si="225"/>
        <v>0</v>
      </c>
      <c r="AR431" s="1"/>
      <c r="AS431" s="1"/>
    </row>
    <row r="432" spans="1:45" s="3" customFormat="1">
      <c r="A432" s="48">
        <v>3704</v>
      </c>
      <c r="B432" s="53" t="s">
        <v>699</v>
      </c>
      <c r="C432" s="458" t="s">
        <v>198</v>
      </c>
      <c r="D432" s="7"/>
      <c r="E432" s="9"/>
      <c r="F432" s="173">
        <v>1</v>
      </c>
      <c r="G432" s="9"/>
      <c r="H432" s="8">
        <f t="shared" si="221"/>
        <v>1</v>
      </c>
      <c r="I432" s="4">
        <v>1</v>
      </c>
      <c r="J432" s="9" t="s">
        <v>260</v>
      </c>
      <c r="K432" s="14"/>
      <c r="L432" s="19">
        <f t="shared" si="222"/>
        <v>0</v>
      </c>
      <c r="M432" s="32"/>
      <c r="N432" s="339"/>
      <c r="O432" s="353">
        <f>L:L+N:N</f>
        <v>0</v>
      </c>
      <c r="P432" s="19">
        <f t="shared" si="223"/>
        <v>0</v>
      </c>
      <c r="Q432" s="42"/>
      <c r="R432" s="42"/>
      <c r="S432" s="42"/>
      <c r="T432" s="42"/>
      <c r="U432" s="19">
        <f t="shared" si="224"/>
        <v>0</v>
      </c>
      <c r="V432" s="42">
        <f t="shared" si="225"/>
        <v>0</v>
      </c>
      <c r="AR432" s="1"/>
      <c r="AS432" s="1"/>
    </row>
    <row r="433" spans="1:45" s="3" customFormat="1">
      <c r="A433" s="48">
        <v>3740</v>
      </c>
      <c r="B433" s="53" t="s">
        <v>457</v>
      </c>
      <c r="C433" s="458" t="s">
        <v>198</v>
      </c>
      <c r="D433" s="7"/>
      <c r="E433" s="9"/>
      <c r="F433" s="173">
        <v>1</v>
      </c>
      <c r="G433" s="9"/>
      <c r="H433" s="8">
        <f t="shared" si="221"/>
        <v>1</v>
      </c>
      <c r="I433" s="4">
        <v>1</v>
      </c>
      <c r="J433" s="9" t="s">
        <v>260</v>
      </c>
      <c r="K433" s="14"/>
      <c r="L433" s="19">
        <f t="shared" si="222"/>
        <v>0</v>
      </c>
      <c r="M433" s="32"/>
      <c r="N433" s="339"/>
      <c r="O433" s="353">
        <f>L:L+N:N</f>
        <v>0</v>
      </c>
      <c r="P433" s="19">
        <f t="shared" si="223"/>
        <v>0</v>
      </c>
      <c r="Q433" s="42"/>
      <c r="R433" s="42"/>
      <c r="S433" s="42"/>
      <c r="T433" s="42"/>
      <c r="U433" s="19">
        <f t="shared" si="224"/>
        <v>0</v>
      </c>
      <c r="V433" s="42">
        <f t="shared" si="225"/>
        <v>0</v>
      </c>
      <c r="AR433" s="1"/>
      <c r="AS433" s="1"/>
    </row>
    <row r="434" spans="1:45" s="3" customFormat="1">
      <c r="A434" s="48">
        <v>3741</v>
      </c>
      <c r="B434" s="53" t="s">
        <v>458</v>
      </c>
      <c r="C434" s="458" t="s">
        <v>198</v>
      </c>
      <c r="D434" s="7"/>
      <c r="E434" s="9"/>
      <c r="F434" s="173">
        <v>1</v>
      </c>
      <c r="G434" s="9"/>
      <c r="H434" s="8">
        <f t="shared" si="221"/>
        <v>1</v>
      </c>
      <c r="I434" s="4">
        <v>1</v>
      </c>
      <c r="J434" s="9" t="s">
        <v>260</v>
      </c>
      <c r="K434" s="14"/>
      <c r="L434" s="19">
        <f t="shared" si="222"/>
        <v>0</v>
      </c>
      <c r="M434" s="32"/>
      <c r="N434" s="339"/>
      <c r="O434" s="353">
        <f>L:L+N:N</f>
        <v>0</v>
      </c>
      <c r="P434" s="19">
        <f t="shared" si="223"/>
        <v>0</v>
      </c>
      <c r="Q434" s="42"/>
      <c r="R434" s="42"/>
      <c r="S434" s="42"/>
      <c r="T434" s="42"/>
      <c r="U434" s="19">
        <f t="shared" si="224"/>
        <v>0</v>
      </c>
      <c r="V434" s="42">
        <f t="shared" si="225"/>
        <v>0</v>
      </c>
      <c r="AR434" s="1"/>
      <c r="AS434" s="1"/>
    </row>
    <row r="435" spans="1:45" s="3" customFormat="1">
      <c r="A435" s="48">
        <v>3742</v>
      </c>
      <c r="B435" s="53" t="s">
        <v>151</v>
      </c>
      <c r="C435" s="458" t="s">
        <v>198</v>
      </c>
      <c r="D435" s="7"/>
      <c r="E435" s="9"/>
      <c r="F435" s="173">
        <v>1</v>
      </c>
      <c r="G435" s="9"/>
      <c r="H435" s="8">
        <f t="shared" si="221"/>
        <v>1</v>
      </c>
      <c r="I435" s="4">
        <v>1</v>
      </c>
      <c r="J435" s="9" t="s">
        <v>260</v>
      </c>
      <c r="K435" s="14"/>
      <c r="L435" s="19">
        <f t="shared" si="222"/>
        <v>0</v>
      </c>
      <c r="M435" s="32"/>
      <c r="N435" s="339"/>
      <c r="O435" s="353">
        <f>L:L+N:N</f>
        <v>0</v>
      </c>
      <c r="P435" s="19">
        <f t="shared" si="223"/>
        <v>0</v>
      </c>
      <c r="Q435" s="42"/>
      <c r="R435" s="42"/>
      <c r="S435" s="42"/>
      <c r="T435" s="42"/>
      <c r="U435" s="19">
        <f t="shared" si="224"/>
        <v>0</v>
      </c>
      <c r="V435" s="42">
        <f t="shared" si="225"/>
        <v>0</v>
      </c>
      <c r="AR435" s="1"/>
      <c r="AS435" s="1"/>
    </row>
    <row r="436" spans="1:45" s="3" customFormat="1">
      <c r="A436" s="48">
        <v>3743</v>
      </c>
      <c r="B436" s="53" t="s">
        <v>152</v>
      </c>
      <c r="C436" s="458" t="s">
        <v>198</v>
      </c>
      <c r="D436" s="7"/>
      <c r="E436" s="9"/>
      <c r="F436" s="173">
        <v>1</v>
      </c>
      <c r="G436" s="9"/>
      <c r="H436" s="8">
        <f t="shared" si="221"/>
        <v>1</v>
      </c>
      <c r="I436" s="4">
        <v>1</v>
      </c>
      <c r="J436" s="9" t="s">
        <v>260</v>
      </c>
      <c r="K436" s="14"/>
      <c r="L436" s="19">
        <f t="shared" si="222"/>
        <v>0</v>
      </c>
      <c r="M436" s="32"/>
      <c r="N436" s="339"/>
      <c r="O436" s="353">
        <f>L:L+N:N</f>
        <v>0</v>
      </c>
      <c r="P436" s="19">
        <f t="shared" si="223"/>
        <v>0</v>
      </c>
      <c r="Q436" s="42"/>
      <c r="R436" s="42"/>
      <c r="S436" s="42"/>
      <c r="T436" s="42"/>
      <c r="U436" s="19">
        <f t="shared" si="224"/>
        <v>0</v>
      </c>
      <c r="V436" s="42">
        <f t="shared" si="225"/>
        <v>0</v>
      </c>
      <c r="AR436" s="1"/>
      <c r="AS436" s="1"/>
    </row>
    <row r="437" spans="1:45" s="3" customFormat="1">
      <c r="A437" s="48">
        <v>3751</v>
      </c>
      <c r="B437" s="53" t="s">
        <v>153</v>
      </c>
      <c r="C437" s="458" t="s">
        <v>198</v>
      </c>
      <c r="D437" s="7"/>
      <c r="E437" s="9"/>
      <c r="F437" s="173">
        <v>1</v>
      </c>
      <c r="G437" s="9"/>
      <c r="H437" s="8">
        <f t="shared" si="221"/>
        <v>1</v>
      </c>
      <c r="I437" s="4">
        <v>1</v>
      </c>
      <c r="J437" s="9" t="s">
        <v>216</v>
      </c>
      <c r="K437" s="14"/>
      <c r="L437" s="19">
        <f t="shared" si="222"/>
        <v>0</v>
      </c>
      <c r="M437" s="32"/>
      <c r="N437" s="339"/>
      <c r="O437" s="353">
        <f>L:L+N:N</f>
        <v>0</v>
      </c>
      <c r="P437" s="19">
        <f t="shared" si="223"/>
        <v>0</v>
      </c>
      <c r="Q437" s="42"/>
      <c r="R437" s="42"/>
      <c r="S437" s="42"/>
      <c r="T437" s="42"/>
      <c r="U437" s="19">
        <f t="shared" si="224"/>
        <v>0</v>
      </c>
      <c r="V437" s="45"/>
      <c r="AR437" s="1"/>
      <c r="AS437" s="1"/>
    </row>
    <row r="438" spans="1:45" s="3" customFormat="1">
      <c r="A438" s="48">
        <v>3755</v>
      </c>
      <c r="B438" s="53" t="s">
        <v>154</v>
      </c>
      <c r="C438" s="458" t="s">
        <v>198</v>
      </c>
      <c r="D438" s="7"/>
      <c r="E438" s="9"/>
      <c r="F438" s="173">
        <v>1</v>
      </c>
      <c r="G438" s="9"/>
      <c r="H438" s="8">
        <f t="shared" si="221"/>
        <v>1</v>
      </c>
      <c r="I438" s="4">
        <v>1</v>
      </c>
      <c r="J438" s="9" t="s">
        <v>216</v>
      </c>
      <c r="K438" s="14"/>
      <c r="L438" s="19">
        <f t="shared" si="222"/>
        <v>0</v>
      </c>
      <c r="M438" s="32"/>
      <c r="N438" s="339"/>
      <c r="O438" s="353">
        <f>L:L+N:N</f>
        <v>0</v>
      </c>
      <c r="P438" s="19">
        <f t="shared" si="223"/>
        <v>0</v>
      </c>
      <c r="Q438" s="42"/>
      <c r="R438" s="42"/>
      <c r="S438" s="42"/>
      <c r="T438" s="42"/>
      <c r="U438" s="19">
        <f t="shared" si="224"/>
        <v>0</v>
      </c>
      <c r="V438" s="45"/>
      <c r="AR438" s="1"/>
      <c r="AS438" s="1"/>
    </row>
    <row r="439" spans="1:45" s="3" customFormat="1">
      <c r="A439" s="48">
        <v>3757</v>
      </c>
      <c r="B439" s="53" t="s">
        <v>155</v>
      </c>
      <c r="C439" s="458" t="s">
        <v>198</v>
      </c>
      <c r="D439" s="7"/>
      <c r="E439" s="9"/>
      <c r="F439" s="173">
        <v>1</v>
      </c>
      <c r="G439" s="9"/>
      <c r="H439" s="8">
        <f t="shared" si="221"/>
        <v>1</v>
      </c>
      <c r="I439" s="4">
        <v>1</v>
      </c>
      <c r="J439" s="9" t="s">
        <v>216</v>
      </c>
      <c r="K439" s="14"/>
      <c r="L439" s="19">
        <f t="shared" si="222"/>
        <v>0</v>
      </c>
      <c r="M439" s="32"/>
      <c r="N439" s="339"/>
      <c r="O439" s="353">
        <f>L:L+N:N</f>
        <v>0</v>
      </c>
      <c r="P439" s="19">
        <f t="shared" si="223"/>
        <v>0</v>
      </c>
      <c r="Q439" s="42"/>
      <c r="R439" s="42"/>
      <c r="S439" s="42"/>
      <c r="T439" s="42"/>
      <c r="U439" s="19">
        <f t="shared" si="224"/>
        <v>0</v>
      </c>
      <c r="V439" s="45"/>
      <c r="AR439" s="1"/>
      <c r="AS439" s="1"/>
    </row>
    <row r="440" spans="1:45" s="3" customFormat="1">
      <c r="A440" s="48">
        <v>3758</v>
      </c>
      <c r="B440" s="53" t="s">
        <v>156</v>
      </c>
      <c r="C440" s="458" t="s">
        <v>198</v>
      </c>
      <c r="D440" s="7"/>
      <c r="E440" s="9"/>
      <c r="F440" s="173">
        <v>1</v>
      </c>
      <c r="G440" s="9"/>
      <c r="H440" s="8">
        <f t="shared" si="221"/>
        <v>1</v>
      </c>
      <c r="I440" s="4">
        <v>1</v>
      </c>
      <c r="J440" s="9" t="s">
        <v>216</v>
      </c>
      <c r="K440" s="14"/>
      <c r="L440" s="19">
        <f t="shared" si="222"/>
        <v>0</v>
      </c>
      <c r="M440" s="32"/>
      <c r="N440" s="339"/>
      <c r="O440" s="353">
        <f>L:L+N:N</f>
        <v>0</v>
      </c>
      <c r="P440" s="19">
        <f t="shared" si="223"/>
        <v>0</v>
      </c>
      <c r="Q440" s="42"/>
      <c r="R440" s="42"/>
      <c r="S440" s="42"/>
      <c r="T440" s="42"/>
      <c r="U440" s="19">
        <f t="shared" si="224"/>
        <v>0</v>
      </c>
      <c r="V440" s="45"/>
      <c r="AR440" s="1"/>
      <c r="AS440" s="1"/>
    </row>
    <row r="441" spans="1:45" s="3" customFormat="1">
      <c r="A441" s="48">
        <v>3759</v>
      </c>
      <c r="B441" s="53" t="s">
        <v>157</v>
      </c>
      <c r="C441" s="458" t="s">
        <v>198</v>
      </c>
      <c r="D441" s="7"/>
      <c r="E441" s="9"/>
      <c r="F441" s="173">
        <v>1</v>
      </c>
      <c r="G441" s="9"/>
      <c r="H441" s="8">
        <f t="shared" si="221"/>
        <v>1</v>
      </c>
      <c r="I441" s="4">
        <v>1</v>
      </c>
      <c r="J441" s="9" t="s">
        <v>216</v>
      </c>
      <c r="K441" s="14"/>
      <c r="L441" s="19">
        <f t="shared" si="222"/>
        <v>0</v>
      </c>
      <c r="M441" s="32"/>
      <c r="N441" s="339"/>
      <c r="O441" s="353">
        <f>L:L+N:N</f>
        <v>0</v>
      </c>
      <c r="P441" s="19">
        <f t="shared" si="223"/>
        <v>0</v>
      </c>
      <c r="Q441" s="42"/>
      <c r="R441" s="42"/>
      <c r="S441" s="42"/>
      <c r="T441" s="42"/>
      <c r="U441" s="19">
        <f t="shared" si="224"/>
        <v>0</v>
      </c>
      <c r="V441" s="45"/>
      <c r="AR441" s="1"/>
      <c r="AS441" s="1"/>
    </row>
    <row r="442" spans="1:45" s="3" customFormat="1">
      <c r="A442" s="48">
        <v>3760</v>
      </c>
      <c r="B442" s="53" t="s">
        <v>459</v>
      </c>
      <c r="C442" s="458" t="s">
        <v>198</v>
      </c>
      <c r="D442" s="7"/>
      <c r="E442" s="9"/>
      <c r="F442" s="173">
        <v>1</v>
      </c>
      <c r="G442" s="9"/>
      <c r="H442" s="8">
        <f t="shared" si="221"/>
        <v>1</v>
      </c>
      <c r="I442" s="4">
        <v>1</v>
      </c>
      <c r="J442" s="9" t="s">
        <v>216</v>
      </c>
      <c r="K442" s="14"/>
      <c r="L442" s="19">
        <f t="shared" si="222"/>
        <v>0</v>
      </c>
      <c r="M442" s="32"/>
      <c r="N442" s="339"/>
      <c r="O442" s="353">
        <f>L:L+N:N</f>
        <v>0</v>
      </c>
      <c r="P442" s="19">
        <f t="shared" si="223"/>
        <v>0</v>
      </c>
      <c r="Q442" s="42"/>
      <c r="R442" s="42"/>
      <c r="S442" s="42"/>
      <c r="T442" s="42"/>
      <c r="U442" s="19">
        <f t="shared" si="224"/>
        <v>0</v>
      </c>
      <c r="V442" s="45"/>
      <c r="AR442" s="1"/>
      <c r="AS442" s="1"/>
    </row>
    <row r="443" spans="1:45" s="3" customFormat="1">
      <c r="A443" s="48">
        <v>3761</v>
      </c>
      <c r="B443" s="53" t="s">
        <v>700</v>
      </c>
      <c r="C443" s="458" t="s">
        <v>198</v>
      </c>
      <c r="D443" s="7"/>
      <c r="E443" s="9"/>
      <c r="F443" s="173">
        <v>1</v>
      </c>
      <c r="G443" s="9"/>
      <c r="H443" s="8">
        <f t="shared" si="221"/>
        <v>1</v>
      </c>
      <c r="I443" s="4">
        <v>1</v>
      </c>
      <c r="J443" s="9" t="s">
        <v>216</v>
      </c>
      <c r="K443" s="14"/>
      <c r="L443" s="19">
        <f t="shared" si="222"/>
        <v>0</v>
      </c>
      <c r="M443" s="32"/>
      <c r="N443" s="339"/>
      <c r="O443" s="353">
        <f>L:L+N:N</f>
        <v>0</v>
      </c>
      <c r="P443" s="19">
        <f t="shared" si="223"/>
        <v>0</v>
      </c>
      <c r="Q443" s="42"/>
      <c r="R443" s="42"/>
      <c r="S443" s="42"/>
      <c r="T443" s="42"/>
      <c r="U443" s="19">
        <f t="shared" si="224"/>
        <v>0</v>
      </c>
      <c r="V443" s="45"/>
      <c r="AR443" s="1"/>
      <c r="AS443" s="1"/>
    </row>
    <row r="444" spans="1:45" s="3" customFormat="1">
      <c r="A444" s="48">
        <v>3762</v>
      </c>
      <c r="B444" s="53" t="s">
        <v>460</v>
      </c>
      <c r="C444" s="458" t="s">
        <v>198</v>
      </c>
      <c r="D444" s="7"/>
      <c r="E444" s="4"/>
      <c r="F444" s="173">
        <v>1</v>
      </c>
      <c r="G444" s="9"/>
      <c r="H444" s="8">
        <f t="shared" si="221"/>
        <v>1</v>
      </c>
      <c r="I444" s="4">
        <v>1</v>
      </c>
      <c r="J444" s="9" t="s">
        <v>216</v>
      </c>
      <c r="K444" s="14"/>
      <c r="L444" s="19">
        <f t="shared" si="222"/>
        <v>0</v>
      </c>
      <c r="M444" s="32"/>
      <c r="N444" s="339"/>
      <c r="O444" s="353">
        <f>L:L+N:N</f>
        <v>0</v>
      </c>
      <c r="P444" s="19">
        <f t="shared" si="223"/>
        <v>0</v>
      </c>
      <c r="Q444" s="42"/>
      <c r="R444" s="42"/>
      <c r="S444" s="42"/>
      <c r="T444" s="42"/>
      <c r="U444" s="19">
        <f t="shared" si="224"/>
        <v>0</v>
      </c>
      <c r="V444" s="45"/>
      <c r="AR444" s="1"/>
      <c r="AS444" s="1"/>
    </row>
    <row r="445" spans="1:45" s="3" customFormat="1">
      <c r="A445" s="48">
        <v>3784</v>
      </c>
      <c r="B445" s="53" t="s">
        <v>343</v>
      </c>
      <c r="C445" s="458" t="s">
        <v>198</v>
      </c>
      <c r="D445" s="7"/>
      <c r="E445" s="4"/>
      <c r="F445" s="173">
        <v>1</v>
      </c>
      <c r="G445" s="9"/>
      <c r="H445" s="8">
        <f t="shared" si="221"/>
        <v>1</v>
      </c>
      <c r="I445" s="4">
        <v>1</v>
      </c>
      <c r="J445" s="9" t="s">
        <v>216</v>
      </c>
      <c r="K445" s="14"/>
      <c r="L445" s="19">
        <f t="shared" si="222"/>
        <v>0</v>
      </c>
      <c r="M445" s="32"/>
      <c r="N445" s="339"/>
      <c r="O445" s="353">
        <f>L:L+N:N</f>
        <v>0</v>
      </c>
      <c r="P445" s="19">
        <f t="shared" si="223"/>
        <v>0</v>
      </c>
      <c r="Q445" s="42"/>
      <c r="R445" s="42"/>
      <c r="S445" s="42"/>
      <c r="T445" s="42"/>
      <c r="U445" s="19">
        <f t="shared" si="224"/>
        <v>0</v>
      </c>
      <c r="V445" s="45"/>
      <c r="AR445" s="1"/>
      <c r="AS445" s="1"/>
    </row>
    <row r="446" spans="1:45" s="3" customFormat="1">
      <c r="A446" s="180">
        <v>3793</v>
      </c>
      <c r="B446" s="53" t="s">
        <v>461</v>
      </c>
      <c r="C446" s="458" t="s">
        <v>198</v>
      </c>
      <c r="D446" s="7"/>
      <c r="E446" s="4"/>
      <c r="F446" s="173">
        <v>1</v>
      </c>
      <c r="G446" s="9"/>
      <c r="H446" s="8">
        <f t="shared" si="221"/>
        <v>1</v>
      </c>
      <c r="I446" s="4">
        <v>1</v>
      </c>
      <c r="J446" s="9" t="s">
        <v>216</v>
      </c>
      <c r="K446" s="14"/>
      <c r="L446" s="19">
        <f t="shared" si="222"/>
        <v>0</v>
      </c>
      <c r="M446" s="32"/>
      <c r="N446" s="339"/>
      <c r="O446" s="353">
        <f>L:L+N:N</f>
        <v>0</v>
      </c>
      <c r="P446" s="19">
        <f t="shared" si="223"/>
        <v>0</v>
      </c>
      <c r="Q446" s="42"/>
      <c r="R446" s="42"/>
      <c r="S446" s="42"/>
      <c r="T446" s="42"/>
      <c r="U446" s="19">
        <f t="shared" si="224"/>
        <v>0</v>
      </c>
      <c r="V446" s="45"/>
      <c r="AR446" s="1"/>
      <c r="AS446" s="1"/>
    </row>
    <row r="447" spans="1:45" s="3" customFormat="1">
      <c r="A447" s="48">
        <v>3794</v>
      </c>
      <c r="B447" s="53" t="s">
        <v>158</v>
      </c>
      <c r="C447" s="458" t="s">
        <v>198</v>
      </c>
      <c r="D447" s="7"/>
      <c r="E447" s="4"/>
      <c r="F447" s="173">
        <v>1</v>
      </c>
      <c r="G447" s="9"/>
      <c r="H447" s="8">
        <f t="shared" si="221"/>
        <v>1</v>
      </c>
      <c r="I447" s="4">
        <v>1</v>
      </c>
      <c r="J447" s="9" t="s">
        <v>216</v>
      </c>
      <c r="K447" s="14"/>
      <c r="L447" s="19">
        <f t="shared" si="222"/>
        <v>0</v>
      </c>
      <c r="M447" s="32"/>
      <c r="N447" s="339"/>
      <c r="O447" s="353">
        <f>L:L+N:N</f>
        <v>0</v>
      </c>
      <c r="P447" s="19">
        <f t="shared" si="223"/>
        <v>0</v>
      </c>
      <c r="Q447" s="42"/>
      <c r="R447" s="42"/>
      <c r="S447" s="42"/>
      <c r="T447" s="42"/>
      <c r="U447" s="19">
        <f t="shared" si="224"/>
        <v>0</v>
      </c>
      <c r="V447" s="42">
        <f>P447</f>
        <v>0</v>
      </c>
      <c r="AR447" s="1"/>
      <c r="AS447" s="1"/>
    </row>
    <row r="448" spans="1:45" s="3" customFormat="1">
      <c r="A448" s="48">
        <v>3797</v>
      </c>
      <c r="B448" s="53" t="s">
        <v>159</v>
      </c>
      <c r="C448" s="458" t="s">
        <v>198</v>
      </c>
      <c r="D448" s="7"/>
      <c r="E448" s="4"/>
      <c r="F448" s="173">
        <v>1</v>
      </c>
      <c r="G448" s="9"/>
      <c r="H448" s="8">
        <f t="shared" si="221"/>
        <v>1</v>
      </c>
      <c r="I448" s="4">
        <v>1</v>
      </c>
      <c r="J448" s="9" t="s">
        <v>216</v>
      </c>
      <c r="K448" s="14"/>
      <c r="L448" s="19">
        <f t="shared" si="222"/>
        <v>0</v>
      </c>
      <c r="M448" s="32"/>
      <c r="N448" s="339"/>
      <c r="O448" s="353">
        <f>L:L+N:N</f>
        <v>0</v>
      </c>
      <c r="P448" s="19">
        <f t="shared" si="223"/>
        <v>0</v>
      </c>
      <c r="Q448" s="42"/>
      <c r="R448" s="42"/>
      <c r="S448" s="42"/>
      <c r="T448" s="42"/>
      <c r="U448" s="19">
        <f t="shared" si="224"/>
        <v>0</v>
      </c>
      <c r="V448" s="45"/>
      <c r="AR448" s="1"/>
      <c r="AS448" s="1"/>
    </row>
    <row r="449" spans="1:45" s="3" customFormat="1">
      <c r="A449" s="18"/>
      <c r="B449" s="55" t="s">
        <v>253</v>
      </c>
      <c r="C449" s="461"/>
      <c r="D449" s="7"/>
      <c r="E449" s="4"/>
      <c r="F449" s="173"/>
      <c r="G449" s="9"/>
      <c r="H449" s="8"/>
      <c r="I449" s="4"/>
      <c r="J449" s="9"/>
      <c r="K449" s="14"/>
      <c r="L449" s="21">
        <f t="shared" ref="L449:V449" si="226">SUM(L430:L448)</f>
        <v>0</v>
      </c>
      <c r="M449" s="28">
        <f t="shared" si="226"/>
        <v>0</v>
      </c>
      <c r="N449" s="340">
        <f t="shared" ref="N449" si="227">SUM(N430:N448)</f>
        <v>0</v>
      </c>
      <c r="O449" s="349">
        <f t="shared" ref="O449" si="228">SUM(O430:O448)</f>
        <v>0</v>
      </c>
      <c r="P449" s="21">
        <f t="shared" si="226"/>
        <v>0</v>
      </c>
      <c r="Q449" s="43">
        <f t="shared" si="226"/>
        <v>0</v>
      </c>
      <c r="R449" s="43">
        <f t="shared" si="226"/>
        <v>0</v>
      </c>
      <c r="S449" s="43">
        <f t="shared" si="226"/>
        <v>0</v>
      </c>
      <c r="T449" s="43">
        <f t="shared" si="226"/>
        <v>0</v>
      </c>
      <c r="U449" s="21">
        <f t="shared" si="226"/>
        <v>0</v>
      </c>
      <c r="V449" s="43">
        <f t="shared" si="226"/>
        <v>0</v>
      </c>
      <c r="AR449" s="1"/>
      <c r="AS449" s="1"/>
    </row>
    <row r="450" spans="1:45" s="3" customFormat="1">
      <c r="A450" s="18"/>
      <c r="B450" s="53"/>
      <c r="C450" s="461"/>
      <c r="D450" s="7"/>
      <c r="E450" s="4"/>
      <c r="F450" s="173"/>
      <c r="G450" s="9"/>
      <c r="H450" s="8"/>
      <c r="I450" s="4"/>
      <c r="J450" s="4"/>
      <c r="K450" s="14"/>
      <c r="L450" s="19"/>
      <c r="M450" s="32"/>
      <c r="N450" s="339"/>
      <c r="O450" s="353"/>
      <c r="P450" s="19"/>
      <c r="Q450" s="42"/>
      <c r="R450" s="42"/>
      <c r="S450" s="42"/>
      <c r="T450" s="42"/>
      <c r="U450" s="19"/>
      <c r="V450" s="42"/>
      <c r="AR450" s="1"/>
      <c r="AS450" s="1"/>
    </row>
    <row r="451" spans="1:45" s="3" customFormat="1">
      <c r="A451" s="181">
        <v>3800</v>
      </c>
      <c r="B451" s="38" t="s">
        <v>235</v>
      </c>
      <c r="C451" s="459"/>
      <c r="D451" s="7"/>
      <c r="E451" s="9"/>
      <c r="F451" s="173"/>
      <c r="G451" s="9"/>
      <c r="H451" s="8"/>
      <c r="I451" s="4"/>
      <c r="J451" s="9"/>
      <c r="K451" s="14"/>
      <c r="L451" s="19"/>
      <c r="M451" s="32"/>
      <c r="N451" s="339"/>
      <c r="O451" s="353"/>
      <c r="P451" s="19"/>
      <c r="Q451" s="42"/>
      <c r="R451" s="42"/>
      <c r="S451" s="42"/>
      <c r="T451" s="42"/>
      <c r="U451" s="19"/>
      <c r="V451" s="42"/>
      <c r="AR451" s="1"/>
      <c r="AS451" s="1"/>
    </row>
    <row r="452" spans="1:45" s="3" customFormat="1">
      <c r="A452" s="48">
        <v>3801</v>
      </c>
      <c r="B452" s="53" t="s">
        <v>160</v>
      </c>
      <c r="C452" s="458" t="s">
        <v>182</v>
      </c>
      <c r="D452" s="7"/>
      <c r="E452" s="9"/>
      <c r="F452" s="173">
        <f>scout</f>
        <v>0</v>
      </c>
      <c r="G452" s="9"/>
      <c r="H452" s="8">
        <f t="shared" ref="H452:H466" si="229">SUM(E452:G452)</f>
        <v>0</v>
      </c>
      <c r="I452" s="4">
        <v>1</v>
      </c>
      <c r="J452" s="9" t="s">
        <v>260</v>
      </c>
      <c r="K452" s="14"/>
      <c r="L452" s="19">
        <f t="shared" ref="L452:L466" si="230">H452*I452*K452</f>
        <v>0</v>
      </c>
      <c r="M452" s="32"/>
      <c r="N452" s="339"/>
      <c r="O452" s="353">
        <f>L:L+N:N</f>
        <v>0</v>
      </c>
      <c r="P452" s="19">
        <f t="shared" ref="P452:P466" si="231">MAX(L452-SUM(Q452:T452),0)</f>
        <v>0</v>
      </c>
      <c r="Q452" s="42"/>
      <c r="R452" s="42"/>
      <c r="S452" s="42"/>
      <c r="T452" s="42"/>
      <c r="U452" s="19">
        <f t="shared" ref="U452:U466" si="232">L452-SUM(P452:T452)</f>
        <v>0</v>
      </c>
      <c r="V452" s="42">
        <f t="shared" ref="V452:V466" si="233">P452</f>
        <v>0</v>
      </c>
      <c r="AR452" s="1"/>
      <c r="AS452" s="1"/>
    </row>
    <row r="453" spans="1:45" s="3" customFormat="1">
      <c r="A453" s="180">
        <v>3802</v>
      </c>
      <c r="B453" s="53" t="s">
        <v>373</v>
      </c>
      <c r="C453" s="458" t="s">
        <v>182</v>
      </c>
      <c r="D453" s="7"/>
      <c r="E453" s="9"/>
      <c r="F453" s="173">
        <v>1</v>
      </c>
      <c r="G453" s="9"/>
      <c r="H453" s="8">
        <f t="shared" si="229"/>
        <v>1</v>
      </c>
      <c r="I453" s="4">
        <v>1</v>
      </c>
      <c r="J453" s="9" t="s">
        <v>260</v>
      </c>
      <c r="K453" s="14"/>
      <c r="L453" s="19">
        <f t="shared" si="230"/>
        <v>0</v>
      </c>
      <c r="M453" s="32"/>
      <c r="N453" s="339"/>
      <c r="O453" s="353">
        <f>L:L+N:N</f>
        <v>0</v>
      </c>
      <c r="P453" s="19">
        <f t="shared" si="231"/>
        <v>0</v>
      </c>
      <c r="Q453" s="42"/>
      <c r="R453" s="42"/>
      <c r="S453" s="42"/>
      <c r="T453" s="42"/>
      <c r="U453" s="19">
        <f t="shared" si="232"/>
        <v>0</v>
      </c>
      <c r="V453" s="42">
        <f t="shared" si="233"/>
        <v>0</v>
      </c>
      <c r="AR453" s="1"/>
      <c r="AS453" s="1"/>
    </row>
    <row r="454" spans="1:45" s="3" customFormat="1">
      <c r="A454" s="48">
        <v>3803</v>
      </c>
      <c r="B454" s="53" t="s">
        <v>161</v>
      </c>
      <c r="C454" s="458" t="s">
        <v>182</v>
      </c>
      <c r="D454" s="7"/>
      <c r="E454" s="9">
        <f>2*F454/5</f>
        <v>0</v>
      </c>
      <c r="F454" s="173">
        <f>location</f>
        <v>0</v>
      </c>
      <c r="G454" s="9"/>
      <c r="H454" s="8">
        <f t="shared" si="229"/>
        <v>0</v>
      </c>
      <c r="I454" s="4">
        <v>1</v>
      </c>
      <c r="J454" s="9" t="s">
        <v>260</v>
      </c>
      <c r="K454" s="14"/>
      <c r="L454" s="19">
        <f t="shared" si="230"/>
        <v>0</v>
      </c>
      <c r="M454" s="32"/>
      <c r="N454" s="339"/>
      <c r="O454" s="353">
        <f>L:L+N:N</f>
        <v>0</v>
      </c>
      <c r="P454" s="19">
        <f t="shared" si="231"/>
        <v>0</v>
      </c>
      <c r="Q454" s="42"/>
      <c r="R454" s="42"/>
      <c r="S454" s="42"/>
      <c r="T454" s="42"/>
      <c r="U454" s="19">
        <f t="shared" si="232"/>
        <v>0</v>
      </c>
      <c r="V454" s="42">
        <f t="shared" si="233"/>
        <v>0</v>
      </c>
      <c r="AR454" s="1"/>
      <c r="AS454" s="1"/>
    </row>
    <row r="455" spans="1:45" s="3" customFormat="1">
      <c r="A455" s="48">
        <v>3804</v>
      </c>
      <c r="B455" s="53" t="s">
        <v>162</v>
      </c>
      <c r="C455" s="458" t="s">
        <v>182</v>
      </c>
      <c r="D455" s="7"/>
      <c r="E455" s="9"/>
      <c r="F455" s="173">
        <v>1</v>
      </c>
      <c r="G455" s="9"/>
      <c r="H455" s="8">
        <f t="shared" si="229"/>
        <v>1</v>
      </c>
      <c r="I455" s="4">
        <v>1</v>
      </c>
      <c r="J455" s="9" t="s">
        <v>260</v>
      </c>
      <c r="K455" s="14"/>
      <c r="L455" s="19">
        <f t="shared" si="230"/>
        <v>0</v>
      </c>
      <c r="M455" s="32"/>
      <c r="N455" s="339"/>
      <c r="O455" s="353">
        <f>L:L+N:N</f>
        <v>0</v>
      </c>
      <c r="P455" s="19">
        <f t="shared" si="231"/>
        <v>0</v>
      </c>
      <c r="Q455" s="42"/>
      <c r="R455" s="42"/>
      <c r="S455" s="42"/>
      <c r="T455" s="42"/>
      <c r="U455" s="19">
        <f t="shared" si="232"/>
        <v>0</v>
      </c>
      <c r="V455" s="42">
        <f t="shared" si="233"/>
        <v>0</v>
      </c>
      <c r="AR455" s="1"/>
      <c r="AS455" s="1"/>
    </row>
    <row r="456" spans="1:45" s="3" customFormat="1">
      <c r="A456" s="180">
        <v>3820</v>
      </c>
      <c r="B456" s="53" t="s">
        <v>376</v>
      </c>
      <c r="C456" s="458" t="s">
        <v>182</v>
      </c>
      <c r="D456" s="7"/>
      <c r="E456" s="9"/>
      <c r="F456" s="173">
        <v>1</v>
      </c>
      <c r="G456" s="9"/>
      <c r="H456" s="8">
        <f t="shared" si="229"/>
        <v>1</v>
      </c>
      <c r="I456" s="4">
        <v>1</v>
      </c>
      <c r="J456" s="9" t="s">
        <v>260</v>
      </c>
      <c r="K456" s="14"/>
      <c r="L456" s="19">
        <f t="shared" si="230"/>
        <v>0</v>
      </c>
      <c r="M456" s="32"/>
      <c r="N456" s="339"/>
      <c r="O456" s="353">
        <f>L:L+N:N</f>
        <v>0</v>
      </c>
      <c r="P456" s="19">
        <f t="shared" si="231"/>
        <v>0</v>
      </c>
      <c r="Q456" s="42"/>
      <c r="R456" s="42"/>
      <c r="S456" s="42"/>
      <c r="T456" s="42"/>
      <c r="U456" s="19">
        <f t="shared" si="232"/>
        <v>0</v>
      </c>
      <c r="V456" s="42">
        <f t="shared" si="233"/>
        <v>0</v>
      </c>
      <c r="AR456" s="1"/>
      <c r="AS456" s="1"/>
    </row>
    <row r="457" spans="1:45" s="3" customFormat="1">
      <c r="A457" s="180">
        <v>3839</v>
      </c>
      <c r="B457" s="53" t="s">
        <v>377</v>
      </c>
      <c r="C457" s="458" t="s">
        <v>182</v>
      </c>
      <c r="D457" s="7"/>
      <c r="E457" s="9"/>
      <c r="F457" s="173">
        <v>1</v>
      </c>
      <c r="G457" s="9"/>
      <c r="H457" s="8">
        <f t="shared" si="229"/>
        <v>1</v>
      </c>
      <c r="I457" s="4">
        <v>1</v>
      </c>
      <c r="J457" s="9" t="s">
        <v>260</v>
      </c>
      <c r="K457" s="14"/>
      <c r="L457" s="19">
        <f t="shared" si="230"/>
        <v>0</v>
      </c>
      <c r="M457" s="32"/>
      <c r="N457" s="339"/>
      <c r="O457" s="353">
        <f>L:L+N:N</f>
        <v>0</v>
      </c>
      <c r="P457" s="19">
        <f t="shared" si="231"/>
        <v>0</v>
      </c>
      <c r="Q457" s="42"/>
      <c r="R457" s="42"/>
      <c r="S457" s="42"/>
      <c r="T457" s="42"/>
      <c r="U457" s="19">
        <f t="shared" si="232"/>
        <v>0</v>
      </c>
      <c r="V457" s="42">
        <f t="shared" si="233"/>
        <v>0</v>
      </c>
      <c r="AR457" s="1"/>
      <c r="AS457" s="1"/>
    </row>
    <row r="458" spans="1:45" s="3" customFormat="1">
      <c r="A458" s="48">
        <v>3840</v>
      </c>
      <c r="B458" s="53" t="s">
        <v>163</v>
      </c>
      <c r="C458" s="458" t="s">
        <v>182</v>
      </c>
      <c r="D458" s="7"/>
      <c r="E458" s="9"/>
      <c r="F458" s="173">
        <f>location</f>
        <v>0</v>
      </c>
      <c r="G458" s="9"/>
      <c r="H458" s="8">
        <f t="shared" si="229"/>
        <v>0</v>
      </c>
      <c r="I458" s="4">
        <v>1</v>
      </c>
      <c r="J458" s="9" t="s">
        <v>260</v>
      </c>
      <c r="K458" s="14"/>
      <c r="L458" s="19">
        <f t="shared" si="230"/>
        <v>0</v>
      </c>
      <c r="M458" s="32"/>
      <c r="N458" s="339"/>
      <c r="O458" s="353">
        <f>L:L+N:N</f>
        <v>0</v>
      </c>
      <c r="P458" s="19">
        <f t="shared" si="231"/>
        <v>0</v>
      </c>
      <c r="Q458" s="42"/>
      <c r="R458" s="42"/>
      <c r="S458" s="42"/>
      <c r="T458" s="42"/>
      <c r="U458" s="19">
        <f t="shared" si="232"/>
        <v>0</v>
      </c>
      <c r="V458" s="42">
        <f t="shared" si="233"/>
        <v>0</v>
      </c>
      <c r="AR458" s="1"/>
      <c r="AS458" s="1"/>
    </row>
    <row r="459" spans="1:45" s="3" customFormat="1">
      <c r="A459" s="48">
        <v>3843</v>
      </c>
      <c r="B459" s="53" t="s">
        <v>701</v>
      </c>
      <c r="C459" s="458" t="s">
        <v>182</v>
      </c>
      <c r="D459" s="7"/>
      <c r="E459" s="9"/>
      <c r="F459" s="173">
        <v>1</v>
      </c>
      <c r="G459" s="9"/>
      <c r="H459" s="8">
        <f t="shared" si="229"/>
        <v>1</v>
      </c>
      <c r="I459" s="4">
        <v>1</v>
      </c>
      <c r="J459" s="9" t="s">
        <v>216</v>
      </c>
      <c r="K459" s="14"/>
      <c r="L459" s="19">
        <f t="shared" si="230"/>
        <v>0</v>
      </c>
      <c r="M459" s="32"/>
      <c r="N459" s="339"/>
      <c r="O459" s="353">
        <f>L:L+N:N</f>
        <v>0</v>
      </c>
      <c r="P459" s="19">
        <f t="shared" si="231"/>
        <v>0</v>
      </c>
      <c r="Q459" s="42"/>
      <c r="R459" s="42"/>
      <c r="S459" s="42"/>
      <c r="T459" s="42"/>
      <c r="U459" s="19">
        <f t="shared" si="232"/>
        <v>0</v>
      </c>
      <c r="V459" s="42">
        <f t="shared" si="233"/>
        <v>0</v>
      </c>
      <c r="AR459" s="1"/>
      <c r="AS459" s="1"/>
    </row>
    <row r="460" spans="1:45" s="3" customFormat="1">
      <c r="A460" s="48">
        <v>3844</v>
      </c>
      <c r="B460" s="53" t="s">
        <v>164</v>
      </c>
      <c r="C460" s="458" t="s">
        <v>182</v>
      </c>
      <c r="D460" s="7"/>
      <c r="E460" s="9"/>
      <c r="F460" s="173">
        <f>location</f>
        <v>0</v>
      </c>
      <c r="G460" s="9"/>
      <c r="H460" s="8">
        <f t="shared" si="229"/>
        <v>0</v>
      </c>
      <c r="I460" s="4">
        <v>1</v>
      </c>
      <c r="J460" s="9" t="s">
        <v>260</v>
      </c>
      <c r="K460" s="14"/>
      <c r="L460" s="19">
        <f t="shared" si="230"/>
        <v>0</v>
      </c>
      <c r="M460" s="32"/>
      <c r="N460" s="339"/>
      <c r="O460" s="353">
        <f>L:L+N:N</f>
        <v>0</v>
      </c>
      <c r="P460" s="19">
        <f t="shared" si="231"/>
        <v>0</v>
      </c>
      <c r="Q460" s="42"/>
      <c r="R460" s="42"/>
      <c r="S460" s="42"/>
      <c r="T460" s="42"/>
      <c r="U460" s="19">
        <f t="shared" si="232"/>
        <v>0</v>
      </c>
      <c r="V460" s="42">
        <f t="shared" si="233"/>
        <v>0</v>
      </c>
      <c r="AR460" s="1"/>
      <c r="AS460" s="1"/>
    </row>
    <row r="461" spans="1:45" s="3" customFormat="1">
      <c r="A461" s="180">
        <v>3845</v>
      </c>
      <c r="B461" s="53" t="s">
        <v>379</v>
      </c>
      <c r="C461" s="458" t="s">
        <v>182</v>
      </c>
      <c r="D461" s="7"/>
      <c r="E461" s="9"/>
      <c r="F461" s="173">
        <v>1</v>
      </c>
      <c r="G461" s="9"/>
      <c r="H461" s="8">
        <f t="shared" si="229"/>
        <v>1</v>
      </c>
      <c r="I461" s="4">
        <v>1</v>
      </c>
      <c r="J461" s="9" t="s">
        <v>216</v>
      </c>
      <c r="K461" s="14"/>
      <c r="L461" s="19">
        <f t="shared" si="230"/>
        <v>0</v>
      </c>
      <c r="M461" s="32"/>
      <c r="N461" s="339"/>
      <c r="O461" s="353">
        <f>L:L+N:N</f>
        <v>0</v>
      </c>
      <c r="P461" s="19">
        <f t="shared" si="231"/>
        <v>0</v>
      </c>
      <c r="Q461" s="42"/>
      <c r="R461" s="42"/>
      <c r="S461" s="42"/>
      <c r="T461" s="42"/>
      <c r="U461" s="19">
        <f t="shared" si="232"/>
        <v>0</v>
      </c>
      <c r="V461" s="42">
        <f t="shared" si="233"/>
        <v>0</v>
      </c>
      <c r="AR461" s="1"/>
      <c r="AS461" s="1"/>
    </row>
    <row r="462" spans="1:45" s="3" customFormat="1">
      <c r="A462" s="48">
        <v>3846</v>
      </c>
      <c r="B462" s="53" t="s">
        <v>380</v>
      </c>
      <c r="C462" s="458" t="s">
        <v>182</v>
      </c>
      <c r="D462" s="7"/>
      <c r="E462" s="9"/>
      <c r="F462" s="173">
        <v>1</v>
      </c>
      <c r="G462" s="9"/>
      <c r="H462" s="8">
        <f t="shared" si="229"/>
        <v>1</v>
      </c>
      <c r="I462" s="4">
        <v>1</v>
      </c>
      <c r="J462" s="9" t="s">
        <v>216</v>
      </c>
      <c r="K462" s="14"/>
      <c r="L462" s="19">
        <f t="shared" si="230"/>
        <v>0</v>
      </c>
      <c r="M462" s="32"/>
      <c r="N462" s="339"/>
      <c r="O462" s="353">
        <f>L:L+N:N</f>
        <v>0</v>
      </c>
      <c r="P462" s="19">
        <f t="shared" si="231"/>
        <v>0</v>
      </c>
      <c r="Q462" s="42"/>
      <c r="R462" s="42"/>
      <c r="S462" s="42"/>
      <c r="T462" s="42"/>
      <c r="U462" s="19">
        <f t="shared" si="232"/>
        <v>0</v>
      </c>
      <c r="V462" s="42">
        <f t="shared" si="233"/>
        <v>0</v>
      </c>
      <c r="AR462" s="1"/>
      <c r="AS462" s="1"/>
    </row>
    <row r="463" spans="1:45" s="3" customFormat="1">
      <c r="A463" s="180">
        <v>3849</v>
      </c>
      <c r="B463" s="53" t="s">
        <v>382</v>
      </c>
      <c r="C463" s="458" t="s">
        <v>182</v>
      </c>
      <c r="D463" s="7"/>
      <c r="E463" s="9"/>
      <c r="F463" s="173">
        <v>1</v>
      </c>
      <c r="G463" s="9"/>
      <c r="H463" s="8">
        <f t="shared" si="229"/>
        <v>1</v>
      </c>
      <c r="I463" s="4">
        <v>1</v>
      </c>
      <c r="J463" s="9" t="s">
        <v>216</v>
      </c>
      <c r="K463" s="14"/>
      <c r="L463" s="19">
        <f t="shared" si="230"/>
        <v>0</v>
      </c>
      <c r="M463" s="32"/>
      <c r="N463" s="339"/>
      <c r="O463" s="353">
        <f>L:L+N:N</f>
        <v>0</v>
      </c>
      <c r="P463" s="19">
        <f t="shared" si="231"/>
        <v>0</v>
      </c>
      <c r="Q463" s="42"/>
      <c r="R463" s="42"/>
      <c r="S463" s="42"/>
      <c r="T463" s="42"/>
      <c r="U463" s="19">
        <f t="shared" si="232"/>
        <v>0</v>
      </c>
      <c r="V463" s="42">
        <f t="shared" si="233"/>
        <v>0</v>
      </c>
      <c r="AR463" s="1"/>
      <c r="AS463" s="1"/>
    </row>
    <row r="464" spans="1:45" s="3" customFormat="1">
      <c r="A464" s="48">
        <v>3855</v>
      </c>
      <c r="B464" s="53" t="s">
        <v>702</v>
      </c>
      <c r="C464" s="458" t="s">
        <v>182</v>
      </c>
      <c r="D464" s="7"/>
      <c r="E464" s="9"/>
      <c r="F464" s="173">
        <v>1</v>
      </c>
      <c r="G464" s="9"/>
      <c r="H464" s="8">
        <f t="shared" si="229"/>
        <v>1</v>
      </c>
      <c r="I464" s="4">
        <v>1</v>
      </c>
      <c r="J464" s="9" t="s">
        <v>216</v>
      </c>
      <c r="K464" s="14"/>
      <c r="L464" s="19">
        <f t="shared" si="230"/>
        <v>0</v>
      </c>
      <c r="M464" s="32"/>
      <c r="N464" s="339"/>
      <c r="O464" s="353">
        <f>L:L+N:N</f>
        <v>0</v>
      </c>
      <c r="P464" s="19">
        <f t="shared" si="231"/>
        <v>0</v>
      </c>
      <c r="Q464" s="42"/>
      <c r="R464" s="42"/>
      <c r="S464" s="42"/>
      <c r="T464" s="42"/>
      <c r="U464" s="19">
        <f t="shared" si="232"/>
        <v>0</v>
      </c>
      <c r="V464" s="42">
        <f t="shared" si="233"/>
        <v>0</v>
      </c>
      <c r="AR464" s="1"/>
      <c r="AS464" s="1"/>
    </row>
    <row r="465" spans="1:45" s="3" customFormat="1">
      <c r="A465" s="180">
        <v>3880</v>
      </c>
      <c r="B465" s="53" t="s">
        <v>384</v>
      </c>
      <c r="C465" s="458" t="s">
        <v>182</v>
      </c>
      <c r="D465" s="7"/>
      <c r="E465" s="9"/>
      <c r="F465" s="173">
        <v>1</v>
      </c>
      <c r="G465" s="9"/>
      <c r="H465" s="8">
        <f t="shared" si="229"/>
        <v>1</v>
      </c>
      <c r="I465" s="4">
        <v>1</v>
      </c>
      <c r="J465" s="9" t="s">
        <v>216</v>
      </c>
      <c r="K465" s="14"/>
      <c r="L465" s="19">
        <f t="shared" si="230"/>
        <v>0</v>
      </c>
      <c r="M465" s="32"/>
      <c r="N465" s="339"/>
      <c r="O465" s="353">
        <f>L:L+N:N</f>
        <v>0</v>
      </c>
      <c r="P465" s="19">
        <f t="shared" si="231"/>
        <v>0</v>
      </c>
      <c r="Q465" s="42"/>
      <c r="R465" s="42"/>
      <c r="S465" s="42"/>
      <c r="T465" s="42"/>
      <c r="U465" s="19">
        <f t="shared" si="232"/>
        <v>0</v>
      </c>
      <c r="V465" s="42">
        <f t="shared" si="233"/>
        <v>0</v>
      </c>
      <c r="AR465" s="1"/>
      <c r="AS465" s="1"/>
    </row>
    <row r="466" spans="1:45" s="3" customFormat="1">
      <c r="A466" s="48">
        <v>3883</v>
      </c>
      <c r="B466" s="53" t="s">
        <v>165</v>
      </c>
      <c r="C466" s="458" t="s">
        <v>182</v>
      </c>
      <c r="D466" s="7"/>
      <c r="E466" s="9"/>
      <c r="F466" s="173">
        <f>location</f>
        <v>0</v>
      </c>
      <c r="G466" s="9"/>
      <c r="H466" s="8">
        <f t="shared" si="229"/>
        <v>0</v>
      </c>
      <c r="I466" s="4">
        <v>1</v>
      </c>
      <c r="J466" s="9" t="s">
        <v>260</v>
      </c>
      <c r="K466" s="14"/>
      <c r="L466" s="19">
        <f t="shared" si="230"/>
        <v>0</v>
      </c>
      <c r="M466" s="32"/>
      <c r="N466" s="339"/>
      <c r="O466" s="353">
        <f>L:L+N:N</f>
        <v>0</v>
      </c>
      <c r="P466" s="19">
        <f t="shared" si="231"/>
        <v>0</v>
      </c>
      <c r="Q466" s="42"/>
      <c r="R466" s="42"/>
      <c r="S466" s="42"/>
      <c r="T466" s="42"/>
      <c r="U466" s="19">
        <f t="shared" si="232"/>
        <v>0</v>
      </c>
      <c r="V466" s="42">
        <f t="shared" si="233"/>
        <v>0</v>
      </c>
      <c r="AR466" s="1"/>
      <c r="AS466" s="1"/>
    </row>
    <row r="467" spans="1:45" s="3" customFormat="1">
      <c r="A467" s="48"/>
      <c r="B467" s="55" t="s">
        <v>253</v>
      </c>
      <c r="C467" s="458"/>
      <c r="D467" s="7"/>
      <c r="E467" s="9"/>
      <c r="F467" s="173"/>
      <c r="G467" s="9"/>
      <c r="H467" s="8"/>
      <c r="I467" s="4"/>
      <c r="J467" s="9"/>
      <c r="K467" s="14"/>
      <c r="L467" s="21">
        <f t="shared" ref="L467:V467" si="234">SUM(L452:L466)</f>
        <v>0</v>
      </c>
      <c r="M467" s="28">
        <f t="shared" si="234"/>
        <v>0</v>
      </c>
      <c r="N467" s="340">
        <f t="shared" ref="N467" si="235">SUM(N452:N466)</f>
        <v>0</v>
      </c>
      <c r="O467" s="349">
        <f t="shared" ref="O467" si="236">SUM(O452:O466)</f>
        <v>0</v>
      </c>
      <c r="P467" s="21">
        <f t="shared" si="234"/>
        <v>0</v>
      </c>
      <c r="Q467" s="43">
        <f t="shared" si="234"/>
        <v>0</v>
      </c>
      <c r="R467" s="43">
        <f t="shared" si="234"/>
        <v>0</v>
      </c>
      <c r="S467" s="43">
        <f t="shared" si="234"/>
        <v>0</v>
      </c>
      <c r="T467" s="43">
        <f t="shared" si="234"/>
        <v>0</v>
      </c>
      <c r="U467" s="21">
        <f t="shared" si="234"/>
        <v>0</v>
      </c>
      <c r="V467" s="43">
        <f t="shared" si="234"/>
        <v>0</v>
      </c>
      <c r="AR467" s="1"/>
      <c r="AS467" s="1"/>
    </row>
    <row r="468" spans="1:45" s="3" customFormat="1">
      <c r="A468" s="18"/>
      <c r="B468" s="53"/>
      <c r="C468" s="461"/>
      <c r="D468" s="7"/>
      <c r="E468" s="4"/>
      <c r="F468" s="173"/>
      <c r="G468" s="9"/>
      <c r="H468" s="8"/>
      <c r="I468" s="4"/>
      <c r="J468" s="4"/>
      <c r="K468" s="14"/>
      <c r="L468" s="19"/>
      <c r="M468" s="32"/>
      <c r="N468" s="339"/>
      <c r="O468" s="353"/>
      <c r="P468" s="19"/>
      <c r="Q468" s="42"/>
      <c r="R468" s="42"/>
      <c r="S468" s="42"/>
      <c r="T468" s="42"/>
      <c r="U468" s="19"/>
      <c r="V468" s="42"/>
      <c r="AR468" s="1"/>
      <c r="AS468" s="1"/>
    </row>
    <row r="469" spans="1:45" s="3" customFormat="1">
      <c r="A469" s="181">
        <v>3900</v>
      </c>
      <c r="B469" s="38" t="s">
        <v>236</v>
      </c>
      <c r="C469" s="459"/>
      <c r="D469" s="7"/>
      <c r="E469" s="4"/>
      <c r="F469" s="173"/>
      <c r="G469" s="9"/>
      <c r="H469" s="8"/>
      <c r="I469" s="4"/>
      <c r="J469" s="9"/>
      <c r="K469" s="14"/>
      <c r="L469" s="19"/>
      <c r="M469" s="32"/>
      <c r="N469" s="339"/>
      <c r="O469" s="353"/>
      <c r="P469" s="19"/>
      <c r="Q469" s="42"/>
      <c r="R469" s="42"/>
      <c r="S469" s="42"/>
      <c r="T469" s="42"/>
      <c r="U469" s="19"/>
      <c r="V469" s="42"/>
      <c r="AR469" s="1"/>
      <c r="AS469" s="1"/>
    </row>
    <row r="470" spans="1:45" s="3" customFormat="1">
      <c r="A470" s="180">
        <v>3901</v>
      </c>
      <c r="B470" s="53" t="s">
        <v>364</v>
      </c>
      <c r="C470" s="458" t="s">
        <v>182</v>
      </c>
      <c r="D470" s="7"/>
      <c r="E470" s="4"/>
      <c r="F470" s="173">
        <v>1</v>
      </c>
      <c r="G470" s="9"/>
      <c r="H470" s="8">
        <f t="shared" ref="H470:H477" si="237">SUM(E470:G470)</f>
        <v>1</v>
      </c>
      <c r="I470" s="4">
        <v>1</v>
      </c>
      <c r="J470" s="9" t="s">
        <v>260</v>
      </c>
      <c r="K470" s="14"/>
      <c r="L470" s="19">
        <f t="shared" ref="L470:L477" si="238">H470*I470*K470</f>
        <v>0</v>
      </c>
      <c r="M470" s="32"/>
      <c r="N470" s="339"/>
      <c r="O470" s="353">
        <f>L:L+N:N</f>
        <v>0</v>
      </c>
      <c r="P470" s="19">
        <f t="shared" ref="P470:P477" si="239">MAX(L470-SUM(Q470:T470),0)</f>
        <v>0</v>
      </c>
      <c r="Q470" s="42"/>
      <c r="R470" s="42"/>
      <c r="S470" s="42"/>
      <c r="T470" s="42"/>
      <c r="U470" s="19">
        <f t="shared" ref="U470:U477" si="240">L470-SUM(P470:T470)</f>
        <v>0</v>
      </c>
      <c r="V470" s="42">
        <f t="shared" ref="V470:V476" si="241">P470</f>
        <v>0</v>
      </c>
      <c r="AR470" s="1"/>
      <c r="AS470" s="1"/>
    </row>
    <row r="471" spans="1:45" s="3" customFormat="1">
      <c r="A471" s="48">
        <v>3903</v>
      </c>
      <c r="B471" s="53" t="s">
        <v>161</v>
      </c>
      <c r="C471" s="458" t="s">
        <v>182</v>
      </c>
      <c r="D471" s="7"/>
      <c r="E471" s="4"/>
      <c r="F471" s="173">
        <v>1</v>
      </c>
      <c r="G471" s="9"/>
      <c r="H471" s="8">
        <f t="shared" si="237"/>
        <v>1</v>
      </c>
      <c r="I471" s="4">
        <v>1</v>
      </c>
      <c r="J471" s="9" t="s">
        <v>260</v>
      </c>
      <c r="K471" s="14"/>
      <c r="L471" s="19">
        <f t="shared" si="238"/>
        <v>0</v>
      </c>
      <c r="M471" s="32"/>
      <c r="N471" s="339"/>
      <c r="O471" s="353">
        <f>L:L+N:N</f>
        <v>0</v>
      </c>
      <c r="P471" s="19">
        <f t="shared" si="239"/>
        <v>0</v>
      </c>
      <c r="Q471" s="42"/>
      <c r="R471" s="42"/>
      <c r="S471" s="42"/>
      <c r="T471" s="42"/>
      <c r="U471" s="19">
        <f t="shared" si="240"/>
        <v>0</v>
      </c>
      <c r="V471" s="42">
        <f t="shared" si="241"/>
        <v>0</v>
      </c>
      <c r="AR471" s="1"/>
      <c r="AS471" s="1"/>
    </row>
    <row r="472" spans="1:45" s="3" customFormat="1">
      <c r="A472" s="48">
        <v>3940</v>
      </c>
      <c r="B472" s="53" t="s">
        <v>121</v>
      </c>
      <c r="C472" s="458" t="s">
        <v>182</v>
      </c>
      <c r="D472" s="7"/>
      <c r="E472" s="4">
        <f>F472*0.75</f>
        <v>0</v>
      </c>
      <c r="F472" s="173">
        <f>shoot-location</f>
        <v>0</v>
      </c>
      <c r="G472" s="9">
        <f>F472*0.25</f>
        <v>0</v>
      </c>
      <c r="H472" s="8">
        <f t="shared" si="237"/>
        <v>0</v>
      </c>
      <c r="I472" s="4">
        <v>1</v>
      </c>
      <c r="J472" s="9" t="s">
        <v>260</v>
      </c>
      <c r="K472" s="14"/>
      <c r="L472" s="19">
        <f t="shared" si="238"/>
        <v>0</v>
      </c>
      <c r="M472" s="32"/>
      <c r="N472" s="339"/>
      <c r="O472" s="353">
        <f>L:L+N:N</f>
        <v>0</v>
      </c>
      <c r="P472" s="19">
        <f t="shared" si="239"/>
        <v>0</v>
      </c>
      <c r="Q472" s="42"/>
      <c r="R472" s="42"/>
      <c r="S472" s="42"/>
      <c r="T472" s="42"/>
      <c r="U472" s="19">
        <f t="shared" si="240"/>
        <v>0</v>
      </c>
      <c r="V472" s="42">
        <f t="shared" si="241"/>
        <v>0</v>
      </c>
      <c r="AR472" s="1"/>
      <c r="AS472" s="1"/>
    </row>
    <row r="473" spans="1:45" s="3" customFormat="1">
      <c r="A473" s="180">
        <v>3941</v>
      </c>
      <c r="B473" s="53" t="s">
        <v>366</v>
      </c>
      <c r="C473" s="458" t="s">
        <v>182</v>
      </c>
      <c r="D473" s="7"/>
      <c r="E473" s="4"/>
      <c r="F473" s="173">
        <v>1</v>
      </c>
      <c r="G473" s="9"/>
      <c r="H473" s="8">
        <f t="shared" si="237"/>
        <v>1</v>
      </c>
      <c r="I473" s="4">
        <v>1</v>
      </c>
      <c r="J473" s="9" t="s">
        <v>260</v>
      </c>
      <c r="K473" s="14"/>
      <c r="L473" s="19">
        <f t="shared" si="238"/>
        <v>0</v>
      </c>
      <c r="M473" s="32"/>
      <c r="N473" s="339"/>
      <c r="O473" s="353">
        <f>L:L+N:N</f>
        <v>0</v>
      </c>
      <c r="P473" s="19">
        <f t="shared" si="239"/>
        <v>0</v>
      </c>
      <c r="Q473" s="42"/>
      <c r="R473" s="42"/>
      <c r="S473" s="42"/>
      <c r="T473" s="42"/>
      <c r="U473" s="19">
        <f t="shared" si="240"/>
        <v>0</v>
      </c>
      <c r="V473" s="42">
        <f t="shared" si="241"/>
        <v>0</v>
      </c>
      <c r="AR473" s="1"/>
      <c r="AS473" s="1"/>
    </row>
    <row r="474" spans="1:45" s="3" customFormat="1">
      <c r="A474" s="48">
        <v>3943</v>
      </c>
      <c r="B474" s="53" t="s">
        <v>122</v>
      </c>
      <c r="C474" s="458" t="s">
        <v>182</v>
      </c>
      <c r="D474" s="7"/>
      <c r="E474" s="4">
        <f>F474*0.75</f>
        <v>0</v>
      </c>
      <c r="F474" s="173">
        <f>shoot-location</f>
        <v>0</v>
      </c>
      <c r="G474" s="9">
        <f>F474*0.25</f>
        <v>0</v>
      </c>
      <c r="H474" s="8">
        <f t="shared" si="237"/>
        <v>0</v>
      </c>
      <c r="I474" s="4">
        <v>1</v>
      </c>
      <c r="J474" s="9" t="s">
        <v>260</v>
      </c>
      <c r="K474" s="14"/>
      <c r="L474" s="19">
        <f t="shared" si="238"/>
        <v>0</v>
      </c>
      <c r="M474" s="32"/>
      <c r="N474" s="339"/>
      <c r="O474" s="353">
        <f>L:L+N:N</f>
        <v>0</v>
      </c>
      <c r="P474" s="19">
        <f t="shared" si="239"/>
        <v>0</v>
      </c>
      <c r="Q474" s="42"/>
      <c r="R474" s="42"/>
      <c r="S474" s="42"/>
      <c r="T474" s="42"/>
      <c r="U474" s="19">
        <f t="shared" si="240"/>
        <v>0</v>
      </c>
      <c r="V474" s="42">
        <f t="shared" si="241"/>
        <v>0</v>
      </c>
      <c r="AR474" s="1"/>
      <c r="AS474" s="1"/>
    </row>
    <row r="475" spans="1:45" s="3" customFormat="1">
      <c r="A475" s="180">
        <v>3944</v>
      </c>
      <c r="B475" s="53" t="s">
        <v>367</v>
      </c>
      <c r="C475" s="458" t="s">
        <v>182</v>
      </c>
      <c r="D475" s="7"/>
      <c r="E475" s="4"/>
      <c r="F475" s="173">
        <v>1</v>
      </c>
      <c r="G475" s="9"/>
      <c r="H475" s="8">
        <f t="shared" si="237"/>
        <v>1</v>
      </c>
      <c r="I475" s="4">
        <v>1</v>
      </c>
      <c r="J475" s="9" t="s">
        <v>216</v>
      </c>
      <c r="K475" s="14"/>
      <c r="L475" s="19">
        <f t="shared" si="238"/>
        <v>0</v>
      </c>
      <c r="M475" s="32"/>
      <c r="N475" s="339"/>
      <c r="O475" s="353">
        <f>L:L+N:N</f>
        <v>0</v>
      </c>
      <c r="P475" s="19">
        <f t="shared" si="239"/>
        <v>0</v>
      </c>
      <c r="Q475" s="42"/>
      <c r="R475" s="42"/>
      <c r="S475" s="42"/>
      <c r="T475" s="42"/>
      <c r="U475" s="19">
        <f t="shared" si="240"/>
        <v>0</v>
      </c>
      <c r="V475" s="42">
        <f t="shared" si="241"/>
        <v>0</v>
      </c>
      <c r="AR475" s="1"/>
      <c r="AS475" s="1"/>
    </row>
    <row r="476" spans="1:45" s="3" customFormat="1">
      <c r="A476" s="180">
        <v>3949</v>
      </c>
      <c r="B476" s="53" t="s">
        <v>368</v>
      </c>
      <c r="C476" s="458" t="s">
        <v>182</v>
      </c>
      <c r="D476" s="7"/>
      <c r="E476" s="4"/>
      <c r="F476" s="173">
        <v>1</v>
      </c>
      <c r="G476" s="9"/>
      <c r="H476" s="8">
        <f t="shared" si="237"/>
        <v>1</v>
      </c>
      <c r="I476" s="4">
        <v>1</v>
      </c>
      <c r="J476" s="9" t="s">
        <v>216</v>
      </c>
      <c r="K476" s="14"/>
      <c r="L476" s="19">
        <f t="shared" si="238"/>
        <v>0</v>
      </c>
      <c r="M476" s="32"/>
      <c r="N476" s="339"/>
      <c r="O476" s="353">
        <f>L:L+N:N</f>
        <v>0</v>
      </c>
      <c r="P476" s="19">
        <f t="shared" si="239"/>
        <v>0</v>
      </c>
      <c r="Q476" s="42"/>
      <c r="R476" s="42"/>
      <c r="S476" s="42"/>
      <c r="T476" s="42"/>
      <c r="U476" s="19">
        <f t="shared" si="240"/>
        <v>0</v>
      </c>
      <c r="V476" s="42">
        <f t="shared" si="241"/>
        <v>0</v>
      </c>
      <c r="AR476" s="1"/>
      <c r="AS476" s="1"/>
    </row>
    <row r="477" spans="1:45" s="3" customFormat="1">
      <c r="A477" s="180">
        <v>3962</v>
      </c>
      <c r="B477" s="53" t="s">
        <v>369</v>
      </c>
      <c r="C477" s="458" t="s">
        <v>182</v>
      </c>
      <c r="D477" s="7"/>
      <c r="E477" s="4"/>
      <c r="F477" s="173">
        <v>1</v>
      </c>
      <c r="G477" s="9"/>
      <c r="H477" s="8">
        <f t="shared" si="237"/>
        <v>1</v>
      </c>
      <c r="I477" s="4">
        <v>1</v>
      </c>
      <c r="J477" s="9" t="s">
        <v>216</v>
      </c>
      <c r="K477" s="14"/>
      <c r="L477" s="19">
        <f t="shared" si="238"/>
        <v>0</v>
      </c>
      <c r="M477" s="32"/>
      <c r="N477" s="339"/>
      <c r="O477" s="353">
        <f>L:L+N:N</f>
        <v>0</v>
      </c>
      <c r="P477" s="19">
        <f t="shared" si="239"/>
        <v>0</v>
      </c>
      <c r="Q477" s="42"/>
      <c r="R477" s="42"/>
      <c r="S477" s="42"/>
      <c r="T477" s="42"/>
      <c r="U477" s="19">
        <f t="shared" si="240"/>
        <v>0</v>
      </c>
      <c r="V477" s="45"/>
      <c r="AR477" s="1"/>
      <c r="AS477" s="1"/>
    </row>
    <row r="478" spans="1:45" s="3" customFormat="1">
      <c r="A478" s="18"/>
      <c r="B478" s="55" t="s">
        <v>253</v>
      </c>
      <c r="C478" s="461"/>
      <c r="D478" s="7"/>
      <c r="E478" s="4"/>
      <c r="F478" s="173"/>
      <c r="G478" s="9"/>
      <c r="H478" s="8"/>
      <c r="I478" s="4"/>
      <c r="J478" s="4"/>
      <c r="K478" s="14"/>
      <c r="L478" s="21">
        <f t="shared" ref="L478:V478" si="242">SUM(L470:L477)</f>
        <v>0</v>
      </c>
      <c r="M478" s="28">
        <f t="shared" si="242"/>
        <v>0</v>
      </c>
      <c r="N478" s="340">
        <f t="shared" ref="N478" si="243">SUM(N470:N477)</f>
        <v>0</v>
      </c>
      <c r="O478" s="349">
        <f t="shared" ref="O478" si="244">SUM(O470:O477)</f>
        <v>0</v>
      </c>
      <c r="P478" s="21">
        <f t="shared" si="242"/>
        <v>0</v>
      </c>
      <c r="Q478" s="43">
        <f t="shared" si="242"/>
        <v>0</v>
      </c>
      <c r="R478" s="43">
        <f t="shared" si="242"/>
        <v>0</v>
      </c>
      <c r="S478" s="43">
        <f t="shared" si="242"/>
        <v>0</v>
      </c>
      <c r="T478" s="43">
        <f t="shared" si="242"/>
        <v>0</v>
      </c>
      <c r="U478" s="21">
        <f t="shared" si="242"/>
        <v>0</v>
      </c>
      <c r="V478" s="43">
        <f t="shared" si="242"/>
        <v>0</v>
      </c>
      <c r="AR478" s="1"/>
      <c r="AS478" s="1"/>
    </row>
    <row r="479" spans="1:45" s="3" customFormat="1">
      <c r="A479" s="48"/>
      <c r="B479" s="53"/>
      <c r="C479" s="458"/>
      <c r="D479" s="7"/>
      <c r="E479" s="4"/>
      <c r="F479" s="173"/>
      <c r="G479" s="9"/>
      <c r="H479" s="8"/>
      <c r="I479" s="4"/>
      <c r="J479" s="4"/>
      <c r="K479" s="14"/>
      <c r="L479" s="19"/>
      <c r="M479" s="32"/>
      <c r="N479" s="339"/>
      <c r="O479" s="353"/>
      <c r="P479" s="19"/>
      <c r="Q479" s="42"/>
      <c r="R479" s="42"/>
      <c r="S479" s="42"/>
      <c r="T479" s="42"/>
      <c r="U479" s="19"/>
      <c r="V479" s="42"/>
      <c r="AR479" s="1"/>
      <c r="AS479" s="1"/>
    </row>
    <row r="480" spans="1:45" s="3" customFormat="1">
      <c r="A480" s="181">
        <v>4000</v>
      </c>
      <c r="B480" s="38" t="s">
        <v>810</v>
      </c>
      <c r="C480" s="459"/>
      <c r="D480" s="7"/>
      <c r="E480" s="9"/>
      <c r="F480" s="173"/>
      <c r="G480" s="9"/>
      <c r="H480" s="8"/>
      <c r="I480" s="4"/>
      <c r="J480" s="9"/>
      <c r="K480" s="14"/>
      <c r="L480" s="19"/>
      <c r="M480" s="32"/>
      <c r="N480" s="339"/>
      <c r="O480" s="353"/>
      <c r="P480" s="19"/>
      <c r="Q480" s="42"/>
      <c r="R480" s="42"/>
      <c r="S480" s="42"/>
      <c r="T480" s="42"/>
      <c r="U480" s="19"/>
      <c r="V480" s="42"/>
      <c r="AR480" s="1"/>
      <c r="AS480" s="1"/>
    </row>
    <row r="481" spans="1:45" s="3" customFormat="1">
      <c r="A481" s="48">
        <v>4001</v>
      </c>
      <c r="B481" s="53" t="s">
        <v>113</v>
      </c>
      <c r="C481" s="458" t="s">
        <v>198</v>
      </c>
      <c r="D481" s="7"/>
      <c r="E481" s="9">
        <f>F481/10</f>
        <v>0</v>
      </c>
      <c r="F481" s="173">
        <f>shoot</f>
        <v>0</v>
      </c>
      <c r="G481" s="9"/>
      <c r="H481" s="8">
        <f t="shared" ref="H481:H495" si="245">SUM(E481:G481)</f>
        <v>0</v>
      </c>
      <c r="I481" s="4">
        <v>1</v>
      </c>
      <c r="J481" s="9" t="s">
        <v>260</v>
      </c>
      <c r="K481" s="14"/>
      <c r="L481" s="19">
        <f t="shared" ref="L481:L495" si="246">H481*I481*K481</f>
        <v>0</v>
      </c>
      <c r="M481" s="32"/>
      <c r="N481" s="339"/>
      <c r="O481" s="353">
        <f>L:L+N:N</f>
        <v>0</v>
      </c>
      <c r="P481" s="19">
        <f t="shared" ref="P481:P495" si="247">MAX(L481-SUM(Q481:T481),0)</f>
        <v>0</v>
      </c>
      <c r="Q481" s="42"/>
      <c r="R481" s="42"/>
      <c r="S481" s="42"/>
      <c r="T481" s="42"/>
      <c r="U481" s="19">
        <f t="shared" ref="U481:U495" si="248">L481-SUM(P481:T481)</f>
        <v>0</v>
      </c>
      <c r="V481" s="42">
        <f t="shared" ref="V481:V488" si="249">P481</f>
        <v>0</v>
      </c>
      <c r="AR481" s="1"/>
      <c r="AS481" s="1"/>
    </row>
    <row r="482" spans="1:45" s="3" customFormat="1">
      <c r="A482" s="48">
        <v>4002</v>
      </c>
      <c r="B482" s="53" t="s">
        <v>358</v>
      </c>
      <c r="C482" s="458" t="s">
        <v>198</v>
      </c>
      <c r="D482" s="7"/>
      <c r="E482" s="9"/>
      <c r="F482" s="173">
        <f>shoot</f>
        <v>0</v>
      </c>
      <c r="G482" s="9"/>
      <c r="H482" s="8">
        <f t="shared" si="245"/>
        <v>0</v>
      </c>
      <c r="I482" s="4">
        <v>1</v>
      </c>
      <c r="J482" s="9" t="s">
        <v>260</v>
      </c>
      <c r="K482" s="14"/>
      <c r="L482" s="19">
        <f t="shared" si="246"/>
        <v>0</v>
      </c>
      <c r="M482" s="32"/>
      <c r="N482" s="339"/>
      <c r="O482" s="353">
        <f>L:L+N:N</f>
        <v>0</v>
      </c>
      <c r="P482" s="19">
        <f t="shared" si="247"/>
        <v>0</v>
      </c>
      <c r="Q482" s="42"/>
      <c r="R482" s="42"/>
      <c r="S482" s="42"/>
      <c r="T482" s="42"/>
      <c r="U482" s="19">
        <f t="shared" si="248"/>
        <v>0</v>
      </c>
      <c r="V482" s="42">
        <f t="shared" si="249"/>
        <v>0</v>
      </c>
      <c r="AR482" s="1"/>
      <c r="AS482" s="1"/>
    </row>
    <row r="483" spans="1:45" s="3" customFormat="1">
      <c r="A483" s="48">
        <v>4003</v>
      </c>
      <c r="B483" s="53" t="s">
        <v>359</v>
      </c>
      <c r="C483" s="458" t="s">
        <v>198</v>
      </c>
      <c r="D483" s="7"/>
      <c r="E483" s="9"/>
      <c r="F483" s="173">
        <v>1</v>
      </c>
      <c r="G483" s="9"/>
      <c r="H483" s="8">
        <f t="shared" si="245"/>
        <v>1</v>
      </c>
      <c r="I483" s="4">
        <v>1</v>
      </c>
      <c r="J483" s="9" t="s">
        <v>260</v>
      </c>
      <c r="K483" s="14"/>
      <c r="L483" s="19">
        <f t="shared" si="246"/>
        <v>0</v>
      </c>
      <c r="M483" s="32"/>
      <c r="N483" s="339"/>
      <c r="O483" s="353">
        <f>L:L+N:N</f>
        <v>0</v>
      </c>
      <c r="P483" s="19">
        <f t="shared" si="247"/>
        <v>0</v>
      </c>
      <c r="Q483" s="42"/>
      <c r="R483" s="42"/>
      <c r="S483" s="42"/>
      <c r="T483" s="42"/>
      <c r="U483" s="19">
        <f t="shared" si="248"/>
        <v>0</v>
      </c>
      <c r="V483" s="42">
        <f t="shared" si="249"/>
        <v>0</v>
      </c>
      <c r="AR483" s="1"/>
      <c r="AS483" s="1"/>
    </row>
    <row r="484" spans="1:45" s="3" customFormat="1">
      <c r="A484" s="180">
        <v>4004</v>
      </c>
      <c r="B484" s="53" t="s">
        <v>361</v>
      </c>
      <c r="C484" s="458" t="s">
        <v>198</v>
      </c>
      <c r="D484" s="7"/>
      <c r="E484" s="9"/>
      <c r="F484" s="173">
        <f>sh</f>
        <v>0</v>
      </c>
      <c r="G484" s="9"/>
      <c r="H484" s="8">
        <f t="shared" si="245"/>
        <v>0</v>
      </c>
      <c r="I484" s="4">
        <v>1</v>
      </c>
      <c r="J484" s="9" t="s">
        <v>260</v>
      </c>
      <c r="K484" s="14"/>
      <c r="L484" s="19">
        <f t="shared" si="246"/>
        <v>0</v>
      </c>
      <c r="M484" s="32"/>
      <c r="N484" s="339"/>
      <c r="O484" s="353">
        <f>L:L+N:N</f>
        <v>0</v>
      </c>
      <c r="P484" s="19">
        <f t="shared" si="247"/>
        <v>0</v>
      </c>
      <c r="Q484" s="42"/>
      <c r="R484" s="42"/>
      <c r="S484" s="42"/>
      <c r="T484" s="42"/>
      <c r="U484" s="19">
        <f t="shared" si="248"/>
        <v>0</v>
      </c>
      <c r="V484" s="42">
        <f t="shared" si="249"/>
        <v>0</v>
      </c>
      <c r="AR484" s="1"/>
      <c r="AS484" s="1"/>
    </row>
    <row r="485" spans="1:45" s="3" customFormat="1">
      <c r="A485" s="180">
        <v>4008</v>
      </c>
      <c r="B485" s="53" t="s">
        <v>705</v>
      </c>
      <c r="C485" s="458" t="s">
        <v>198</v>
      </c>
      <c r="D485" s="7"/>
      <c r="E485" s="9"/>
      <c r="F485" s="173">
        <v>1</v>
      </c>
      <c r="G485" s="9"/>
      <c r="H485" s="8">
        <f t="shared" si="245"/>
        <v>1</v>
      </c>
      <c r="I485" s="4">
        <v>1</v>
      </c>
      <c r="J485" s="9" t="s">
        <v>216</v>
      </c>
      <c r="K485" s="14"/>
      <c r="L485" s="19">
        <f t="shared" si="246"/>
        <v>0</v>
      </c>
      <c r="M485" s="32"/>
      <c r="N485" s="339"/>
      <c r="O485" s="353">
        <f>L:L+N:N</f>
        <v>0</v>
      </c>
      <c r="P485" s="19">
        <f t="shared" si="247"/>
        <v>0</v>
      </c>
      <c r="Q485" s="42"/>
      <c r="R485" s="42"/>
      <c r="S485" s="42"/>
      <c r="T485" s="42"/>
      <c r="U485" s="19">
        <f t="shared" si="248"/>
        <v>0</v>
      </c>
      <c r="V485" s="42">
        <f t="shared" si="249"/>
        <v>0</v>
      </c>
      <c r="AR485" s="1"/>
      <c r="AS485" s="1"/>
    </row>
    <row r="486" spans="1:45" s="3" customFormat="1">
      <c r="A486" s="48">
        <v>4011</v>
      </c>
      <c r="B486" s="53" t="s">
        <v>114</v>
      </c>
      <c r="C486" s="458" t="s">
        <v>198</v>
      </c>
      <c r="D486" s="7"/>
      <c r="E486" s="9"/>
      <c r="F486" s="173">
        <v>1</v>
      </c>
      <c r="G486" s="9"/>
      <c r="H486" s="8">
        <f t="shared" si="245"/>
        <v>1</v>
      </c>
      <c r="I486" s="4">
        <v>1</v>
      </c>
      <c r="J486" s="9" t="s">
        <v>260</v>
      </c>
      <c r="K486" s="14"/>
      <c r="L486" s="19">
        <f t="shared" si="246"/>
        <v>0</v>
      </c>
      <c r="M486" s="32"/>
      <c r="N486" s="339"/>
      <c r="O486" s="353">
        <f>L:L+N:N</f>
        <v>0</v>
      </c>
      <c r="P486" s="19">
        <f t="shared" si="247"/>
        <v>0</v>
      </c>
      <c r="Q486" s="42"/>
      <c r="R486" s="42"/>
      <c r="S486" s="42"/>
      <c r="T486" s="42"/>
      <c r="U486" s="19">
        <f t="shared" si="248"/>
        <v>0</v>
      </c>
      <c r="V486" s="42">
        <f t="shared" si="249"/>
        <v>0</v>
      </c>
      <c r="AR486" s="1"/>
      <c r="AS486" s="1"/>
    </row>
    <row r="487" spans="1:45" s="3" customFormat="1">
      <c r="A487" s="48">
        <v>4040</v>
      </c>
      <c r="B487" s="53" t="s">
        <v>596</v>
      </c>
      <c r="C487" s="458" t="s">
        <v>198</v>
      </c>
      <c r="D487" s="7"/>
      <c r="E487" s="9"/>
      <c r="F487" s="173">
        <f>shoot</f>
        <v>0</v>
      </c>
      <c r="G487" s="9"/>
      <c r="H487" s="8">
        <f t="shared" si="245"/>
        <v>0</v>
      </c>
      <c r="I487" s="4">
        <v>1</v>
      </c>
      <c r="J487" s="9" t="s">
        <v>513</v>
      </c>
      <c r="K487" s="14"/>
      <c r="L487" s="19">
        <f t="shared" si="246"/>
        <v>0</v>
      </c>
      <c r="M487" s="32"/>
      <c r="N487" s="339"/>
      <c r="O487" s="353">
        <f>L:L+N:N</f>
        <v>0</v>
      </c>
      <c r="P487" s="19">
        <f t="shared" si="247"/>
        <v>0</v>
      </c>
      <c r="Q487" s="42"/>
      <c r="R487" s="42"/>
      <c r="S487" s="42"/>
      <c r="T487" s="42"/>
      <c r="U487" s="19">
        <f t="shared" si="248"/>
        <v>0</v>
      </c>
      <c r="V487" s="42">
        <f t="shared" si="249"/>
        <v>0</v>
      </c>
      <c r="AR487" s="1"/>
      <c r="AS487" s="1"/>
    </row>
    <row r="488" spans="1:45" s="3" customFormat="1">
      <c r="A488" s="48">
        <v>4042</v>
      </c>
      <c r="B488" s="53" t="s">
        <v>115</v>
      </c>
      <c r="C488" s="458" t="s">
        <v>198</v>
      </c>
      <c r="D488" s="7"/>
      <c r="E488" s="9"/>
      <c r="F488" s="173">
        <f>extras+specials</f>
        <v>0</v>
      </c>
      <c r="G488" s="9"/>
      <c r="H488" s="8">
        <f t="shared" si="245"/>
        <v>0</v>
      </c>
      <c r="I488" s="4">
        <v>1</v>
      </c>
      <c r="J488" s="9" t="s">
        <v>513</v>
      </c>
      <c r="K488" s="14"/>
      <c r="L488" s="19">
        <f t="shared" si="246"/>
        <v>0</v>
      </c>
      <c r="M488" s="32"/>
      <c r="N488" s="339"/>
      <c r="O488" s="353">
        <f>L:L+N:N</f>
        <v>0</v>
      </c>
      <c r="P488" s="19">
        <f t="shared" si="247"/>
        <v>0</v>
      </c>
      <c r="Q488" s="42"/>
      <c r="R488" s="42"/>
      <c r="S488" s="42"/>
      <c r="T488" s="42"/>
      <c r="U488" s="19">
        <f t="shared" si="248"/>
        <v>0</v>
      </c>
      <c r="V488" s="42">
        <f t="shared" si="249"/>
        <v>0</v>
      </c>
      <c r="AR488" s="1"/>
      <c r="AS488" s="1"/>
    </row>
    <row r="489" spans="1:45" s="3" customFormat="1">
      <c r="A489" s="48">
        <v>4043</v>
      </c>
      <c r="B489" s="53" t="s">
        <v>362</v>
      </c>
      <c r="C489" s="458" t="s">
        <v>198</v>
      </c>
      <c r="D489" s="7"/>
      <c r="E489" s="9">
        <f>pm</f>
        <v>0</v>
      </c>
      <c r="F489" s="173">
        <f>sm</f>
        <v>0</v>
      </c>
      <c r="G489" s="9">
        <f>wm</f>
        <v>0</v>
      </c>
      <c r="H489" s="8">
        <f t="shared" si="245"/>
        <v>0</v>
      </c>
      <c r="I489" s="4">
        <v>1</v>
      </c>
      <c r="J489" s="9" t="s">
        <v>216</v>
      </c>
      <c r="K489" s="14"/>
      <c r="L489" s="19">
        <f t="shared" si="246"/>
        <v>0</v>
      </c>
      <c r="M489" s="32"/>
      <c r="N489" s="339"/>
      <c r="O489" s="353">
        <f>L:L+N:N</f>
        <v>0</v>
      </c>
      <c r="P489" s="19">
        <f t="shared" si="247"/>
        <v>0</v>
      </c>
      <c r="Q489" s="42"/>
      <c r="R489" s="42"/>
      <c r="S489" s="42"/>
      <c r="T489" s="42"/>
      <c r="U489" s="19">
        <f t="shared" si="248"/>
        <v>0</v>
      </c>
      <c r="V489" s="45"/>
      <c r="AR489" s="1"/>
      <c r="AS489" s="1"/>
    </row>
    <row r="490" spans="1:45" s="3" customFormat="1">
      <c r="A490" s="48">
        <v>4044</v>
      </c>
      <c r="B490" s="53" t="s">
        <v>116</v>
      </c>
      <c r="C490" s="458" t="s">
        <v>198</v>
      </c>
      <c r="D490" s="7"/>
      <c r="E490" s="9">
        <f>sm*1.5</f>
        <v>0</v>
      </c>
      <c r="F490" s="173">
        <f>sm</f>
        <v>0</v>
      </c>
      <c r="G490" s="9">
        <f>wm</f>
        <v>0</v>
      </c>
      <c r="H490" s="8">
        <f t="shared" si="245"/>
        <v>0</v>
      </c>
      <c r="I490" s="4">
        <v>1</v>
      </c>
      <c r="J490" s="9" t="s">
        <v>216</v>
      </c>
      <c r="K490" s="14"/>
      <c r="L490" s="19">
        <f t="shared" si="246"/>
        <v>0</v>
      </c>
      <c r="M490" s="32"/>
      <c r="N490" s="339"/>
      <c r="O490" s="353">
        <f>L:L+N:N</f>
        <v>0</v>
      </c>
      <c r="P490" s="19">
        <f t="shared" si="247"/>
        <v>0</v>
      </c>
      <c r="Q490" s="42"/>
      <c r="R490" s="42"/>
      <c r="S490" s="42"/>
      <c r="T490" s="42"/>
      <c r="U490" s="19">
        <f t="shared" si="248"/>
        <v>0</v>
      </c>
      <c r="V490" s="45"/>
      <c r="AR490" s="1"/>
      <c r="AS490" s="1"/>
    </row>
    <row r="491" spans="1:45" s="3" customFormat="1">
      <c r="A491" s="48">
        <v>4052</v>
      </c>
      <c r="B491" s="53" t="s">
        <v>117</v>
      </c>
      <c r="C491" s="458" t="s">
        <v>198</v>
      </c>
      <c r="D491" s="7"/>
      <c r="E491" s="9"/>
      <c r="F491" s="173">
        <f>hotel</f>
        <v>0</v>
      </c>
      <c r="G491" s="9"/>
      <c r="H491" s="8">
        <f t="shared" si="245"/>
        <v>0</v>
      </c>
      <c r="I491" s="4">
        <v>1</v>
      </c>
      <c r="J491" s="9" t="s">
        <v>513</v>
      </c>
      <c r="K491" s="14"/>
      <c r="L491" s="19">
        <f t="shared" si="246"/>
        <v>0</v>
      </c>
      <c r="M491" s="32"/>
      <c r="N491" s="339"/>
      <c r="O491" s="353">
        <f>L:L+N:N</f>
        <v>0</v>
      </c>
      <c r="P491" s="19">
        <f t="shared" si="247"/>
        <v>0</v>
      </c>
      <c r="Q491" s="42"/>
      <c r="R491" s="42"/>
      <c r="S491" s="42"/>
      <c r="T491" s="42"/>
      <c r="U491" s="19">
        <f t="shared" si="248"/>
        <v>0</v>
      </c>
      <c r="V491" s="42">
        <f>P491</f>
        <v>0</v>
      </c>
      <c r="AR491" s="1"/>
      <c r="AS491" s="1"/>
    </row>
    <row r="492" spans="1:45" s="3" customFormat="1">
      <c r="A492" s="48">
        <v>4053</v>
      </c>
      <c r="B492" s="53" t="s">
        <v>118</v>
      </c>
      <c r="C492" s="458" t="s">
        <v>198</v>
      </c>
      <c r="D492" s="7"/>
      <c r="E492" s="4"/>
      <c r="F492" s="173">
        <f>hotel</f>
        <v>0</v>
      </c>
      <c r="G492" s="9"/>
      <c r="H492" s="8">
        <f t="shared" si="245"/>
        <v>0</v>
      </c>
      <c r="I492" s="4">
        <v>1</v>
      </c>
      <c r="J492" s="9" t="s">
        <v>513</v>
      </c>
      <c r="K492" s="14"/>
      <c r="L492" s="19">
        <f t="shared" si="246"/>
        <v>0</v>
      </c>
      <c r="M492" s="32"/>
      <c r="N492" s="339"/>
      <c r="O492" s="353">
        <f>L:L+N:N</f>
        <v>0</v>
      </c>
      <c r="P492" s="19">
        <f t="shared" si="247"/>
        <v>0</v>
      </c>
      <c r="Q492" s="42"/>
      <c r="R492" s="42"/>
      <c r="S492" s="42"/>
      <c r="T492" s="42"/>
      <c r="U492" s="19">
        <f t="shared" si="248"/>
        <v>0</v>
      </c>
      <c r="V492" s="45"/>
      <c r="AR492" s="1"/>
      <c r="AS492" s="1"/>
    </row>
    <row r="493" spans="1:45" s="3" customFormat="1">
      <c r="A493" s="48">
        <v>4054</v>
      </c>
      <c r="B493" s="53" t="s">
        <v>119</v>
      </c>
      <c r="C493" s="458" t="s">
        <v>198</v>
      </c>
      <c r="D493" s="7"/>
      <c r="E493" s="9">
        <f>sm*1.5</f>
        <v>0</v>
      </c>
      <c r="F493" s="173">
        <f>sm</f>
        <v>0</v>
      </c>
      <c r="G493" s="9">
        <f>wm</f>
        <v>0</v>
      </c>
      <c r="H493" s="8">
        <f t="shared" si="245"/>
        <v>0</v>
      </c>
      <c r="I493" s="4">
        <v>1</v>
      </c>
      <c r="J493" s="9" t="s">
        <v>216</v>
      </c>
      <c r="K493" s="14"/>
      <c r="L493" s="19">
        <f t="shared" si="246"/>
        <v>0</v>
      </c>
      <c r="M493" s="32"/>
      <c r="N493" s="339"/>
      <c r="O493" s="353">
        <f>L:L+N:N</f>
        <v>0</v>
      </c>
      <c r="P493" s="19">
        <f t="shared" si="247"/>
        <v>0</v>
      </c>
      <c r="Q493" s="42"/>
      <c r="R493" s="42"/>
      <c r="S493" s="42"/>
      <c r="T493" s="42"/>
      <c r="U493" s="19">
        <f t="shared" si="248"/>
        <v>0</v>
      </c>
      <c r="V493" s="45"/>
      <c r="AR493" s="1"/>
      <c r="AS493" s="1"/>
    </row>
    <row r="494" spans="1:45" s="3" customFormat="1">
      <c r="A494" s="48">
        <v>4060</v>
      </c>
      <c r="B494" s="53" t="s">
        <v>822</v>
      </c>
      <c r="C494" s="458" t="s">
        <v>198</v>
      </c>
      <c r="D494" s="7"/>
      <c r="E494" s="9"/>
      <c r="F494" s="173">
        <v>1</v>
      </c>
      <c r="G494" s="9"/>
      <c r="H494" s="8">
        <f t="shared" si="245"/>
        <v>1</v>
      </c>
      <c r="I494" s="4">
        <v>1</v>
      </c>
      <c r="J494" s="9" t="s">
        <v>216</v>
      </c>
      <c r="K494" s="14"/>
      <c r="L494" s="19">
        <f t="shared" si="246"/>
        <v>0</v>
      </c>
      <c r="M494" s="32"/>
      <c r="N494" s="339"/>
      <c r="O494" s="353">
        <f>L:L+N:N</f>
        <v>0</v>
      </c>
      <c r="P494" s="19">
        <f t="shared" si="247"/>
        <v>0</v>
      </c>
      <c r="Q494" s="42"/>
      <c r="R494" s="42"/>
      <c r="S494" s="42"/>
      <c r="T494" s="42"/>
      <c r="U494" s="19">
        <f t="shared" si="248"/>
        <v>0</v>
      </c>
      <c r="V494" s="45"/>
      <c r="AR494" s="1"/>
      <c r="AS494" s="1"/>
    </row>
    <row r="495" spans="1:45" s="3" customFormat="1">
      <c r="A495" s="48">
        <v>4083</v>
      </c>
      <c r="B495" s="53" t="s">
        <v>120</v>
      </c>
      <c r="C495" s="458" t="s">
        <v>198</v>
      </c>
      <c r="D495" s="7"/>
      <c r="E495" s="4"/>
      <c r="F495" s="173">
        <f>shoot</f>
        <v>0</v>
      </c>
      <c r="G495" s="9"/>
      <c r="H495" s="8">
        <f t="shared" si="245"/>
        <v>0</v>
      </c>
      <c r="I495" s="4">
        <v>1</v>
      </c>
      <c r="J495" s="9" t="s">
        <v>260</v>
      </c>
      <c r="K495" s="14"/>
      <c r="L495" s="19">
        <f t="shared" si="246"/>
        <v>0</v>
      </c>
      <c r="M495" s="32"/>
      <c r="N495" s="339"/>
      <c r="O495" s="353">
        <f>L:L+N:N</f>
        <v>0</v>
      </c>
      <c r="P495" s="19">
        <f t="shared" si="247"/>
        <v>0</v>
      </c>
      <c r="Q495" s="42"/>
      <c r="R495" s="42"/>
      <c r="S495" s="42"/>
      <c r="T495" s="42"/>
      <c r="U495" s="19">
        <f t="shared" si="248"/>
        <v>0</v>
      </c>
      <c r="V495" s="42">
        <f>P495</f>
        <v>0</v>
      </c>
      <c r="AR495" s="1"/>
      <c r="AS495" s="1"/>
    </row>
    <row r="496" spans="1:45" s="3" customFormat="1">
      <c r="A496" s="18"/>
      <c r="B496" s="55" t="s">
        <v>253</v>
      </c>
      <c r="C496" s="461"/>
      <c r="D496" s="7"/>
      <c r="E496" s="9"/>
      <c r="F496" s="173"/>
      <c r="G496" s="9"/>
      <c r="H496" s="8"/>
      <c r="I496" s="4"/>
      <c r="J496" s="9"/>
      <c r="K496" s="14"/>
      <c r="L496" s="21">
        <f t="shared" ref="L496:V496" si="250">SUM(L481:L495)</f>
        <v>0</v>
      </c>
      <c r="M496" s="28">
        <f t="shared" si="250"/>
        <v>0</v>
      </c>
      <c r="N496" s="340">
        <f t="shared" ref="N496" si="251">SUM(N481:N495)</f>
        <v>0</v>
      </c>
      <c r="O496" s="349">
        <f t="shared" ref="O496" si="252">SUM(O481:O495)</f>
        <v>0</v>
      </c>
      <c r="P496" s="21">
        <f t="shared" si="250"/>
        <v>0</v>
      </c>
      <c r="Q496" s="43">
        <f t="shared" si="250"/>
        <v>0</v>
      </c>
      <c r="R496" s="43">
        <f t="shared" si="250"/>
        <v>0</v>
      </c>
      <c r="S496" s="43">
        <f t="shared" si="250"/>
        <v>0</v>
      </c>
      <c r="T496" s="43">
        <f t="shared" si="250"/>
        <v>0</v>
      </c>
      <c r="U496" s="21">
        <f t="shared" si="250"/>
        <v>0</v>
      </c>
      <c r="V496" s="43">
        <f t="shared" si="250"/>
        <v>0</v>
      </c>
      <c r="AR496" s="1"/>
      <c r="AS496" s="1"/>
    </row>
    <row r="497" spans="1:45" s="3" customFormat="1">
      <c r="A497" s="18"/>
      <c r="B497" s="53"/>
      <c r="C497" s="461"/>
      <c r="D497" s="7"/>
      <c r="E497" s="9"/>
      <c r="F497" s="173"/>
      <c r="G497" s="9" t="s">
        <v>540</v>
      </c>
      <c r="H497" s="8">
        <f>min*29</f>
        <v>0</v>
      </c>
      <c r="I497" s="4"/>
      <c r="J497" s="4"/>
      <c r="K497" s="14"/>
      <c r="L497" s="19"/>
      <c r="M497" s="32"/>
      <c r="N497" s="339"/>
      <c r="O497" s="353"/>
      <c r="P497" s="19"/>
      <c r="Q497" s="42"/>
      <c r="R497" s="42"/>
      <c r="S497" s="42"/>
      <c r="T497" s="42"/>
      <c r="U497" s="19"/>
      <c r="V497" s="42"/>
      <c r="AR497" s="1"/>
      <c r="AS497" s="1"/>
    </row>
    <row r="498" spans="1:45" s="3" customFormat="1">
      <c r="A498" s="50">
        <v>4100</v>
      </c>
      <c r="B498" s="38" t="s">
        <v>959</v>
      </c>
      <c r="C498" s="459"/>
      <c r="D498" s="7"/>
      <c r="E498" s="9"/>
      <c r="F498" s="173"/>
      <c r="G498" s="9"/>
      <c r="H498" s="8"/>
      <c r="I498" s="4"/>
      <c r="J498" s="9"/>
      <c r="K498" s="14"/>
      <c r="L498" s="19"/>
      <c r="M498" s="32"/>
      <c r="N498" s="339"/>
      <c r="O498" s="353"/>
      <c r="P498" s="19"/>
      <c r="Q498" s="42"/>
      <c r="R498" s="42"/>
      <c r="S498" s="42"/>
      <c r="T498" s="42"/>
      <c r="U498" s="19"/>
      <c r="V498" s="42"/>
      <c r="AR498" s="1"/>
      <c r="AS498" s="1"/>
    </row>
    <row r="499" spans="1:45" s="3" customFormat="1">
      <c r="A499" s="48">
        <v>4140</v>
      </c>
      <c r="B499" s="53" t="s">
        <v>991</v>
      </c>
      <c r="C499" s="458" t="s">
        <v>1431</v>
      </c>
      <c r="D499" s="7"/>
      <c r="E499" s="9"/>
      <c r="F499" s="173">
        <f>IF(globals!$C$43=3,0,stock)</f>
        <v>0</v>
      </c>
      <c r="G499" s="9"/>
      <c r="H499" s="8">
        <f t="shared" ref="H499:H504" si="253">SUM(E499:G499)</f>
        <v>0</v>
      </c>
      <c r="I499" s="4">
        <v>1</v>
      </c>
      <c r="J499" s="9" t="s">
        <v>533</v>
      </c>
      <c r="K499" s="14"/>
      <c r="L499" s="19">
        <f t="shared" ref="L499:L504" si="254">H499*I499*K499</f>
        <v>0</v>
      </c>
      <c r="M499" s="32"/>
      <c r="N499" s="339"/>
      <c r="O499" s="353">
        <f>L:L+N:N</f>
        <v>0</v>
      </c>
      <c r="P499" s="19">
        <f t="shared" ref="P499:P504" si="255">MAX(L499-SUM(Q499:T499),0)</f>
        <v>0</v>
      </c>
      <c r="Q499" s="42"/>
      <c r="R499" s="42"/>
      <c r="S499" s="42"/>
      <c r="T499" s="42"/>
      <c r="U499" s="19">
        <f t="shared" ref="U499:U504" si="256">L499-SUM(P499:T499)</f>
        <v>0</v>
      </c>
      <c r="V499" s="42">
        <f t="shared" ref="V499:V504" si="257">P499</f>
        <v>0</v>
      </c>
      <c r="AR499" s="1"/>
      <c r="AS499" s="1"/>
    </row>
    <row r="500" spans="1:45" s="3" customFormat="1">
      <c r="A500" s="48">
        <v>4141</v>
      </c>
      <c r="B500" s="53" t="s">
        <v>1015</v>
      </c>
      <c r="C500" s="458" t="s">
        <v>1431</v>
      </c>
      <c r="D500" s="7"/>
      <c r="E500" s="9"/>
      <c r="F500" s="173">
        <f>IF(globals!$C$43=3,shoot*2,0)</f>
        <v>0</v>
      </c>
      <c r="G500" s="9"/>
      <c r="H500" s="8">
        <f t="shared" si="253"/>
        <v>0</v>
      </c>
      <c r="I500" s="4">
        <v>1</v>
      </c>
      <c r="J500" s="9" t="s">
        <v>215</v>
      </c>
      <c r="K500" s="14"/>
      <c r="L500" s="19">
        <f t="shared" si="254"/>
        <v>0</v>
      </c>
      <c r="M500" s="32"/>
      <c r="N500" s="339"/>
      <c r="O500" s="353">
        <f>L:L+N:N</f>
        <v>0</v>
      </c>
      <c r="P500" s="19">
        <f t="shared" si="255"/>
        <v>0</v>
      </c>
      <c r="Q500" s="42"/>
      <c r="R500" s="42"/>
      <c r="S500" s="42"/>
      <c r="T500" s="42"/>
      <c r="U500" s="19">
        <f t="shared" si="256"/>
        <v>0</v>
      </c>
      <c r="V500" s="42">
        <f t="shared" si="257"/>
        <v>0</v>
      </c>
      <c r="AR500" s="1"/>
      <c r="AS500" s="1"/>
    </row>
    <row r="501" spans="1:45" s="3" customFormat="1">
      <c r="A501" s="48">
        <v>4142</v>
      </c>
      <c r="B501" s="53" t="s">
        <v>960</v>
      </c>
      <c r="C501" s="458" t="s">
        <v>1431</v>
      </c>
      <c r="D501" s="7"/>
      <c r="E501" s="9"/>
      <c r="F501" s="173">
        <f>IF(globals!$C$43=3,0,stock)</f>
        <v>0</v>
      </c>
      <c r="G501" s="9"/>
      <c r="H501" s="8">
        <f t="shared" si="253"/>
        <v>0</v>
      </c>
      <c r="I501" s="4">
        <v>1</v>
      </c>
      <c r="J501" s="9" t="s">
        <v>216</v>
      </c>
      <c r="K501" s="14"/>
      <c r="L501" s="19">
        <f t="shared" si="254"/>
        <v>0</v>
      </c>
      <c r="M501" s="32"/>
      <c r="N501" s="339"/>
      <c r="O501" s="353">
        <f>L:L+N:N</f>
        <v>0</v>
      </c>
      <c r="P501" s="19">
        <f t="shared" si="255"/>
        <v>0</v>
      </c>
      <c r="Q501" s="42"/>
      <c r="R501" s="42"/>
      <c r="S501" s="42"/>
      <c r="T501" s="42"/>
      <c r="U501" s="19">
        <f t="shared" si="256"/>
        <v>0</v>
      </c>
      <c r="V501" s="42">
        <f t="shared" si="257"/>
        <v>0</v>
      </c>
      <c r="AR501" s="1"/>
      <c r="AS501" s="1"/>
    </row>
    <row r="502" spans="1:45" s="3" customFormat="1">
      <c r="A502" s="180">
        <v>4143</v>
      </c>
      <c r="B502" s="53" t="s">
        <v>955</v>
      </c>
      <c r="C502" s="458" t="s">
        <v>1431</v>
      </c>
      <c r="D502" s="7"/>
      <c r="E502" s="9"/>
      <c r="F502" s="173">
        <f>IF(globals!$C$43=3,0,stock)</f>
        <v>0</v>
      </c>
      <c r="G502" s="9"/>
      <c r="H502" s="8">
        <f t="shared" si="253"/>
        <v>0</v>
      </c>
      <c r="I502" s="4">
        <v>1</v>
      </c>
      <c r="J502" s="9" t="s">
        <v>216</v>
      </c>
      <c r="K502" s="14"/>
      <c r="L502" s="19">
        <f t="shared" si="254"/>
        <v>0</v>
      </c>
      <c r="M502" s="32"/>
      <c r="N502" s="339"/>
      <c r="O502" s="353">
        <f>L:L+N:N</f>
        <v>0</v>
      </c>
      <c r="P502" s="19">
        <f t="shared" si="255"/>
        <v>0</v>
      </c>
      <c r="Q502" s="42"/>
      <c r="R502" s="42"/>
      <c r="S502" s="42"/>
      <c r="T502" s="42"/>
      <c r="U502" s="19">
        <f t="shared" si="256"/>
        <v>0</v>
      </c>
      <c r="V502" s="42">
        <f t="shared" si="257"/>
        <v>0</v>
      </c>
      <c r="AR502" s="1"/>
      <c r="AS502" s="1"/>
    </row>
    <row r="503" spans="1:45" s="3" customFormat="1">
      <c r="A503" s="48">
        <v>4170</v>
      </c>
      <c r="B503" s="53" t="s">
        <v>953</v>
      </c>
      <c r="C503" s="458" t="s">
        <v>1431</v>
      </c>
      <c r="D503" s="7"/>
      <c r="E503" s="9"/>
      <c r="F503" s="173">
        <f>shoot</f>
        <v>0</v>
      </c>
      <c r="G503" s="9"/>
      <c r="H503" s="8">
        <f t="shared" si="253"/>
        <v>0</v>
      </c>
      <c r="I503" s="4">
        <v>1</v>
      </c>
      <c r="J503" s="9" t="s">
        <v>215</v>
      </c>
      <c r="K503" s="14"/>
      <c r="L503" s="19">
        <f t="shared" si="254"/>
        <v>0</v>
      </c>
      <c r="M503" s="32"/>
      <c r="N503" s="339"/>
      <c r="O503" s="353">
        <f>L:L+N:N</f>
        <v>0</v>
      </c>
      <c r="P503" s="19">
        <f t="shared" si="255"/>
        <v>0</v>
      </c>
      <c r="Q503" s="42"/>
      <c r="R503" s="42"/>
      <c r="S503" s="42"/>
      <c r="T503" s="42"/>
      <c r="U503" s="19">
        <f t="shared" si="256"/>
        <v>0</v>
      </c>
      <c r="V503" s="42">
        <f t="shared" si="257"/>
        <v>0</v>
      </c>
      <c r="AR503" s="1"/>
      <c r="AS503" s="1"/>
    </row>
    <row r="504" spans="1:45" s="3" customFormat="1">
      <c r="A504" s="48">
        <v>4194</v>
      </c>
      <c r="B504" s="53" t="s">
        <v>954</v>
      </c>
      <c r="C504" s="458" t="s">
        <v>1431</v>
      </c>
      <c r="D504" s="7"/>
      <c r="E504" s="9"/>
      <c r="F504" s="173">
        <f>shoot</f>
        <v>0</v>
      </c>
      <c r="G504" s="9"/>
      <c r="H504" s="8">
        <f t="shared" si="253"/>
        <v>0</v>
      </c>
      <c r="I504" s="4">
        <v>1</v>
      </c>
      <c r="J504" s="9" t="s">
        <v>216</v>
      </c>
      <c r="K504" s="14"/>
      <c r="L504" s="19">
        <f t="shared" si="254"/>
        <v>0</v>
      </c>
      <c r="M504" s="32"/>
      <c r="N504" s="339"/>
      <c r="O504" s="353">
        <f>L:L+N:N</f>
        <v>0</v>
      </c>
      <c r="P504" s="19">
        <f t="shared" si="255"/>
        <v>0</v>
      </c>
      <c r="Q504" s="42"/>
      <c r="R504" s="42"/>
      <c r="S504" s="42"/>
      <c r="T504" s="42"/>
      <c r="U504" s="19">
        <f t="shared" si="256"/>
        <v>0</v>
      </c>
      <c r="V504" s="42">
        <f t="shared" si="257"/>
        <v>0</v>
      </c>
      <c r="AR504" s="1"/>
      <c r="AS504" s="1"/>
    </row>
    <row r="505" spans="1:45" s="3" customFormat="1">
      <c r="A505" s="18"/>
      <c r="B505" s="55" t="s">
        <v>253</v>
      </c>
      <c r="C505" s="461"/>
      <c r="D505" s="7"/>
      <c r="E505" s="9"/>
      <c r="F505" s="173"/>
      <c r="G505" s="9"/>
      <c r="H505" s="8"/>
      <c r="I505" s="4"/>
      <c r="J505" s="9"/>
      <c r="K505" s="14"/>
      <c r="L505" s="21">
        <f t="shared" ref="L505:V505" si="258">SUM(L499:L504)</f>
        <v>0</v>
      </c>
      <c r="M505" s="28">
        <f t="shared" si="258"/>
        <v>0</v>
      </c>
      <c r="N505" s="340">
        <f t="shared" ref="N505" si="259">SUM(N499:N504)</f>
        <v>0</v>
      </c>
      <c r="O505" s="349">
        <f t="shared" ref="O505" si="260">SUM(O499:O504)</f>
        <v>0</v>
      </c>
      <c r="P505" s="21">
        <f t="shared" si="258"/>
        <v>0</v>
      </c>
      <c r="Q505" s="43">
        <f t="shared" si="258"/>
        <v>0</v>
      </c>
      <c r="R505" s="43">
        <f t="shared" si="258"/>
        <v>0</v>
      </c>
      <c r="S505" s="43">
        <f t="shared" si="258"/>
        <v>0</v>
      </c>
      <c r="T505" s="43">
        <f t="shared" si="258"/>
        <v>0</v>
      </c>
      <c r="U505" s="21">
        <f t="shared" si="258"/>
        <v>0</v>
      </c>
      <c r="V505" s="43">
        <f t="shared" si="258"/>
        <v>0</v>
      </c>
      <c r="AR505" s="1"/>
      <c r="AS505" s="1"/>
    </row>
    <row r="506" spans="1:45" s="3" customFormat="1">
      <c r="A506" s="18"/>
      <c r="B506" s="53"/>
      <c r="C506" s="461"/>
      <c r="D506" s="7"/>
      <c r="E506" s="4"/>
      <c r="F506" s="173"/>
      <c r="G506" s="9"/>
      <c r="H506" s="8"/>
      <c r="I506" s="4"/>
      <c r="J506" s="4"/>
      <c r="K506" s="14"/>
      <c r="L506" s="19"/>
      <c r="M506" s="32"/>
      <c r="N506" s="339"/>
      <c r="O506" s="353"/>
      <c r="P506" s="19"/>
      <c r="Q506" s="42"/>
      <c r="R506" s="42"/>
      <c r="S506" s="42"/>
      <c r="T506" s="42"/>
      <c r="U506" s="19"/>
      <c r="V506" s="42"/>
      <c r="AR506" s="1"/>
      <c r="AS506" s="1"/>
    </row>
    <row r="507" spans="1:45" s="3" customFormat="1">
      <c r="A507" s="181">
        <v>4300</v>
      </c>
      <c r="B507" s="38" t="s">
        <v>385</v>
      </c>
      <c r="C507" s="459"/>
      <c r="D507" s="7"/>
      <c r="E507" s="4"/>
      <c r="F507" s="173"/>
      <c r="G507" s="9"/>
      <c r="H507" s="8"/>
      <c r="I507" s="4"/>
      <c r="J507" s="4"/>
      <c r="K507" s="14"/>
      <c r="L507" s="19"/>
      <c r="M507" s="32"/>
      <c r="N507" s="339"/>
      <c r="O507" s="353"/>
      <c r="P507" s="19"/>
      <c r="Q507" s="42"/>
      <c r="R507" s="42"/>
      <c r="S507" s="42"/>
      <c r="T507" s="42"/>
      <c r="U507" s="19"/>
      <c r="V507" s="42"/>
      <c r="AR507" s="1"/>
      <c r="AS507" s="1"/>
    </row>
    <row r="508" spans="1:45" s="3" customFormat="1">
      <c r="A508" s="180">
        <v>4301</v>
      </c>
      <c r="B508" s="53" t="s">
        <v>707</v>
      </c>
      <c r="C508" s="458" t="s">
        <v>1431</v>
      </c>
      <c r="D508" s="7"/>
      <c r="E508" s="9"/>
      <c r="F508" s="173">
        <v>1</v>
      </c>
      <c r="G508" s="9"/>
      <c r="H508" s="8">
        <f>SUM(E508:G508)</f>
        <v>1</v>
      </c>
      <c r="I508" s="4">
        <v>1</v>
      </c>
      <c r="J508" s="9" t="s">
        <v>216</v>
      </c>
      <c r="K508" s="14"/>
      <c r="L508" s="19">
        <f>H508*I508*K508</f>
        <v>0</v>
      </c>
      <c r="M508" s="32"/>
      <c r="N508" s="339"/>
      <c r="O508" s="353">
        <f>L:L+N:N</f>
        <v>0</v>
      </c>
      <c r="P508" s="19">
        <f>MAX(L508-SUM(Q508:T508),0)</f>
        <v>0</v>
      </c>
      <c r="Q508" s="42"/>
      <c r="R508" s="42"/>
      <c r="S508" s="42"/>
      <c r="T508" s="42"/>
      <c r="U508" s="19">
        <f>L508-SUM(P508:T508)</f>
        <v>0</v>
      </c>
      <c r="V508" s="42">
        <f>P508</f>
        <v>0</v>
      </c>
      <c r="AR508" s="1"/>
      <c r="AS508" s="1"/>
    </row>
    <row r="509" spans="1:45" s="3" customFormat="1">
      <c r="A509" s="180">
        <v>4340</v>
      </c>
      <c r="B509" s="53" t="s">
        <v>708</v>
      </c>
      <c r="C509" s="458" t="s">
        <v>1431</v>
      </c>
      <c r="D509" s="7"/>
      <c r="E509" s="4"/>
      <c r="F509" s="173">
        <v>1</v>
      </c>
      <c r="G509" s="9"/>
      <c r="H509" s="8">
        <f>SUM(E509:G509)</f>
        <v>1</v>
      </c>
      <c r="I509" s="4">
        <v>1</v>
      </c>
      <c r="J509" s="9" t="s">
        <v>216</v>
      </c>
      <c r="K509" s="14"/>
      <c r="L509" s="19">
        <f>H509*I509*K509</f>
        <v>0</v>
      </c>
      <c r="M509" s="32"/>
      <c r="N509" s="339"/>
      <c r="O509" s="353">
        <f>L:L+N:N</f>
        <v>0</v>
      </c>
      <c r="P509" s="19">
        <f>MAX(L509-SUM(Q509:T509),0)</f>
        <v>0</v>
      </c>
      <c r="Q509" s="42"/>
      <c r="R509" s="42"/>
      <c r="S509" s="42"/>
      <c r="T509" s="42"/>
      <c r="U509" s="19">
        <f>L509-SUM(P509:T509)</f>
        <v>0</v>
      </c>
      <c r="V509" s="42">
        <f>P509</f>
        <v>0</v>
      </c>
      <c r="AR509" s="1"/>
      <c r="AS509" s="1"/>
    </row>
    <row r="510" spans="1:45" s="3" customFormat="1">
      <c r="A510" s="18"/>
      <c r="B510" s="55" t="s">
        <v>253</v>
      </c>
      <c r="C510" s="461"/>
      <c r="D510" s="7"/>
      <c r="E510" s="4"/>
      <c r="F510" s="173"/>
      <c r="G510" s="9"/>
      <c r="H510" s="8"/>
      <c r="I510" s="4"/>
      <c r="J510" s="4"/>
      <c r="K510" s="14"/>
      <c r="L510" s="21">
        <f t="shared" ref="L510:V510" si="261">SUM(L508:L509)</f>
        <v>0</v>
      </c>
      <c r="M510" s="28">
        <f t="shared" si="261"/>
        <v>0</v>
      </c>
      <c r="N510" s="340">
        <f t="shared" ref="N510" si="262">SUM(N508:N509)</f>
        <v>0</v>
      </c>
      <c r="O510" s="349">
        <f t="shared" ref="O510" si="263">SUM(O508:O509)</f>
        <v>0</v>
      </c>
      <c r="P510" s="21">
        <f t="shared" si="261"/>
        <v>0</v>
      </c>
      <c r="Q510" s="43">
        <f t="shared" si="261"/>
        <v>0</v>
      </c>
      <c r="R510" s="43">
        <f t="shared" si="261"/>
        <v>0</v>
      </c>
      <c r="S510" s="43">
        <f t="shared" si="261"/>
        <v>0</v>
      </c>
      <c r="T510" s="43">
        <f t="shared" si="261"/>
        <v>0</v>
      </c>
      <c r="U510" s="21">
        <f t="shared" si="261"/>
        <v>0</v>
      </c>
      <c r="V510" s="43">
        <f t="shared" si="261"/>
        <v>0</v>
      </c>
      <c r="AR510" s="1"/>
      <c r="AS510" s="1"/>
    </row>
    <row r="511" spans="1:45" s="3" customFormat="1">
      <c r="A511" s="18"/>
      <c r="B511" s="53"/>
      <c r="C511" s="461"/>
      <c r="D511" s="7"/>
      <c r="E511" s="4"/>
      <c r="F511" s="173"/>
      <c r="G511" s="9"/>
      <c r="H511" s="8"/>
      <c r="I511" s="4"/>
      <c r="J511" s="4"/>
      <c r="K511" s="14"/>
      <c r="L511" s="19"/>
      <c r="M511" s="32"/>
      <c r="N511" s="339"/>
      <c r="O511" s="353"/>
      <c r="P511" s="19"/>
      <c r="Q511" s="42"/>
      <c r="R511" s="42"/>
      <c r="S511" s="42"/>
      <c r="T511" s="42"/>
      <c r="U511" s="19"/>
      <c r="V511" s="42"/>
      <c r="AR511" s="1"/>
      <c r="AS511" s="1"/>
    </row>
    <row r="512" spans="1:45" s="3" customFormat="1">
      <c r="A512" s="181">
        <v>4400</v>
      </c>
      <c r="B512" s="38" t="s">
        <v>238</v>
      </c>
      <c r="C512" s="459"/>
      <c r="D512" s="7"/>
      <c r="E512" s="4"/>
      <c r="F512" s="173"/>
      <c r="G512" s="9"/>
      <c r="H512" s="8"/>
      <c r="I512" s="4"/>
      <c r="J512" s="4"/>
      <c r="K512" s="14"/>
      <c r="L512" s="19"/>
      <c r="M512" s="32"/>
      <c r="N512" s="339"/>
      <c r="O512" s="353"/>
      <c r="P512" s="19"/>
      <c r="Q512" s="42"/>
      <c r="R512" s="42"/>
      <c r="S512" s="42"/>
      <c r="T512" s="42"/>
      <c r="U512" s="19"/>
      <c r="V512" s="42"/>
      <c r="AR512" s="1"/>
      <c r="AS512" s="1"/>
    </row>
    <row r="513" spans="1:45" s="3" customFormat="1">
      <c r="A513" s="180">
        <v>4485</v>
      </c>
      <c r="B513" s="53" t="s">
        <v>104</v>
      </c>
      <c r="C513" s="458" t="s">
        <v>1441</v>
      </c>
      <c r="D513" s="7"/>
      <c r="E513" s="9"/>
      <c r="F513" s="173">
        <v>1</v>
      </c>
      <c r="G513" s="9"/>
      <c r="H513" s="8">
        <f>SUM(E513:G513)</f>
        <v>1</v>
      </c>
      <c r="I513" s="4">
        <v>1</v>
      </c>
      <c r="J513" s="9" t="s">
        <v>216</v>
      </c>
      <c r="K513" s="14"/>
      <c r="L513" s="19">
        <f>H513*I513*K513</f>
        <v>0</v>
      </c>
      <c r="M513" s="32"/>
      <c r="N513" s="339"/>
      <c r="O513" s="353">
        <f>L:L+N:N</f>
        <v>0</v>
      </c>
      <c r="P513" s="19">
        <f>MAX(L513-SUM(Q513:T513),0)</f>
        <v>0</v>
      </c>
      <c r="Q513" s="42"/>
      <c r="R513" s="42"/>
      <c r="S513" s="42"/>
      <c r="T513" s="42"/>
      <c r="U513" s="19">
        <f>L513-SUM(P513:T513)</f>
        <v>0</v>
      </c>
      <c r="V513" s="42">
        <f>P513</f>
        <v>0</v>
      </c>
      <c r="AR513" s="1"/>
      <c r="AS513" s="1"/>
    </row>
    <row r="514" spans="1:45" s="3" customFormat="1">
      <c r="A514" s="18"/>
      <c r="B514" s="55" t="s">
        <v>253</v>
      </c>
      <c r="C514" s="461"/>
      <c r="D514" s="7"/>
      <c r="E514" s="4"/>
      <c r="F514" s="173"/>
      <c r="G514" s="9"/>
      <c r="H514" s="8"/>
      <c r="I514" s="4"/>
      <c r="J514" s="4"/>
      <c r="K514" s="14"/>
      <c r="L514" s="21">
        <f t="shared" ref="L514:V514" si="264">SUM(L513:L513)</f>
        <v>0</v>
      </c>
      <c r="M514" s="28">
        <f t="shared" si="264"/>
        <v>0</v>
      </c>
      <c r="N514" s="340">
        <f t="shared" ref="N514" si="265">SUM(N513:N513)</f>
        <v>0</v>
      </c>
      <c r="O514" s="349">
        <f t="shared" ref="O514" si="266">SUM(O513:O513)</f>
        <v>0</v>
      </c>
      <c r="P514" s="21">
        <f t="shared" si="264"/>
        <v>0</v>
      </c>
      <c r="Q514" s="43">
        <f t="shared" si="264"/>
        <v>0</v>
      </c>
      <c r="R514" s="43">
        <f t="shared" si="264"/>
        <v>0</v>
      </c>
      <c r="S514" s="43">
        <f t="shared" si="264"/>
        <v>0</v>
      </c>
      <c r="T514" s="43">
        <f t="shared" si="264"/>
        <v>0</v>
      </c>
      <c r="U514" s="21">
        <f t="shared" si="264"/>
        <v>0</v>
      </c>
      <c r="V514" s="43">
        <f t="shared" si="264"/>
        <v>0</v>
      </c>
      <c r="AR514" s="1"/>
      <c r="AS514" s="1"/>
    </row>
    <row r="515" spans="1:45" s="3" customFormat="1">
      <c r="A515" s="18"/>
      <c r="B515" s="53"/>
      <c r="C515" s="461"/>
      <c r="D515" s="7"/>
      <c r="E515" s="4"/>
      <c r="F515" s="173"/>
      <c r="G515" s="9"/>
      <c r="H515" s="8"/>
      <c r="I515" s="4"/>
      <c r="J515" s="4"/>
      <c r="K515" s="14"/>
      <c r="L515" s="19"/>
      <c r="M515" s="32"/>
      <c r="N515" s="339"/>
      <c r="O515" s="353"/>
      <c r="P515" s="19"/>
      <c r="Q515" s="42"/>
      <c r="R515" s="42"/>
      <c r="S515" s="42"/>
      <c r="T515" s="42"/>
      <c r="U515" s="19"/>
      <c r="V515" s="42"/>
      <c r="AR515" s="1"/>
      <c r="AS515" s="1"/>
    </row>
    <row r="516" spans="1:45" s="3" customFormat="1">
      <c r="A516" s="181">
        <v>4500</v>
      </c>
      <c r="B516" s="38" t="s">
        <v>239</v>
      </c>
      <c r="C516" s="459"/>
      <c r="D516" s="7"/>
      <c r="E516" s="9"/>
      <c r="F516" s="173"/>
      <c r="G516" s="9"/>
      <c r="H516" s="8"/>
      <c r="I516" s="4"/>
      <c r="J516" s="9"/>
      <c r="K516" s="14"/>
      <c r="L516" s="19"/>
      <c r="M516" s="32"/>
      <c r="N516" s="339"/>
      <c r="O516" s="353"/>
      <c r="P516" s="19"/>
      <c r="Q516" s="42"/>
      <c r="R516" s="42"/>
      <c r="S516" s="42"/>
      <c r="T516" s="42"/>
      <c r="U516" s="19"/>
      <c r="V516" s="42"/>
      <c r="AR516" s="1"/>
      <c r="AS516" s="1"/>
    </row>
    <row r="517" spans="1:45" s="3" customFormat="1">
      <c r="A517" s="48">
        <v>4540</v>
      </c>
      <c r="B517" s="53" t="s">
        <v>597</v>
      </c>
      <c r="C517" s="458" t="s">
        <v>1441</v>
      </c>
      <c r="D517" s="7"/>
      <c r="E517" s="9">
        <f>pm</f>
        <v>0</v>
      </c>
      <c r="F517" s="173">
        <f>sm</f>
        <v>0</v>
      </c>
      <c r="G517" s="9">
        <f>wm</f>
        <v>0</v>
      </c>
      <c r="H517" s="8">
        <f t="shared" ref="H517:H530" si="267">SUM(E517:G517)</f>
        <v>0</v>
      </c>
      <c r="I517" s="4">
        <v>1</v>
      </c>
      <c r="J517" s="9" t="s">
        <v>261</v>
      </c>
      <c r="K517" s="14"/>
      <c r="L517" s="19">
        <f t="shared" ref="L517:L530" si="268">H517*I517*K517</f>
        <v>0</v>
      </c>
      <c r="M517" s="32"/>
      <c r="N517" s="339"/>
      <c r="O517" s="353">
        <f>L:L+N:N</f>
        <v>0</v>
      </c>
      <c r="P517" s="19">
        <f t="shared" ref="P517:P530" si="269">MAX(L517-SUM(Q517:T517),0)</f>
        <v>0</v>
      </c>
      <c r="Q517" s="42"/>
      <c r="R517" s="42"/>
      <c r="S517" s="42"/>
      <c r="T517" s="42"/>
      <c r="U517" s="19">
        <f t="shared" ref="U517:U530" si="270">L517-SUM(P517:T517)</f>
        <v>0</v>
      </c>
      <c r="V517" s="45"/>
      <c r="AR517" s="1"/>
      <c r="AS517" s="1"/>
    </row>
    <row r="518" spans="1:45" s="3" customFormat="1">
      <c r="A518" s="48">
        <v>4541</v>
      </c>
      <c r="B518" s="53" t="s">
        <v>105</v>
      </c>
      <c r="C518" s="458" t="s">
        <v>1441</v>
      </c>
      <c r="D518" s="7"/>
      <c r="E518" s="9">
        <f>pm</f>
        <v>0</v>
      </c>
      <c r="F518" s="173">
        <f>sm</f>
        <v>0</v>
      </c>
      <c r="G518" s="9">
        <f>wm</f>
        <v>0</v>
      </c>
      <c r="H518" s="8">
        <f t="shared" si="267"/>
        <v>0</v>
      </c>
      <c r="I518" s="4">
        <v>1</v>
      </c>
      <c r="J518" s="9" t="s">
        <v>261</v>
      </c>
      <c r="K518" s="14"/>
      <c r="L518" s="19">
        <f t="shared" si="268"/>
        <v>0</v>
      </c>
      <c r="M518" s="32"/>
      <c r="N518" s="339"/>
      <c r="O518" s="353">
        <f>L:L+N:N</f>
        <v>0</v>
      </c>
      <c r="P518" s="19">
        <f t="shared" si="269"/>
        <v>0</v>
      </c>
      <c r="Q518" s="42"/>
      <c r="R518" s="42"/>
      <c r="S518" s="42"/>
      <c r="T518" s="42"/>
      <c r="U518" s="19">
        <f t="shared" si="270"/>
        <v>0</v>
      </c>
      <c r="V518" s="45"/>
      <c r="AR518" s="1"/>
      <c r="AS518" s="1"/>
    </row>
    <row r="519" spans="1:45" s="3" customFormat="1">
      <c r="A519" s="48">
        <v>4542</v>
      </c>
      <c r="B519" s="53" t="s">
        <v>106</v>
      </c>
      <c r="C519" s="458" t="s">
        <v>1441</v>
      </c>
      <c r="D519" s="7"/>
      <c r="E519" s="9"/>
      <c r="F519" s="173">
        <v>1</v>
      </c>
      <c r="G519" s="9"/>
      <c r="H519" s="8">
        <f t="shared" si="267"/>
        <v>1</v>
      </c>
      <c r="I519" s="4">
        <v>1</v>
      </c>
      <c r="J519" s="9" t="s">
        <v>216</v>
      </c>
      <c r="K519" s="14"/>
      <c r="L519" s="19">
        <f t="shared" si="268"/>
        <v>0</v>
      </c>
      <c r="M519" s="32"/>
      <c r="N519" s="339"/>
      <c r="O519" s="353">
        <f>L:L+N:N</f>
        <v>0</v>
      </c>
      <c r="P519" s="19">
        <f t="shared" si="269"/>
        <v>0</v>
      </c>
      <c r="Q519" s="42"/>
      <c r="R519" s="42"/>
      <c r="S519" s="42"/>
      <c r="T519" s="42"/>
      <c r="U519" s="19">
        <f t="shared" si="270"/>
        <v>0</v>
      </c>
      <c r="V519" s="45"/>
      <c r="AR519" s="1"/>
      <c r="AS519" s="1"/>
    </row>
    <row r="520" spans="1:45" s="3" customFormat="1">
      <c r="A520" s="48">
        <v>4543</v>
      </c>
      <c r="B520" s="53" t="s">
        <v>598</v>
      </c>
      <c r="C520" s="458" t="s">
        <v>1441</v>
      </c>
      <c r="D520" s="7"/>
      <c r="E520" s="9"/>
      <c r="F520" s="173">
        <f>shoot</f>
        <v>0</v>
      </c>
      <c r="G520" s="9"/>
      <c r="H520" s="8">
        <f t="shared" si="267"/>
        <v>0</v>
      </c>
      <c r="I520" s="4">
        <v>1</v>
      </c>
      <c r="J520" s="9" t="s">
        <v>510</v>
      </c>
      <c r="K520" s="14"/>
      <c r="L520" s="19">
        <f t="shared" si="268"/>
        <v>0</v>
      </c>
      <c r="M520" s="32"/>
      <c r="N520" s="339"/>
      <c r="O520" s="353">
        <f>L:L+N:N</f>
        <v>0</v>
      </c>
      <c r="P520" s="19">
        <f t="shared" si="269"/>
        <v>0</v>
      </c>
      <c r="Q520" s="42"/>
      <c r="R520" s="42"/>
      <c r="S520" s="42"/>
      <c r="T520" s="42"/>
      <c r="U520" s="19">
        <f t="shared" si="270"/>
        <v>0</v>
      </c>
      <c r="V520" s="45"/>
      <c r="AR520" s="1"/>
      <c r="AS520" s="1"/>
    </row>
    <row r="521" spans="1:45" s="3" customFormat="1">
      <c r="A521" s="48">
        <v>4544</v>
      </c>
      <c r="B521" s="53" t="s">
        <v>711</v>
      </c>
      <c r="C521" s="458" t="s">
        <v>1441</v>
      </c>
      <c r="D521" s="7"/>
      <c r="E521" s="9"/>
      <c r="F521" s="173">
        <v>1</v>
      </c>
      <c r="G521" s="9"/>
      <c r="H521" s="8">
        <f t="shared" si="267"/>
        <v>1</v>
      </c>
      <c r="I521" s="4">
        <v>1</v>
      </c>
      <c r="J521" s="9" t="s">
        <v>216</v>
      </c>
      <c r="K521" s="14"/>
      <c r="L521" s="19">
        <f t="shared" si="268"/>
        <v>0</v>
      </c>
      <c r="M521" s="32"/>
      <c r="N521" s="339"/>
      <c r="O521" s="353">
        <f>L:L+N:N</f>
        <v>0</v>
      </c>
      <c r="P521" s="19">
        <f t="shared" si="269"/>
        <v>0</v>
      </c>
      <c r="Q521" s="42"/>
      <c r="R521" s="42"/>
      <c r="S521" s="42"/>
      <c r="T521" s="42"/>
      <c r="U521" s="19">
        <f t="shared" si="270"/>
        <v>0</v>
      </c>
      <c r="V521" s="45"/>
      <c r="AR521" s="1"/>
      <c r="AS521" s="1"/>
    </row>
    <row r="522" spans="1:45" s="3" customFormat="1">
      <c r="A522" s="48">
        <v>4546</v>
      </c>
      <c r="B522" s="53" t="s">
        <v>712</v>
      </c>
      <c r="C522" s="458" t="s">
        <v>1441</v>
      </c>
      <c r="D522" s="7"/>
      <c r="E522" s="9"/>
      <c r="F522" s="173">
        <v>1</v>
      </c>
      <c r="G522" s="9"/>
      <c r="H522" s="8">
        <f t="shared" si="267"/>
        <v>1</v>
      </c>
      <c r="I522" s="4">
        <v>1</v>
      </c>
      <c r="J522" s="9" t="s">
        <v>216</v>
      </c>
      <c r="K522" s="14"/>
      <c r="L522" s="19">
        <f t="shared" si="268"/>
        <v>0</v>
      </c>
      <c r="M522" s="32"/>
      <c r="N522" s="339"/>
      <c r="O522" s="353">
        <f>L:L+N:N</f>
        <v>0</v>
      </c>
      <c r="P522" s="19">
        <f t="shared" si="269"/>
        <v>0</v>
      </c>
      <c r="Q522" s="42"/>
      <c r="R522" s="42"/>
      <c r="S522" s="42"/>
      <c r="T522" s="42"/>
      <c r="U522" s="19">
        <f t="shared" si="270"/>
        <v>0</v>
      </c>
      <c r="V522" s="45"/>
      <c r="AR522" s="1"/>
      <c r="AS522" s="1"/>
    </row>
    <row r="523" spans="1:45" s="3" customFormat="1">
      <c r="A523" s="48">
        <v>4549</v>
      </c>
      <c r="B523" s="53" t="s">
        <v>107</v>
      </c>
      <c r="C523" s="458" t="s">
        <v>1441</v>
      </c>
      <c r="D523" s="7"/>
      <c r="E523" s="9"/>
      <c r="F523" s="173">
        <v>1</v>
      </c>
      <c r="G523" s="9"/>
      <c r="H523" s="8">
        <f t="shared" si="267"/>
        <v>1</v>
      </c>
      <c r="I523" s="4">
        <v>1</v>
      </c>
      <c r="J523" s="9" t="s">
        <v>216</v>
      </c>
      <c r="K523" s="14"/>
      <c r="L523" s="19">
        <f t="shared" si="268"/>
        <v>0</v>
      </c>
      <c r="M523" s="32"/>
      <c r="N523" s="339"/>
      <c r="O523" s="353">
        <f>L:L+N:N</f>
        <v>0</v>
      </c>
      <c r="P523" s="19">
        <f t="shared" si="269"/>
        <v>0</v>
      </c>
      <c r="Q523" s="42"/>
      <c r="R523" s="42"/>
      <c r="S523" s="42"/>
      <c r="T523" s="42"/>
      <c r="U523" s="19">
        <f t="shared" si="270"/>
        <v>0</v>
      </c>
      <c r="V523" s="45"/>
      <c r="AR523" s="1"/>
      <c r="AS523" s="1"/>
    </row>
    <row r="524" spans="1:45" s="3" customFormat="1">
      <c r="A524" s="48">
        <v>4560</v>
      </c>
      <c r="B524" s="53" t="s">
        <v>108</v>
      </c>
      <c r="C524" s="458" t="s">
        <v>1441</v>
      </c>
      <c r="D524" s="7"/>
      <c r="E524" s="9"/>
      <c r="F524" s="173">
        <f>crewcast</f>
        <v>0</v>
      </c>
      <c r="G524" s="9"/>
      <c r="H524" s="8">
        <f t="shared" si="267"/>
        <v>0</v>
      </c>
      <c r="I524" s="4">
        <v>1</v>
      </c>
      <c r="J524" s="9" t="s">
        <v>216</v>
      </c>
      <c r="K524" s="14"/>
      <c r="L524" s="19">
        <f t="shared" si="268"/>
        <v>0</v>
      </c>
      <c r="M524" s="32"/>
      <c r="N524" s="339"/>
      <c r="O524" s="353">
        <f>L:L+N:N</f>
        <v>0</v>
      </c>
      <c r="P524" s="19">
        <f t="shared" si="269"/>
        <v>0</v>
      </c>
      <c r="Q524" s="42"/>
      <c r="R524" s="42"/>
      <c r="S524" s="42"/>
      <c r="T524" s="42"/>
      <c r="U524" s="19">
        <f t="shared" si="270"/>
        <v>0</v>
      </c>
      <c r="V524" s="45"/>
      <c r="AR524" s="1"/>
      <c r="AS524" s="1"/>
    </row>
    <row r="525" spans="1:45" s="3" customFormat="1">
      <c r="A525" s="48">
        <v>4561</v>
      </c>
      <c r="B525" s="53" t="s">
        <v>109</v>
      </c>
      <c r="C525" s="458" t="s">
        <v>1441</v>
      </c>
      <c r="D525" s="7"/>
      <c r="E525" s="9"/>
      <c r="F525" s="173">
        <f>crewcast</f>
        <v>0</v>
      </c>
      <c r="G525" s="9"/>
      <c r="H525" s="8">
        <f t="shared" si="267"/>
        <v>0</v>
      </c>
      <c r="I525" s="4">
        <v>1</v>
      </c>
      <c r="J525" s="9" t="s">
        <v>216</v>
      </c>
      <c r="K525" s="14"/>
      <c r="L525" s="19">
        <f t="shared" si="268"/>
        <v>0</v>
      </c>
      <c r="M525" s="32"/>
      <c r="N525" s="339"/>
      <c r="O525" s="353">
        <f>L:L+N:N</f>
        <v>0</v>
      </c>
      <c r="P525" s="19">
        <f t="shared" si="269"/>
        <v>0</v>
      </c>
      <c r="Q525" s="42"/>
      <c r="R525" s="42"/>
      <c r="S525" s="42"/>
      <c r="T525" s="42"/>
      <c r="U525" s="19">
        <f t="shared" si="270"/>
        <v>0</v>
      </c>
      <c r="V525" s="45"/>
      <c r="AR525" s="1"/>
      <c r="AS525" s="1"/>
    </row>
    <row r="526" spans="1:45" s="3" customFormat="1">
      <c r="A526" s="48">
        <v>4562</v>
      </c>
      <c r="B526" s="53" t="s">
        <v>110</v>
      </c>
      <c r="C526" s="458" t="s">
        <v>1441</v>
      </c>
      <c r="D526" s="7"/>
      <c r="E526" s="9">
        <f>crewcast*1.5</f>
        <v>0</v>
      </c>
      <c r="F526" s="173">
        <f>crewcast</f>
        <v>0</v>
      </c>
      <c r="G526" s="9"/>
      <c r="H526" s="8">
        <f t="shared" si="267"/>
        <v>0</v>
      </c>
      <c r="I526" s="4">
        <v>1</v>
      </c>
      <c r="J526" s="9" t="s">
        <v>216</v>
      </c>
      <c r="K526" s="14"/>
      <c r="L526" s="19">
        <f t="shared" si="268"/>
        <v>0</v>
      </c>
      <c r="M526" s="32"/>
      <c r="N526" s="339"/>
      <c r="O526" s="353">
        <f>L:L+N:N</f>
        <v>0</v>
      </c>
      <c r="P526" s="19">
        <f t="shared" si="269"/>
        <v>0</v>
      </c>
      <c r="Q526" s="42"/>
      <c r="R526" s="42"/>
      <c r="S526" s="42"/>
      <c r="T526" s="42"/>
      <c r="U526" s="19">
        <f t="shared" si="270"/>
        <v>0</v>
      </c>
      <c r="V526" s="45"/>
      <c r="AR526" s="1"/>
      <c r="AS526" s="1"/>
    </row>
    <row r="527" spans="1:45" s="3" customFormat="1">
      <c r="A527" s="48">
        <v>4563</v>
      </c>
      <c r="B527" s="53" t="s">
        <v>111</v>
      </c>
      <c r="C527" s="458" t="s">
        <v>1441</v>
      </c>
      <c r="D527" s="7"/>
      <c r="E527" s="9">
        <f>crewcast*1.5</f>
        <v>0</v>
      </c>
      <c r="F527" s="173">
        <f>crewcast</f>
        <v>0</v>
      </c>
      <c r="G527" s="9"/>
      <c r="H527" s="8">
        <f t="shared" si="267"/>
        <v>0</v>
      </c>
      <c r="I527" s="4">
        <v>1</v>
      </c>
      <c r="J527" s="9" t="s">
        <v>216</v>
      </c>
      <c r="K527" s="14"/>
      <c r="L527" s="19">
        <f t="shared" si="268"/>
        <v>0</v>
      </c>
      <c r="M527" s="32"/>
      <c r="N527" s="339"/>
      <c r="O527" s="353">
        <f>L:L+N:N</f>
        <v>0</v>
      </c>
      <c r="P527" s="19">
        <f t="shared" si="269"/>
        <v>0</v>
      </c>
      <c r="Q527" s="42"/>
      <c r="R527" s="42"/>
      <c r="S527" s="42"/>
      <c r="T527" s="42"/>
      <c r="U527" s="19">
        <f t="shared" si="270"/>
        <v>0</v>
      </c>
      <c r="V527" s="45"/>
      <c r="AR527" s="1"/>
      <c r="AS527" s="1"/>
    </row>
    <row r="528" spans="1:45" s="3" customFormat="1">
      <c r="A528" s="48">
        <v>4575</v>
      </c>
      <c r="B528" s="53" t="s">
        <v>710</v>
      </c>
      <c r="C528" s="458" t="s">
        <v>1441</v>
      </c>
      <c r="D528" s="7"/>
      <c r="E528" s="9"/>
      <c r="F528" s="173">
        <v>1</v>
      </c>
      <c r="G528" s="9"/>
      <c r="H528" s="8">
        <f t="shared" si="267"/>
        <v>1</v>
      </c>
      <c r="I528" s="4">
        <v>1</v>
      </c>
      <c r="J528" s="9" t="s">
        <v>216</v>
      </c>
      <c r="K528" s="14"/>
      <c r="L528" s="19">
        <f t="shared" si="268"/>
        <v>0</v>
      </c>
      <c r="M528" s="32"/>
      <c r="N528" s="339"/>
      <c r="O528" s="353">
        <f>L:L+N:N</f>
        <v>0</v>
      </c>
      <c r="P528" s="19">
        <f t="shared" si="269"/>
        <v>0</v>
      </c>
      <c r="Q528" s="42"/>
      <c r="R528" s="42"/>
      <c r="S528" s="42"/>
      <c r="T528" s="42"/>
      <c r="U528" s="19">
        <f t="shared" si="270"/>
        <v>0</v>
      </c>
      <c r="V528" s="42">
        <f>P528</f>
        <v>0</v>
      </c>
      <c r="AR528" s="1"/>
      <c r="AS528" s="1"/>
    </row>
    <row r="529" spans="1:45" s="3" customFormat="1">
      <c r="A529" s="180">
        <v>4580</v>
      </c>
      <c r="B529" s="53" t="s">
        <v>286</v>
      </c>
      <c r="C529" s="458" t="s">
        <v>198</v>
      </c>
      <c r="D529" s="7"/>
      <c r="E529" s="9"/>
      <c r="F529" s="173">
        <v>1</v>
      </c>
      <c r="G529" s="9"/>
      <c r="H529" s="8">
        <f t="shared" si="267"/>
        <v>1</v>
      </c>
      <c r="I529" s="4">
        <v>1</v>
      </c>
      <c r="J529" s="9" t="s">
        <v>216</v>
      </c>
      <c r="K529" s="14"/>
      <c r="L529" s="19">
        <f t="shared" si="268"/>
        <v>0</v>
      </c>
      <c r="M529" s="32"/>
      <c r="N529" s="339"/>
      <c r="O529" s="353">
        <f>L:L+N:N</f>
        <v>0</v>
      </c>
      <c r="P529" s="19">
        <f t="shared" si="269"/>
        <v>0</v>
      </c>
      <c r="Q529" s="42"/>
      <c r="R529" s="42"/>
      <c r="S529" s="42"/>
      <c r="T529" s="42"/>
      <c r="U529" s="19">
        <f t="shared" si="270"/>
        <v>0</v>
      </c>
      <c r="V529" s="45"/>
      <c r="AR529" s="1"/>
      <c r="AS529" s="1"/>
    </row>
    <row r="530" spans="1:45" s="3" customFormat="1">
      <c r="A530" s="48">
        <v>4594</v>
      </c>
      <c r="B530" s="53" t="s">
        <v>112</v>
      </c>
      <c r="C530" s="458" t="s">
        <v>198</v>
      </c>
      <c r="D530" s="7"/>
      <c r="E530" s="9"/>
      <c r="F530" s="173">
        <v>1</v>
      </c>
      <c r="G530" s="9"/>
      <c r="H530" s="8">
        <f t="shared" si="267"/>
        <v>1</v>
      </c>
      <c r="I530" s="4">
        <v>1</v>
      </c>
      <c r="J530" s="9" t="s">
        <v>216</v>
      </c>
      <c r="K530" s="14"/>
      <c r="L530" s="19">
        <f t="shared" si="268"/>
        <v>0</v>
      </c>
      <c r="M530" s="32"/>
      <c r="N530" s="339"/>
      <c r="O530" s="353">
        <f>L:L+N:N</f>
        <v>0</v>
      </c>
      <c r="P530" s="19">
        <f t="shared" si="269"/>
        <v>0</v>
      </c>
      <c r="Q530" s="42"/>
      <c r="R530" s="42"/>
      <c r="S530" s="42"/>
      <c r="T530" s="42"/>
      <c r="U530" s="19">
        <f t="shared" si="270"/>
        <v>0</v>
      </c>
      <c r="V530" s="45"/>
      <c r="AR530" s="1"/>
      <c r="AS530" s="1"/>
    </row>
    <row r="531" spans="1:45" s="3" customFormat="1">
      <c r="A531" s="48"/>
      <c r="B531" s="55" t="s">
        <v>253</v>
      </c>
      <c r="C531" s="459"/>
      <c r="D531" s="7"/>
      <c r="E531" s="4"/>
      <c r="F531" s="173"/>
      <c r="G531" s="9"/>
      <c r="H531" s="8"/>
      <c r="I531" s="4"/>
      <c r="J531" s="9"/>
      <c r="K531" s="14"/>
      <c r="L531" s="21">
        <f t="shared" ref="L531:V531" si="271">SUM(L517:L530)</f>
        <v>0</v>
      </c>
      <c r="M531" s="28">
        <f t="shared" si="271"/>
        <v>0</v>
      </c>
      <c r="N531" s="340">
        <f t="shared" ref="N531" si="272">SUM(N517:N530)</f>
        <v>0</v>
      </c>
      <c r="O531" s="349">
        <f t="shared" ref="O531" si="273">SUM(O517:O530)</f>
        <v>0</v>
      </c>
      <c r="P531" s="21">
        <f t="shared" si="271"/>
        <v>0</v>
      </c>
      <c r="Q531" s="43">
        <f t="shared" si="271"/>
        <v>0</v>
      </c>
      <c r="R531" s="43">
        <f t="shared" si="271"/>
        <v>0</v>
      </c>
      <c r="S531" s="43">
        <f t="shared" si="271"/>
        <v>0</v>
      </c>
      <c r="T531" s="43">
        <f t="shared" si="271"/>
        <v>0</v>
      </c>
      <c r="U531" s="21">
        <f t="shared" si="271"/>
        <v>0</v>
      </c>
      <c r="V531" s="43">
        <f t="shared" si="271"/>
        <v>0</v>
      </c>
      <c r="AR531" s="1"/>
      <c r="AS531" s="1"/>
    </row>
    <row r="532" spans="1:45" s="3" customFormat="1" hidden="1" outlineLevel="1">
      <c r="A532" s="18"/>
      <c r="B532" s="53"/>
      <c r="C532" s="458"/>
      <c r="D532" s="7"/>
      <c r="E532" s="4"/>
      <c r="F532" s="173"/>
      <c r="G532" s="9"/>
      <c r="H532" s="8"/>
      <c r="I532" s="4"/>
      <c r="J532" s="4"/>
      <c r="K532" s="14"/>
      <c r="L532" s="19"/>
      <c r="M532" s="32"/>
      <c r="N532" s="339"/>
      <c r="O532" s="353"/>
      <c r="P532" s="19"/>
      <c r="Q532" s="42"/>
      <c r="R532" s="42"/>
      <c r="S532" s="42"/>
      <c r="T532" s="42"/>
      <c r="U532" s="19"/>
      <c r="V532" s="42"/>
      <c r="AR532" s="1"/>
      <c r="AS532" s="1"/>
    </row>
    <row r="533" spans="1:45" s="3" customFormat="1" hidden="1" outlineLevel="1">
      <c r="A533" s="50">
        <v>4600</v>
      </c>
      <c r="B533" s="38" t="s">
        <v>802</v>
      </c>
      <c r="C533" s="458"/>
      <c r="D533" s="7"/>
      <c r="E533" s="9"/>
      <c r="F533" s="173"/>
      <c r="G533" s="9"/>
      <c r="H533" s="8"/>
      <c r="I533" s="4"/>
      <c r="J533" s="9"/>
      <c r="K533" s="14"/>
      <c r="L533" s="19"/>
      <c r="M533" s="32"/>
      <c r="N533" s="339"/>
      <c r="O533" s="353"/>
      <c r="P533" s="19"/>
      <c r="Q533" s="42"/>
      <c r="R533" s="42"/>
      <c r="S533" s="42"/>
      <c r="T533" s="42"/>
      <c r="U533" s="19"/>
      <c r="V533" s="42"/>
      <c r="AR533" s="1"/>
      <c r="AS533" s="1"/>
    </row>
    <row r="534" spans="1:45" s="389" customFormat="1" hidden="1" outlineLevel="1">
      <c r="A534" s="375"/>
      <c r="B534" s="376" t="s">
        <v>1149</v>
      </c>
      <c r="C534" s="458"/>
      <c r="D534" s="378"/>
      <c r="E534" s="379"/>
      <c r="F534" s="380"/>
      <c r="G534" s="379"/>
      <c r="H534" s="381"/>
      <c r="I534" s="382"/>
      <c r="J534" s="379"/>
      <c r="K534" s="383"/>
      <c r="L534" s="384"/>
      <c r="M534" s="385"/>
      <c r="N534" s="386"/>
      <c r="O534" s="387"/>
      <c r="P534" s="384"/>
      <c r="Q534" s="388"/>
      <c r="R534" s="388"/>
      <c r="S534" s="388"/>
      <c r="T534" s="388"/>
      <c r="U534" s="384"/>
      <c r="V534" s="388"/>
      <c r="AR534" s="390"/>
      <c r="AS534" s="390"/>
    </row>
    <row r="535" spans="1:45" s="3" customFormat="1" hidden="1" outlineLevel="1">
      <c r="A535" s="180">
        <v>4601</v>
      </c>
      <c r="B535" s="53" t="s">
        <v>1150</v>
      </c>
      <c r="C535" s="458" t="s">
        <v>181</v>
      </c>
      <c r="D535" s="7"/>
      <c r="E535" s="9"/>
      <c r="F535" s="173">
        <v>1</v>
      </c>
      <c r="G535" s="9"/>
      <c r="H535" s="8">
        <f t="shared" ref="H535:H538" si="274">SUM(E535:G535)</f>
        <v>1</v>
      </c>
      <c r="I535" s="4">
        <v>1</v>
      </c>
      <c r="J535" s="9" t="s">
        <v>216</v>
      </c>
      <c r="K535" s="14"/>
      <c r="L535" s="19">
        <f t="shared" ref="L535:L538" si="275">H535*I535*K535</f>
        <v>0</v>
      </c>
      <c r="M535" s="32"/>
      <c r="N535" s="339"/>
      <c r="O535" s="353">
        <f>L:L+N:N</f>
        <v>0</v>
      </c>
      <c r="P535" s="19">
        <f t="shared" ref="P535:P538" si="276">MAX(L535-SUM(Q535:T535),0)</f>
        <v>0</v>
      </c>
      <c r="Q535" s="42"/>
      <c r="R535" s="42"/>
      <c r="S535" s="42"/>
      <c r="T535" s="42"/>
      <c r="U535" s="19">
        <f t="shared" ref="U535:U538" si="277">L535-SUM(P535:T535)</f>
        <v>0</v>
      </c>
      <c r="V535" s="42">
        <f t="shared" ref="V535:V538" si="278">P535</f>
        <v>0</v>
      </c>
      <c r="AR535" s="1"/>
      <c r="AS535" s="1"/>
    </row>
    <row r="536" spans="1:45" s="3" customFormat="1" hidden="1" outlineLevel="1">
      <c r="A536" s="180">
        <v>4602</v>
      </c>
      <c r="B536" s="53" t="s">
        <v>1151</v>
      </c>
      <c r="C536" s="458" t="s">
        <v>181</v>
      </c>
      <c r="D536" s="7"/>
      <c r="E536" s="9"/>
      <c r="F536" s="173">
        <v>1</v>
      </c>
      <c r="G536" s="9"/>
      <c r="H536" s="8">
        <f t="shared" si="274"/>
        <v>1</v>
      </c>
      <c r="I536" s="4">
        <v>1</v>
      </c>
      <c r="J536" s="9" t="s">
        <v>216</v>
      </c>
      <c r="K536" s="14"/>
      <c r="L536" s="19">
        <f t="shared" si="275"/>
        <v>0</v>
      </c>
      <c r="M536" s="32"/>
      <c r="N536" s="339"/>
      <c r="O536" s="353">
        <f>L:L+N:N</f>
        <v>0</v>
      </c>
      <c r="P536" s="19">
        <f t="shared" si="276"/>
        <v>0</v>
      </c>
      <c r="Q536" s="42"/>
      <c r="R536" s="42"/>
      <c r="S536" s="42"/>
      <c r="T536" s="42"/>
      <c r="U536" s="19">
        <f t="shared" si="277"/>
        <v>0</v>
      </c>
      <c r="V536" s="42">
        <f t="shared" si="278"/>
        <v>0</v>
      </c>
      <c r="AR536" s="1"/>
      <c r="AS536" s="1"/>
    </row>
    <row r="537" spans="1:45" s="3" customFormat="1" hidden="1" outlineLevel="1">
      <c r="A537" s="180">
        <v>4610</v>
      </c>
      <c r="B537" s="53" t="s">
        <v>1152</v>
      </c>
      <c r="C537" s="458" t="s">
        <v>181</v>
      </c>
      <c r="D537" s="7"/>
      <c r="E537" s="9"/>
      <c r="F537" s="173">
        <v>1</v>
      </c>
      <c r="G537" s="9"/>
      <c r="H537" s="8">
        <f t="shared" si="274"/>
        <v>1</v>
      </c>
      <c r="I537" s="4">
        <v>1</v>
      </c>
      <c r="J537" s="9" t="s">
        <v>216</v>
      </c>
      <c r="K537" s="14"/>
      <c r="L537" s="19">
        <f t="shared" si="275"/>
        <v>0</v>
      </c>
      <c r="M537" s="32"/>
      <c r="N537" s="339"/>
      <c r="O537" s="353">
        <f>L:L+N:N</f>
        <v>0</v>
      </c>
      <c r="P537" s="19">
        <f t="shared" si="276"/>
        <v>0</v>
      </c>
      <c r="Q537" s="42"/>
      <c r="R537" s="42"/>
      <c r="S537" s="42"/>
      <c r="T537" s="42"/>
      <c r="U537" s="19">
        <f t="shared" si="277"/>
        <v>0</v>
      </c>
      <c r="V537" s="42">
        <f t="shared" si="278"/>
        <v>0</v>
      </c>
      <c r="AR537" s="1"/>
      <c r="AS537" s="1"/>
    </row>
    <row r="538" spans="1:45" s="3" customFormat="1" hidden="1" outlineLevel="1">
      <c r="A538" s="180">
        <v>4611</v>
      </c>
      <c r="B538" s="53" t="s">
        <v>1153</v>
      </c>
      <c r="C538" s="458" t="s">
        <v>181</v>
      </c>
      <c r="D538" s="7"/>
      <c r="E538" s="9"/>
      <c r="F538" s="173">
        <v>1</v>
      </c>
      <c r="G538" s="9"/>
      <c r="H538" s="8">
        <f t="shared" si="274"/>
        <v>1</v>
      </c>
      <c r="I538" s="4">
        <v>1</v>
      </c>
      <c r="J538" s="9" t="s">
        <v>216</v>
      </c>
      <c r="K538" s="14"/>
      <c r="L538" s="19">
        <f t="shared" si="275"/>
        <v>0</v>
      </c>
      <c r="M538" s="32"/>
      <c r="N538" s="339"/>
      <c r="O538" s="353">
        <f>L:L+N:N</f>
        <v>0</v>
      </c>
      <c r="P538" s="19">
        <f t="shared" si="276"/>
        <v>0</v>
      </c>
      <c r="Q538" s="42"/>
      <c r="R538" s="42"/>
      <c r="S538" s="42"/>
      <c r="T538" s="42"/>
      <c r="U538" s="19">
        <f t="shared" si="277"/>
        <v>0</v>
      </c>
      <c r="V538" s="42">
        <f t="shared" si="278"/>
        <v>0</v>
      </c>
      <c r="AR538" s="1"/>
      <c r="AS538" s="1"/>
    </row>
    <row r="539" spans="1:45" s="389" customFormat="1" hidden="1" outlineLevel="1">
      <c r="A539" s="375"/>
      <c r="B539" s="376" t="s">
        <v>1154</v>
      </c>
      <c r="C539" s="458"/>
      <c r="D539" s="378"/>
      <c r="E539" s="379"/>
      <c r="F539" s="380"/>
      <c r="G539" s="379"/>
      <c r="H539" s="381"/>
      <c r="I539" s="382"/>
      <c r="J539" s="379"/>
      <c r="K539" s="383"/>
      <c r="L539" s="384">
        <f>SUM(L535:L538)</f>
        <v>0</v>
      </c>
      <c r="M539" s="385">
        <f t="shared" ref="M539:V539" si="279">SUM(M535:M538)</f>
        <v>0</v>
      </c>
      <c r="N539" s="386">
        <f t="shared" si="279"/>
        <v>0</v>
      </c>
      <c r="O539" s="387">
        <f t="shared" si="279"/>
        <v>0</v>
      </c>
      <c r="P539" s="384">
        <f t="shared" si="279"/>
        <v>0</v>
      </c>
      <c r="Q539" s="388">
        <f t="shared" si="279"/>
        <v>0</v>
      </c>
      <c r="R539" s="388">
        <f t="shared" si="279"/>
        <v>0</v>
      </c>
      <c r="S539" s="388">
        <f t="shared" si="279"/>
        <v>0</v>
      </c>
      <c r="T539" s="388">
        <f t="shared" si="279"/>
        <v>0</v>
      </c>
      <c r="U539" s="384">
        <f t="shared" si="279"/>
        <v>0</v>
      </c>
      <c r="V539" s="388">
        <f t="shared" si="279"/>
        <v>0</v>
      </c>
      <c r="AR539" s="390"/>
      <c r="AS539" s="390"/>
    </row>
    <row r="540" spans="1:45" s="389" customFormat="1" hidden="1" outlineLevel="1">
      <c r="A540" s="375"/>
      <c r="B540" s="376" t="s">
        <v>1155</v>
      </c>
      <c r="C540" s="458"/>
      <c r="D540" s="378"/>
      <c r="E540" s="379"/>
      <c r="F540" s="380"/>
      <c r="G540" s="379"/>
      <c r="H540" s="381"/>
      <c r="I540" s="382"/>
      <c r="J540" s="379"/>
      <c r="K540" s="383"/>
      <c r="L540" s="384"/>
      <c r="M540" s="385"/>
      <c r="N540" s="386"/>
      <c r="O540" s="387"/>
      <c r="P540" s="384"/>
      <c r="Q540" s="388"/>
      <c r="R540" s="388"/>
      <c r="S540" s="388"/>
      <c r="T540" s="388"/>
      <c r="U540" s="384"/>
      <c r="V540" s="388"/>
      <c r="AR540" s="390"/>
      <c r="AS540" s="390"/>
    </row>
    <row r="541" spans="1:45" s="3" customFormat="1" hidden="1" outlineLevel="1">
      <c r="A541" s="180">
        <v>4620</v>
      </c>
      <c r="B541" s="53" t="s">
        <v>1156</v>
      </c>
      <c r="C541" s="458" t="s">
        <v>181</v>
      </c>
      <c r="D541" s="7"/>
      <c r="E541" s="9"/>
      <c r="F541" s="173">
        <v>1</v>
      </c>
      <c r="G541" s="9"/>
      <c r="H541" s="8">
        <f t="shared" ref="H541:H552" si="280">SUM(E541:G541)</f>
        <v>1</v>
      </c>
      <c r="I541" s="4">
        <v>1</v>
      </c>
      <c r="J541" s="9" t="s">
        <v>216</v>
      </c>
      <c r="K541" s="14"/>
      <c r="L541" s="19">
        <f t="shared" ref="L541:L552" si="281">H541*I541*K541</f>
        <v>0</v>
      </c>
      <c r="M541" s="32"/>
      <c r="N541" s="339"/>
      <c r="O541" s="353">
        <f>L:L+N:N</f>
        <v>0</v>
      </c>
      <c r="P541" s="19">
        <f t="shared" ref="P541:P552" si="282">MAX(L541-SUM(Q541:T541),0)</f>
        <v>0</v>
      </c>
      <c r="Q541" s="42"/>
      <c r="R541" s="42"/>
      <c r="S541" s="42"/>
      <c r="T541" s="42"/>
      <c r="U541" s="19">
        <f t="shared" ref="U541:U552" si="283">L541-SUM(P541:T541)</f>
        <v>0</v>
      </c>
      <c r="V541" s="42">
        <f t="shared" ref="V541:V552" si="284">P541</f>
        <v>0</v>
      </c>
      <c r="AR541" s="1"/>
      <c r="AS541" s="1"/>
    </row>
    <row r="542" spans="1:45" s="3" customFormat="1" hidden="1" outlineLevel="1">
      <c r="A542" s="180">
        <v>4621</v>
      </c>
      <c r="B542" s="53" t="s">
        <v>1157</v>
      </c>
      <c r="C542" s="458" t="s">
        <v>181</v>
      </c>
      <c r="D542" s="7"/>
      <c r="E542" s="9"/>
      <c r="F542" s="173">
        <v>1</v>
      </c>
      <c r="G542" s="9"/>
      <c r="H542" s="8">
        <f t="shared" si="280"/>
        <v>1</v>
      </c>
      <c r="I542" s="4">
        <v>1</v>
      </c>
      <c r="J542" s="9" t="s">
        <v>216</v>
      </c>
      <c r="K542" s="14"/>
      <c r="L542" s="19">
        <f t="shared" si="281"/>
        <v>0</v>
      </c>
      <c r="M542" s="32"/>
      <c r="N542" s="339"/>
      <c r="O542" s="353">
        <f>L:L+N:N</f>
        <v>0</v>
      </c>
      <c r="P542" s="19">
        <f t="shared" si="282"/>
        <v>0</v>
      </c>
      <c r="Q542" s="42"/>
      <c r="R542" s="42"/>
      <c r="S542" s="42"/>
      <c r="T542" s="42"/>
      <c r="U542" s="19">
        <f t="shared" si="283"/>
        <v>0</v>
      </c>
      <c r="V542" s="42">
        <f t="shared" si="284"/>
        <v>0</v>
      </c>
      <c r="AR542" s="1"/>
      <c r="AS542" s="1"/>
    </row>
    <row r="543" spans="1:45" s="3" customFormat="1" hidden="1" outlineLevel="1">
      <c r="A543" s="180">
        <v>4622</v>
      </c>
      <c r="B543" s="53" t="s">
        <v>1158</v>
      </c>
      <c r="C543" s="458" t="s">
        <v>181</v>
      </c>
      <c r="D543" s="7"/>
      <c r="E543" s="9"/>
      <c r="F543" s="173">
        <v>1</v>
      </c>
      <c r="G543" s="9"/>
      <c r="H543" s="8">
        <f t="shared" si="280"/>
        <v>1</v>
      </c>
      <c r="I543" s="4">
        <v>1</v>
      </c>
      <c r="J543" s="9" t="s">
        <v>216</v>
      </c>
      <c r="K543" s="14"/>
      <c r="L543" s="19">
        <f t="shared" si="281"/>
        <v>0</v>
      </c>
      <c r="M543" s="32"/>
      <c r="N543" s="339"/>
      <c r="O543" s="353">
        <f>L:L+N:N</f>
        <v>0</v>
      </c>
      <c r="P543" s="19">
        <f t="shared" si="282"/>
        <v>0</v>
      </c>
      <c r="Q543" s="42"/>
      <c r="R543" s="42"/>
      <c r="S543" s="42"/>
      <c r="T543" s="42"/>
      <c r="U543" s="19">
        <f t="shared" si="283"/>
        <v>0</v>
      </c>
      <c r="V543" s="42">
        <f t="shared" si="284"/>
        <v>0</v>
      </c>
      <c r="AR543" s="1"/>
      <c r="AS543" s="1"/>
    </row>
    <row r="544" spans="1:45" s="3" customFormat="1" hidden="1" outlineLevel="1">
      <c r="A544" s="180">
        <v>4623</v>
      </c>
      <c r="B544" s="53" t="s">
        <v>1159</v>
      </c>
      <c r="C544" s="458" t="s">
        <v>181</v>
      </c>
      <c r="D544" s="7"/>
      <c r="E544" s="9"/>
      <c r="F544" s="173">
        <v>1</v>
      </c>
      <c r="G544" s="9"/>
      <c r="H544" s="8">
        <f t="shared" si="280"/>
        <v>1</v>
      </c>
      <c r="I544" s="4">
        <v>1</v>
      </c>
      <c r="J544" s="9" t="s">
        <v>216</v>
      </c>
      <c r="K544" s="14"/>
      <c r="L544" s="19">
        <f t="shared" si="281"/>
        <v>0</v>
      </c>
      <c r="M544" s="32"/>
      <c r="N544" s="339"/>
      <c r="O544" s="353">
        <f>L:L+N:N</f>
        <v>0</v>
      </c>
      <c r="P544" s="19">
        <f t="shared" si="282"/>
        <v>0</v>
      </c>
      <c r="Q544" s="42"/>
      <c r="R544" s="42"/>
      <c r="S544" s="42"/>
      <c r="T544" s="42"/>
      <c r="U544" s="19">
        <f t="shared" si="283"/>
        <v>0</v>
      </c>
      <c r="V544" s="42">
        <f t="shared" si="284"/>
        <v>0</v>
      </c>
      <c r="AR544" s="1"/>
      <c r="AS544" s="1"/>
    </row>
    <row r="545" spans="1:45" s="3" customFormat="1" hidden="1" outlineLevel="1">
      <c r="A545" s="180">
        <v>4624</v>
      </c>
      <c r="B545" s="53" t="s">
        <v>1160</v>
      </c>
      <c r="C545" s="458" t="s">
        <v>181</v>
      </c>
      <c r="D545" s="7"/>
      <c r="E545" s="9"/>
      <c r="F545" s="173">
        <v>1</v>
      </c>
      <c r="G545" s="9"/>
      <c r="H545" s="8">
        <f t="shared" si="280"/>
        <v>1</v>
      </c>
      <c r="I545" s="4">
        <v>1</v>
      </c>
      <c r="J545" s="9" t="s">
        <v>216</v>
      </c>
      <c r="K545" s="14"/>
      <c r="L545" s="19">
        <f t="shared" si="281"/>
        <v>0</v>
      </c>
      <c r="M545" s="32"/>
      <c r="N545" s="339"/>
      <c r="O545" s="353">
        <f>L:L+N:N</f>
        <v>0</v>
      </c>
      <c r="P545" s="19">
        <f t="shared" si="282"/>
        <v>0</v>
      </c>
      <c r="Q545" s="42"/>
      <c r="R545" s="42"/>
      <c r="S545" s="42"/>
      <c r="T545" s="42"/>
      <c r="U545" s="19">
        <f t="shared" si="283"/>
        <v>0</v>
      </c>
      <c r="V545" s="42">
        <f t="shared" si="284"/>
        <v>0</v>
      </c>
      <c r="AR545" s="1"/>
      <c r="AS545" s="1"/>
    </row>
    <row r="546" spans="1:45" s="3" customFormat="1" hidden="1" outlineLevel="1">
      <c r="A546" s="180">
        <v>4630</v>
      </c>
      <c r="B546" s="53" t="s">
        <v>1161</v>
      </c>
      <c r="C546" s="458" t="s">
        <v>181</v>
      </c>
      <c r="D546" s="7"/>
      <c r="E546" s="9"/>
      <c r="F546" s="173">
        <v>1</v>
      </c>
      <c r="G546" s="9"/>
      <c r="H546" s="8">
        <f t="shared" si="280"/>
        <v>1</v>
      </c>
      <c r="I546" s="4">
        <v>1</v>
      </c>
      <c r="J546" s="9" t="s">
        <v>216</v>
      </c>
      <c r="K546" s="14"/>
      <c r="L546" s="19">
        <f t="shared" si="281"/>
        <v>0</v>
      </c>
      <c r="M546" s="32"/>
      <c r="N546" s="339"/>
      <c r="O546" s="353">
        <f>L:L+N:N</f>
        <v>0</v>
      </c>
      <c r="P546" s="19">
        <f t="shared" si="282"/>
        <v>0</v>
      </c>
      <c r="Q546" s="42"/>
      <c r="R546" s="42"/>
      <c r="S546" s="42"/>
      <c r="T546" s="42"/>
      <c r="U546" s="19">
        <f t="shared" si="283"/>
        <v>0</v>
      </c>
      <c r="V546" s="42">
        <f t="shared" si="284"/>
        <v>0</v>
      </c>
      <c r="AR546" s="1"/>
      <c r="AS546" s="1"/>
    </row>
    <row r="547" spans="1:45" s="3" customFormat="1" hidden="1" outlineLevel="1">
      <c r="A547" s="180">
        <v>4631</v>
      </c>
      <c r="B547" s="53" t="s">
        <v>1162</v>
      </c>
      <c r="C547" s="458" t="s">
        <v>181</v>
      </c>
      <c r="D547" s="7"/>
      <c r="E547" s="9"/>
      <c r="F547" s="173">
        <v>1</v>
      </c>
      <c r="G547" s="9"/>
      <c r="H547" s="8">
        <f t="shared" si="280"/>
        <v>1</v>
      </c>
      <c r="I547" s="4">
        <v>1</v>
      </c>
      <c r="J547" s="9" t="s">
        <v>216</v>
      </c>
      <c r="K547" s="14"/>
      <c r="L547" s="19">
        <f t="shared" si="281"/>
        <v>0</v>
      </c>
      <c r="M547" s="32"/>
      <c r="N547" s="339"/>
      <c r="O547" s="353">
        <f>L:L+N:N</f>
        <v>0</v>
      </c>
      <c r="P547" s="19">
        <f t="shared" si="282"/>
        <v>0</v>
      </c>
      <c r="Q547" s="42"/>
      <c r="R547" s="42"/>
      <c r="S547" s="42"/>
      <c r="T547" s="42"/>
      <c r="U547" s="19">
        <f t="shared" si="283"/>
        <v>0</v>
      </c>
      <c r="V547" s="42">
        <f t="shared" si="284"/>
        <v>0</v>
      </c>
      <c r="AR547" s="1"/>
      <c r="AS547" s="1"/>
    </row>
    <row r="548" spans="1:45" s="3" customFormat="1" hidden="1" outlineLevel="1">
      <c r="A548" s="180">
        <v>4632</v>
      </c>
      <c r="B548" s="53" t="s">
        <v>1163</v>
      </c>
      <c r="C548" s="458" t="s">
        <v>181</v>
      </c>
      <c r="D548" s="7"/>
      <c r="E548" s="9"/>
      <c r="F548" s="173">
        <v>1</v>
      </c>
      <c r="G548" s="9"/>
      <c r="H548" s="8">
        <f t="shared" si="280"/>
        <v>1</v>
      </c>
      <c r="I548" s="4">
        <v>1</v>
      </c>
      <c r="J548" s="9" t="s">
        <v>216</v>
      </c>
      <c r="K548" s="14"/>
      <c r="L548" s="19">
        <f t="shared" si="281"/>
        <v>0</v>
      </c>
      <c r="M548" s="32"/>
      <c r="N548" s="339"/>
      <c r="O548" s="353">
        <f>L:L+N:N</f>
        <v>0</v>
      </c>
      <c r="P548" s="19">
        <f t="shared" si="282"/>
        <v>0</v>
      </c>
      <c r="Q548" s="42"/>
      <c r="R548" s="42"/>
      <c r="S548" s="42"/>
      <c r="T548" s="42"/>
      <c r="U548" s="19">
        <f t="shared" si="283"/>
        <v>0</v>
      </c>
      <c r="V548" s="42">
        <f t="shared" si="284"/>
        <v>0</v>
      </c>
      <c r="AR548" s="1"/>
      <c r="AS548" s="1"/>
    </row>
    <row r="549" spans="1:45" s="3" customFormat="1" hidden="1" outlineLevel="1">
      <c r="A549" s="180">
        <v>4634</v>
      </c>
      <c r="B549" s="53" t="s">
        <v>1164</v>
      </c>
      <c r="C549" s="458" t="s">
        <v>181</v>
      </c>
      <c r="D549" s="7"/>
      <c r="E549" s="9"/>
      <c r="F549" s="173">
        <v>1</v>
      </c>
      <c r="G549" s="9"/>
      <c r="H549" s="8">
        <f t="shared" si="280"/>
        <v>1</v>
      </c>
      <c r="I549" s="4">
        <v>1</v>
      </c>
      <c r="J549" s="9" t="s">
        <v>216</v>
      </c>
      <c r="K549" s="14"/>
      <c r="L549" s="19">
        <f t="shared" si="281"/>
        <v>0</v>
      </c>
      <c r="M549" s="32"/>
      <c r="N549" s="339"/>
      <c r="O549" s="353">
        <f>L:L+N:N</f>
        <v>0</v>
      </c>
      <c r="P549" s="19">
        <f t="shared" si="282"/>
        <v>0</v>
      </c>
      <c r="Q549" s="42"/>
      <c r="R549" s="42"/>
      <c r="S549" s="42"/>
      <c r="T549" s="42"/>
      <c r="U549" s="19">
        <f t="shared" si="283"/>
        <v>0</v>
      </c>
      <c r="V549" s="42">
        <f t="shared" si="284"/>
        <v>0</v>
      </c>
      <c r="AR549" s="1"/>
      <c r="AS549" s="1"/>
    </row>
    <row r="550" spans="1:45" s="3" customFormat="1" hidden="1" outlineLevel="1">
      <c r="A550" s="180">
        <v>4640</v>
      </c>
      <c r="B550" s="53" t="s">
        <v>734</v>
      </c>
      <c r="C550" s="458" t="s">
        <v>181</v>
      </c>
      <c r="D550" s="7"/>
      <c r="E550" s="9"/>
      <c r="F550" s="173">
        <v>1</v>
      </c>
      <c r="G550" s="9"/>
      <c r="H550" s="8">
        <f t="shared" si="280"/>
        <v>1</v>
      </c>
      <c r="I550" s="4">
        <v>1</v>
      </c>
      <c r="J550" s="9" t="s">
        <v>216</v>
      </c>
      <c r="K550" s="14"/>
      <c r="L550" s="19">
        <f t="shared" si="281"/>
        <v>0</v>
      </c>
      <c r="M550" s="32"/>
      <c r="N550" s="339"/>
      <c r="O550" s="353">
        <f>L:L+N:N</f>
        <v>0</v>
      </c>
      <c r="P550" s="19">
        <f t="shared" si="282"/>
        <v>0</v>
      </c>
      <c r="Q550" s="42"/>
      <c r="R550" s="42"/>
      <c r="S550" s="42"/>
      <c r="T550" s="42"/>
      <c r="U550" s="19">
        <f t="shared" si="283"/>
        <v>0</v>
      </c>
      <c r="V550" s="42">
        <f t="shared" si="284"/>
        <v>0</v>
      </c>
      <c r="AR550" s="1"/>
      <c r="AS550" s="1"/>
    </row>
    <row r="551" spans="1:45" s="3" customFormat="1" hidden="1" outlineLevel="1">
      <c r="A551" s="180">
        <v>4641</v>
      </c>
      <c r="B551" s="53" t="s">
        <v>1165</v>
      </c>
      <c r="C551" s="458" t="s">
        <v>181</v>
      </c>
      <c r="D551" s="7"/>
      <c r="E551" s="9"/>
      <c r="F551" s="173">
        <v>1</v>
      </c>
      <c r="G551" s="9"/>
      <c r="H551" s="8">
        <f t="shared" si="280"/>
        <v>1</v>
      </c>
      <c r="I551" s="4">
        <v>1</v>
      </c>
      <c r="J551" s="9" t="s">
        <v>216</v>
      </c>
      <c r="K551" s="14"/>
      <c r="L551" s="19">
        <f t="shared" si="281"/>
        <v>0</v>
      </c>
      <c r="M551" s="32"/>
      <c r="N551" s="339"/>
      <c r="O551" s="353">
        <f>L:L+N:N</f>
        <v>0</v>
      </c>
      <c r="P551" s="19">
        <f t="shared" si="282"/>
        <v>0</v>
      </c>
      <c r="Q551" s="42"/>
      <c r="R551" s="42"/>
      <c r="S551" s="42"/>
      <c r="T551" s="42"/>
      <c r="U551" s="19">
        <f t="shared" si="283"/>
        <v>0</v>
      </c>
      <c r="V551" s="42">
        <f t="shared" si="284"/>
        <v>0</v>
      </c>
      <c r="AR551" s="1"/>
      <c r="AS551" s="1"/>
    </row>
    <row r="552" spans="1:45" s="3" customFormat="1" hidden="1" outlineLevel="1">
      <c r="A552" s="180">
        <v>4645</v>
      </c>
      <c r="B552" s="53" t="s">
        <v>738</v>
      </c>
      <c r="C552" s="458" t="s">
        <v>181</v>
      </c>
      <c r="D552" s="7"/>
      <c r="E552" s="9"/>
      <c r="F552" s="173">
        <v>1</v>
      </c>
      <c r="G552" s="9"/>
      <c r="H552" s="8">
        <f t="shared" si="280"/>
        <v>1</v>
      </c>
      <c r="I552" s="4">
        <v>1</v>
      </c>
      <c r="J552" s="9" t="s">
        <v>216</v>
      </c>
      <c r="K552" s="14"/>
      <c r="L552" s="19">
        <f t="shared" si="281"/>
        <v>0</v>
      </c>
      <c r="M552" s="32"/>
      <c r="N552" s="339"/>
      <c r="O552" s="353">
        <f>L:L+N:N</f>
        <v>0</v>
      </c>
      <c r="P552" s="19">
        <f t="shared" si="282"/>
        <v>0</v>
      </c>
      <c r="Q552" s="42"/>
      <c r="R552" s="42"/>
      <c r="S552" s="42"/>
      <c r="T552" s="42"/>
      <c r="U552" s="19">
        <f t="shared" si="283"/>
        <v>0</v>
      </c>
      <c r="V552" s="42">
        <f t="shared" si="284"/>
        <v>0</v>
      </c>
      <c r="AR552" s="1"/>
      <c r="AS552" s="1"/>
    </row>
    <row r="553" spans="1:45" s="389" customFormat="1" hidden="1" outlineLevel="1">
      <c r="A553" s="375"/>
      <c r="B553" s="376" t="s">
        <v>1154</v>
      </c>
      <c r="C553" s="458"/>
      <c r="D553" s="378"/>
      <c r="E553" s="379"/>
      <c r="F553" s="380"/>
      <c r="G553" s="379"/>
      <c r="H553" s="381"/>
      <c r="I553" s="382"/>
      <c r="J553" s="379"/>
      <c r="K553" s="383"/>
      <c r="L553" s="384">
        <f t="shared" ref="L553:V553" si="285">SUM(L541:L552)</f>
        <v>0</v>
      </c>
      <c r="M553" s="385">
        <f t="shared" si="285"/>
        <v>0</v>
      </c>
      <c r="N553" s="386">
        <f t="shared" si="285"/>
        <v>0</v>
      </c>
      <c r="O553" s="387">
        <f t="shared" si="285"/>
        <v>0</v>
      </c>
      <c r="P553" s="384">
        <f t="shared" si="285"/>
        <v>0</v>
      </c>
      <c r="Q553" s="388">
        <f t="shared" si="285"/>
        <v>0</v>
      </c>
      <c r="R553" s="388">
        <f t="shared" si="285"/>
        <v>0</v>
      </c>
      <c r="S553" s="388">
        <f t="shared" si="285"/>
        <v>0</v>
      </c>
      <c r="T553" s="388">
        <f t="shared" si="285"/>
        <v>0</v>
      </c>
      <c r="U553" s="384">
        <f t="shared" si="285"/>
        <v>0</v>
      </c>
      <c r="V553" s="388">
        <f t="shared" si="285"/>
        <v>0</v>
      </c>
      <c r="AR553" s="390"/>
      <c r="AS553" s="390"/>
    </row>
    <row r="554" spans="1:45" s="404" customFormat="1" hidden="1" outlineLevel="1">
      <c r="A554" s="391"/>
      <c r="B554" s="376" t="s">
        <v>743</v>
      </c>
      <c r="C554" s="458"/>
      <c r="D554" s="393"/>
      <c r="E554" s="394"/>
      <c r="F554" s="395"/>
      <c r="G554" s="394"/>
      <c r="H554" s="396"/>
      <c r="I554" s="397"/>
      <c r="J554" s="394"/>
      <c r="K554" s="398"/>
      <c r="L554" s="399"/>
      <c r="M554" s="400"/>
      <c r="N554" s="401"/>
      <c r="O554" s="402"/>
      <c r="P554" s="399"/>
      <c r="Q554" s="403"/>
      <c r="R554" s="403"/>
      <c r="S554" s="403"/>
      <c r="T554" s="403"/>
      <c r="U554" s="399"/>
      <c r="V554" s="403"/>
      <c r="AR554" s="405"/>
      <c r="AS554" s="405"/>
    </row>
    <row r="555" spans="1:45" s="3" customFormat="1" hidden="1" outlineLevel="1">
      <c r="A555" s="180">
        <v>4651</v>
      </c>
      <c r="B555" s="53" t="s">
        <v>744</v>
      </c>
      <c r="C555" s="458" t="s">
        <v>1431</v>
      </c>
      <c r="D555" s="7"/>
      <c r="E555" s="9"/>
      <c r="F555" s="173">
        <v>1</v>
      </c>
      <c r="G555" s="9"/>
      <c r="H555" s="8">
        <f t="shared" ref="H555:H564" si="286">SUM(E555:G555)</f>
        <v>1</v>
      </c>
      <c r="I555" s="4">
        <v>1</v>
      </c>
      <c r="J555" s="9" t="s">
        <v>216</v>
      </c>
      <c r="K555" s="14"/>
      <c r="L555" s="19">
        <f t="shared" ref="L555:L564" si="287">H555*I555*K555</f>
        <v>0</v>
      </c>
      <c r="M555" s="32"/>
      <c r="N555" s="339"/>
      <c r="O555" s="353">
        <f>L:L+N:N</f>
        <v>0</v>
      </c>
      <c r="P555" s="19">
        <f t="shared" ref="P555:P564" si="288">MAX(L555-SUM(Q555:T555),0)</f>
        <v>0</v>
      </c>
      <c r="Q555" s="42"/>
      <c r="R555" s="42"/>
      <c r="S555" s="42"/>
      <c r="T555" s="42"/>
      <c r="U555" s="19">
        <f t="shared" ref="U555:U564" si="289">L555-SUM(P555:T555)</f>
        <v>0</v>
      </c>
      <c r="V555" s="42">
        <f t="shared" ref="V555:V564" si="290">P555</f>
        <v>0</v>
      </c>
      <c r="AR555" s="1"/>
      <c r="AS555" s="1"/>
    </row>
    <row r="556" spans="1:45" s="3" customFormat="1" hidden="1" outlineLevel="1">
      <c r="A556" s="180">
        <v>4652</v>
      </c>
      <c r="B556" s="53" t="s">
        <v>1404</v>
      </c>
      <c r="C556" s="458" t="s">
        <v>1431</v>
      </c>
      <c r="D556" s="7"/>
      <c r="E556" s="9"/>
      <c r="F556" s="173">
        <v>1</v>
      </c>
      <c r="G556" s="9"/>
      <c r="H556" s="8">
        <f t="shared" si="286"/>
        <v>1</v>
      </c>
      <c r="I556" s="4">
        <v>1</v>
      </c>
      <c r="J556" s="9" t="s">
        <v>216</v>
      </c>
      <c r="K556" s="14"/>
      <c r="L556" s="19">
        <f t="shared" si="287"/>
        <v>0</v>
      </c>
      <c r="M556" s="32"/>
      <c r="N556" s="339"/>
      <c r="O556" s="353">
        <f>L:L+N:N</f>
        <v>0</v>
      </c>
      <c r="P556" s="19">
        <f t="shared" si="288"/>
        <v>0</v>
      </c>
      <c r="Q556" s="42"/>
      <c r="R556" s="42"/>
      <c r="S556" s="42"/>
      <c r="T556" s="42"/>
      <c r="U556" s="19">
        <f t="shared" si="289"/>
        <v>0</v>
      </c>
      <c r="V556" s="42">
        <f t="shared" si="290"/>
        <v>0</v>
      </c>
      <c r="AR556" s="1"/>
      <c r="AS556" s="1"/>
    </row>
    <row r="557" spans="1:45" s="3" customFormat="1" hidden="1" outlineLevel="1">
      <c r="A557" s="180">
        <v>4655</v>
      </c>
      <c r="B557" s="53" t="s">
        <v>749</v>
      </c>
      <c r="C557" s="458" t="s">
        <v>1431</v>
      </c>
      <c r="D557" s="7"/>
      <c r="E557" s="9"/>
      <c r="F557" s="173">
        <v>1</v>
      </c>
      <c r="G557" s="9"/>
      <c r="H557" s="8">
        <f t="shared" si="286"/>
        <v>1</v>
      </c>
      <c r="I557" s="4">
        <v>1</v>
      </c>
      <c r="J557" s="9" t="s">
        <v>216</v>
      </c>
      <c r="K557" s="14"/>
      <c r="L557" s="19">
        <f t="shared" si="287"/>
        <v>0</v>
      </c>
      <c r="M557" s="32"/>
      <c r="N557" s="339"/>
      <c r="O557" s="353">
        <f>L:L+N:N</f>
        <v>0</v>
      </c>
      <c r="P557" s="19">
        <f t="shared" si="288"/>
        <v>0</v>
      </c>
      <c r="Q557" s="42"/>
      <c r="R557" s="42"/>
      <c r="S557" s="42"/>
      <c r="T557" s="42"/>
      <c r="U557" s="19">
        <f t="shared" si="289"/>
        <v>0</v>
      </c>
      <c r="V557" s="42">
        <f t="shared" si="290"/>
        <v>0</v>
      </c>
      <c r="AR557" s="1"/>
      <c r="AS557" s="1"/>
    </row>
    <row r="558" spans="1:45" s="3" customFormat="1" hidden="1" outlineLevel="1">
      <c r="A558" s="180">
        <v>4661</v>
      </c>
      <c r="B558" s="53" t="s">
        <v>750</v>
      </c>
      <c r="C558" s="458" t="s">
        <v>1431</v>
      </c>
      <c r="D558" s="7"/>
      <c r="E558" s="9"/>
      <c r="F558" s="173">
        <v>1</v>
      </c>
      <c r="G558" s="9"/>
      <c r="H558" s="8">
        <f t="shared" si="286"/>
        <v>1</v>
      </c>
      <c r="I558" s="4">
        <v>1</v>
      </c>
      <c r="J558" s="9" t="s">
        <v>216</v>
      </c>
      <c r="K558" s="14"/>
      <c r="L558" s="19">
        <f t="shared" si="287"/>
        <v>0</v>
      </c>
      <c r="M558" s="32"/>
      <c r="N558" s="339"/>
      <c r="O558" s="353">
        <f>L:L+N:N</f>
        <v>0</v>
      </c>
      <c r="P558" s="19">
        <f t="shared" si="288"/>
        <v>0</v>
      </c>
      <c r="Q558" s="42"/>
      <c r="R558" s="42"/>
      <c r="S558" s="42"/>
      <c r="T558" s="42"/>
      <c r="U558" s="19">
        <f t="shared" si="289"/>
        <v>0</v>
      </c>
      <c r="V558" s="42">
        <f t="shared" si="290"/>
        <v>0</v>
      </c>
      <c r="AR558" s="1"/>
      <c r="AS558" s="1"/>
    </row>
    <row r="559" spans="1:45" s="3" customFormat="1" hidden="1" outlineLevel="1">
      <c r="A559" s="180">
        <v>4662</v>
      </c>
      <c r="B559" s="53" t="s">
        <v>751</v>
      </c>
      <c r="C559" s="458" t="s">
        <v>1431</v>
      </c>
      <c r="D559" s="7"/>
      <c r="E559" s="9"/>
      <c r="F559" s="173">
        <v>1</v>
      </c>
      <c r="G559" s="9"/>
      <c r="H559" s="8">
        <f t="shared" si="286"/>
        <v>1</v>
      </c>
      <c r="I559" s="4">
        <v>1</v>
      </c>
      <c r="J559" s="9" t="s">
        <v>216</v>
      </c>
      <c r="K559" s="14"/>
      <c r="L559" s="19">
        <f t="shared" si="287"/>
        <v>0</v>
      </c>
      <c r="M559" s="32"/>
      <c r="N559" s="339"/>
      <c r="O559" s="353">
        <f>L:L+N:N</f>
        <v>0</v>
      </c>
      <c r="P559" s="19">
        <f t="shared" si="288"/>
        <v>0</v>
      </c>
      <c r="Q559" s="42"/>
      <c r="R559" s="42"/>
      <c r="S559" s="42"/>
      <c r="T559" s="42"/>
      <c r="U559" s="19">
        <f t="shared" si="289"/>
        <v>0</v>
      </c>
      <c r="V559" s="42">
        <f t="shared" si="290"/>
        <v>0</v>
      </c>
      <c r="AR559" s="1"/>
      <c r="AS559" s="1"/>
    </row>
    <row r="560" spans="1:45" s="3" customFormat="1" hidden="1" outlineLevel="1">
      <c r="A560" s="180">
        <v>4663</v>
      </c>
      <c r="B560" s="53" t="s">
        <v>1166</v>
      </c>
      <c r="C560" s="458" t="s">
        <v>1431</v>
      </c>
      <c r="D560" s="7"/>
      <c r="E560" s="9"/>
      <c r="F560" s="173">
        <v>1</v>
      </c>
      <c r="G560" s="9"/>
      <c r="H560" s="8">
        <f t="shared" si="286"/>
        <v>1</v>
      </c>
      <c r="I560" s="4">
        <v>1</v>
      </c>
      <c r="J560" s="9" t="s">
        <v>216</v>
      </c>
      <c r="K560" s="14"/>
      <c r="L560" s="19">
        <f t="shared" si="287"/>
        <v>0</v>
      </c>
      <c r="M560" s="32"/>
      <c r="N560" s="339"/>
      <c r="O560" s="353">
        <f>L:L+N:N</f>
        <v>0</v>
      </c>
      <c r="P560" s="19">
        <f t="shared" si="288"/>
        <v>0</v>
      </c>
      <c r="Q560" s="42"/>
      <c r="R560" s="42"/>
      <c r="S560" s="42"/>
      <c r="T560" s="42"/>
      <c r="U560" s="19">
        <f t="shared" si="289"/>
        <v>0</v>
      </c>
      <c r="V560" s="42">
        <f t="shared" si="290"/>
        <v>0</v>
      </c>
      <c r="AR560" s="1"/>
      <c r="AS560" s="1"/>
    </row>
    <row r="561" spans="1:45" s="3" customFormat="1" hidden="1" outlineLevel="1">
      <c r="A561" s="180">
        <v>4664</v>
      </c>
      <c r="B561" s="53" t="s">
        <v>752</v>
      </c>
      <c r="C561" s="458" t="s">
        <v>1431</v>
      </c>
      <c r="D561" s="7"/>
      <c r="E561" s="9"/>
      <c r="F561" s="173">
        <v>1</v>
      </c>
      <c r="G561" s="9"/>
      <c r="H561" s="8">
        <f t="shared" si="286"/>
        <v>1</v>
      </c>
      <c r="I561" s="4">
        <v>1</v>
      </c>
      <c r="J561" s="9" t="s">
        <v>216</v>
      </c>
      <c r="K561" s="14"/>
      <c r="L561" s="19">
        <f t="shared" si="287"/>
        <v>0</v>
      </c>
      <c r="M561" s="32"/>
      <c r="N561" s="339"/>
      <c r="O561" s="353">
        <f>L:L+N:N</f>
        <v>0</v>
      </c>
      <c r="P561" s="19">
        <f t="shared" si="288"/>
        <v>0</v>
      </c>
      <c r="Q561" s="42"/>
      <c r="R561" s="42"/>
      <c r="S561" s="42"/>
      <c r="T561" s="42"/>
      <c r="U561" s="19">
        <f t="shared" si="289"/>
        <v>0</v>
      </c>
      <c r="V561" s="42">
        <f t="shared" si="290"/>
        <v>0</v>
      </c>
      <c r="AR561" s="1"/>
      <c r="AS561" s="1"/>
    </row>
    <row r="562" spans="1:45" s="3" customFormat="1" hidden="1" outlineLevel="1">
      <c r="A562" s="180">
        <v>4665</v>
      </c>
      <c r="B562" s="53" t="s">
        <v>1405</v>
      </c>
      <c r="C562" s="458" t="s">
        <v>1431</v>
      </c>
      <c r="D562" s="7"/>
      <c r="E562" s="9"/>
      <c r="F562" s="173">
        <v>1</v>
      </c>
      <c r="G562" s="9"/>
      <c r="H562" s="8">
        <f t="shared" si="286"/>
        <v>1</v>
      </c>
      <c r="I562" s="4">
        <v>1</v>
      </c>
      <c r="J562" s="9" t="s">
        <v>216</v>
      </c>
      <c r="K562" s="14"/>
      <c r="L562" s="19">
        <f t="shared" si="287"/>
        <v>0</v>
      </c>
      <c r="M562" s="32"/>
      <c r="N562" s="339"/>
      <c r="O562" s="353">
        <f>L:L+N:N</f>
        <v>0</v>
      </c>
      <c r="P562" s="19">
        <f t="shared" si="288"/>
        <v>0</v>
      </c>
      <c r="Q562" s="42"/>
      <c r="R562" s="42"/>
      <c r="S562" s="42"/>
      <c r="T562" s="42"/>
      <c r="U562" s="19">
        <f t="shared" si="289"/>
        <v>0</v>
      </c>
      <c r="V562" s="42">
        <f t="shared" si="290"/>
        <v>0</v>
      </c>
      <c r="AR562" s="1"/>
      <c r="AS562" s="1"/>
    </row>
    <row r="563" spans="1:45" s="3" customFormat="1" hidden="1" outlineLevel="1">
      <c r="A563" s="180">
        <v>4666</v>
      </c>
      <c r="B563" s="53" t="s">
        <v>1406</v>
      </c>
      <c r="C563" s="458" t="s">
        <v>1431</v>
      </c>
      <c r="D563" s="7"/>
      <c r="E563" s="9"/>
      <c r="F563" s="173">
        <v>1</v>
      </c>
      <c r="G563" s="9"/>
      <c r="H563" s="8">
        <f t="shared" si="286"/>
        <v>1</v>
      </c>
      <c r="I563" s="4">
        <v>1</v>
      </c>
      <c r="J563" s="9" t="s">
        <v>216</v>
      </c>
      <c r="K563" s="14"/>
      <c r="L563" s="19">
        <f t="shared" si="287"/>
        <v>0</v>
      </c>
      <c r="M563" s="32"/>
      <c r="N563" s="339"/>
      <c r="O563" s="353">
        <f>L:L+N:N</f>
        <v>0</v>
      </c>
      <c r="P563" s="19">
        <f t="shared" si="288"/>
        <v>0</v>
      </c>
      <c r="Q563" s="42"/>
      <c r="R563" s="42"/>
      <c r="S563" s="42"/>
      <c r="T563" s="42"/>
      <c r="U563" s="19">
        <f t="shared" si="289"/>
        <v>0</v>
      </c>
      <c r="V563" s="42">
        <f t="shared" si="290"/>
        <v>0</v>
      </c>
      <c r="AR563" s="1"/>
      <c r="AS563" s="1"/>
    </row>
    <row r="564" spans="1:45" s="3" customFormat="1" hidden="1" outlineLevel="1">
      <c r="A564" s="180">
        <v>4667</v>
      </c>
      <c r="B564" s="53" t="s">
        <v>754</v>
      </c>
      <c r="C564" s="458" t="s">
        <v>1431</v>
      </c>
      <c r="D564" s="7"/>
      <c r="E564" s="9"/>
      <c r="F564" s="173">
        <v>1</v>
      </c>
      <c r="G564" s="9"/>
      <c r="H564" s="8">
        <f t="shared" si="286"/>
        <v>1</v>
      </c>
      <c r="I564" s="4">
        <v>1</v>
      </c>
      <c r="J564" s="9" t="s">
        <v>216</v>
      </c>
      <c r="K564" s="14"/>
      <c r="L564" s="19">
        <f t="shared" si="287"/>
        <v>0</v>
      </c>
      <c r="M564" s="32"/>
      <c r="N564" s="339"/>
      <c r="O564" s="353">
        <f>L:L+N:N</f>
        <v>0</v>
      </c>
      <c r="P564" s="19">
        <f t="shared" si="288"/>
        <v>0</v>
      </c>
      <c r="Q564" s="42"/>
      <c r="R564" s="42"/>
      <c r="S564" s="42"/>
      <c r="T564" s="42"/>
      <c r="U564" s="19">
        <f t="shared" si="289"/>
        <v>0</v>
      </c>
      <c r="V564" s="42">
        <f t="shared" si="290"/>
        <v>0</v>
      </c>
      <c r="AR564" s="1"/>
      <c r="AS564" s="1"/>
    </row>
    <row r="565" spans="1:45" s="389" customFormat="1" hidden="1" outlineLevel="1">
      <c r="A565" s="375"/>
      <c r="B565" s="376" t="s">
        <v>1154</v>
      </c>
      <c r="C565" s="458"/>
      <c r="D565" s="378"/>
      <c r="E565" s="379"/>
      <c r="F565" s="380"/>
      <c r="G565" s="379"/>
      <c r="H565" s="381"/>
      <c r="I565" s="382"/>
      <c r="J565" s="379"/>
      <c r="K565" s="383"/>
      <c r="L565" s="384">
        <f t="shared" ref="L565:V565" si="291">SUM(L555:L564)</f>
        <v>0</v>
      </c>
      <c r="M565" s="385">
        <f t="shared" si="291"/>
        <v>0</v>
      </c>
      <c r="N565" s="386">
        <f t="shared" si="291"/>
        <v>0</v>
      </c>
      <c r="O565" s="387">
        <f t="shared" si="291"/>
        <v>0</v>
      </c>
      <c r="P565" s="384">
        <f t="shared" si="291"/>
        <v>0</v>
      </c>
      <c r="Q565" s="388">
        <f t="shared" si="291"/>
        <v>0</v>
      </c>
      <c r="R565" s="388">
        <f t="shared" si="291"/>
        <v>0</v>
      </c>
      <c r="S565" s="388">
        <f t="shared" si="291"/>
        <v>0</v>
      </c>
      <c r="T565" s="388">
        <f t="shared" si="291"/>
        <v>0</v>
      </c>
      <c r="U565" s="384">
        <f t="shared" si="291"/>
        <v>0</v>
      </c>
      <c r="V565" s="388">
        <f t="shared" si="291"/>
        <v>0</v>
      </c>
      <c r="AR565" s="390"/>
      <c r="AS565" s="390"/>
    </row>
    <row r="566" spans="1:45" s="404" customFormat="1" hidden="1" outlineLevel="1">
      <c r="A566" s="391"/>
      <c r="B566" s="376" t="s">
        <v>1167</v>
      </c>
      <c r="C566" s="458"/>
      <c r="D566" s="393"/>
      <c r="E566" s="394"/>
      <c r="F566" s="395"/>
      <c r="G566" s="394"/>
      <c r="H566" s="396"/>
      <c r="I566" s="397"/>
      <c r="J566" s="394"/>
      <c r="K566" s="398"/>
      <c r="L566" s="399"/>
      <c r="M566" s="400"/>
      <c r="N566" s="401"/>
      <c r="O566" s="402"/>
      <c r="P566" s="399"/>
      <c r="Q566" s="403"/>
      <c r="R566" s="403"/>
      <c r="S566" s="403"/>
      <c r="T566" s="403"/>
      <c r="U566" s="399"/>
      <c r="V566" s="403"/>
      <c r="AR566" s="405"/>
      <c r="AS566" s="405"/>
    </row>
    <row r="567" spans="1:45" s="3" customFormat="1" hidden="1" outlineLevel="1">
      <c r="A567" s="180">
        <v>4671</v>
      </c>
      <c r="B567" s="53" t="s">
        <v>1168</v>
      </c>
      <c r="C567" s="458" t="s">
        <v>1431</v>
      </c>
      <c r="D567" s="7"/>
      <c r="E567" s="9"/>
      <c r="F567" s="173">
        <v>1</v>
      </c>
      <c r="G567" s="9"/>
      <c r="H567" s="8">
        <f t="shared" ref="H567:H575" si="292">SUM(E567:G567)</f>
        <v>1</v>
      </c>
      <c r="I567" s="4">
        <v>1</v>
      </c>
      <c r="J567" s="9" t="s">
        <v>216</v>
      </c>
      <c r="K567" s="14"/>
      <c r="L567" s="19">
        <f t="shared" ref="L567:L575" si="293">H567*I567*K567</f>
        <v>0</v>
      </c>
      <c r="M567" s="32"/>
      <c r="N567" s="339"/>
      <c r="O567" s="353">
        <f>L:L+N:N</f>
        <v>0</v>
      </c>
      <c r="P567" s="19">
        <f t="shared" ref="P567:P575" si="294">MAX(L567-SUM(Q567:T567),0)</f>
        <v>0</v>
      </c>
      <c r="Q567" s="42"/>
      <c r="R567" s="42"/>
      <c r="S567" s="42"/>
      <c r="T567" s="42"/>
      <c r="U567" s="19">
        <f t="shared" ref="U567:U575" si="295">L567-SUM(P567:T567)</f>
        <v>0</v>
      </c>
      <c r="V567" s="42">
        <f t="shared" ref="V567:V575" si="296">P567</f>
        <v>0</v>
      </c>
      <c r="AR567" s="1"/>
      <c r="AS567" s="1"/>
    </row>
    <row r="568" spans="1:45" s="3" customFormat="1" hidden="1" outlineLevel="1">
      <c r="A568" s="180">
        <v>4672</v>
      </c>
      <c r="B568" s="53" t="s">
        <v>1169</v>
      </c>
      <c r="C568" s="458" t="s">
        <v>1431</v>
      </c>
      <c r="D568" s="7"/>
      <c r="E568" s="9"/>
      <c r="F568" s="173">
        <v>1</v>
      </c>
      <c r="G568" s="9"/>
      <c r="H568" s="8">
        <f t="shared" si="292"/>
        <v>1</v>
      </c>
      <c r="I568" s="4">
        <v>1</v>
      </c>
      <c r="J568" s="9" t="s">
        <v>216</v>
      </c>
      <c r="K568" s="14"/>
      <c r="L568" s="19">
        <f t="shared" si="293"/>
        <v>0</v>
      </c>
      <c r="M568" s="32"/>
      <c r="N568" s="339"/>
      <c r="O568" s="353">
        <f>L:L+N:N</f>
        <v>0</v>
      </c>
      <c r="P568" s="19">
        <f t="shared" si="294"/>
        <v>0</v>
      </c>
      <c r="Q568" s="42"/>
      <c r="R568" s="42"/>
      <c r="S568" s="42"/>
      <c r="T568" s="42"/>
      <c r="U568" s="19">
        <f t="shared" si="295"/>
        <v>0</v>
      </c>
      <c r="V568" s="42">
        <f t="shared" si="296"/>
        <v>0</v>
      </c>
      <c r="AR568" s="1"/>
      <c r="AS568" s="1"/>
    </row>
    <row r="569" spans="1:45" s="3" customFormat="1" hidden="1" outlineLevel="1">
      <c r="A569" s="180">
        <v>4673</v>
      </c>
      <c r="B569" s="53" t="s">
        <v>1170</v>
      </c>
      <c r="C569" s="458" t="s">
        <v>1431</v>
      </c>
      <c r="D569" s="7"/>
      <c r="E569" s="9"/>
      <c r="F569" s="173">
        <v>1</v>
      </c>
      <c r="G569" s="9"/>
      <c r="H569" s="8">
        <f t="shared" si="292"/>
        <v>1</v>
      </c>
      <c r="I569" s="4">
        <v>1</v>
      </c>
      <c r="J569" s="9" t="s">
        <v>216</v>
      </c>
      <c r="K569" s="14"/>
      <c r="L569" s="19">
        <f t="shared" si="293"/>
        <v>0</v>
      </c>
      <c r="M569" s="32"/>
      <c r="N569" s="339"/>
      <c r="O569" s="353">
        <f>L:L+N:N</f>
        <v>0</v>
      </c>
      <c r="P569" s="19">
        <f t="shared" si="294"/>
        <v>0</v>
      </c>
      <c r="Q569" s="42"/>
      <c r="R569" s="42"/>
      <c r="S569" s="42"/>
      <c r="T569" s="42"/>
      <c r="U569" s="19">
        <f t="shared" si="295"/>
        <v>0</v>
      </c>
      <c r="V569" s="42">
        <f t="shared" si="296"/>
        <v>0</v>
      </c>
      <c r="AR569" s="1"/>
      <c r="AS569" s="1"/>
    </row>
    <row r="570" spans="1:45" s="3" customFormat="1" hidden="1" outlineLevel="1">
      <c r="A570" s="180">
        <v>4675</v>
      </c>
      <c r="B570" s="53" t="s">
        <v>1407</v>
      </c>
      <c r="C570" s="458" t="s">
        <v>1431</v>
      </c>
      <c r="D570" s="7"/>
      <c r="E570" s="9"/>
      <c r="F570" s="173">
        <v>1</v>
      </c>
      <c r="G570" s="9"/>
      <c r="H570" s="8">
        <f t="shared" si="292"/>
        <v>1</v>
      </c>
      <c r="I570" s="4">
        <v>1</v>
      </c>
      <c r="J570" s="9" t="s">
        <v>216</v>
      </c>
      <c r="K570" s="14"/>
      <c r="L570" s="19">
        <f t="shared" si="293"/>
        <v>0</v>
      </c>
      <c r="M570" s="32"/>
      <c r="N570" s="339"/>
      <c r="O570" s="353">
        <f>L:L+N:N</f>
        <v>0</v>
      </c>
      <c r="P570" s="19">
        <f t="shared" si="294"/>
        <v>0</v>
      </c>
      <c r="Q570" s="42"/>
      <c r="R570" s="42"/>
      <c r="S570" s="42"/>
      <c r="T570" s="42"/>
      <c r="U570" s="19">
        <f t="shared" si="295"/>
        <v>0</v>
      </c>
      <c r="V570" s="42">
        <f t="shared" si="296"/>
        <v>0</v>
      </c>
      <c r="AR570" s="1"/>
      <c r="AS570" s="1"/>
    </row>
    <row r="571" spans="1:45" s="3" customFormat="1" hidden="1" outlineLevel="1">
      <c r="A571" s="180">
        <v>4676</v>
      </c>
      <c r="B571" s="53" t="s">
        <v>1171</v>
      </c>
      <c r="C571" s="458" t="s">
        <v>1431</v>
      </c>
      <c r="D571" s="7"/>
      <c r="E571" s="9"/>
      <c r="F571" s="173">
        <v>1</v>
      </c>
      <c r="G571" s="9"/>
      <c r="H571" s="8">
        <f t="shared" si="292"/>
        <v>1</v>
      </c>
      <c r="I571" s="4">
        <v>1</v>
      </c>
      <c r="J571" s="9" t="s">
        <v>216</v>
      </c>
      <c r="K571" s="14"/>
      <c r="L571" s="19">
        <f t="shared" si="293"/>
        <v>0</v>
      </c>
      <c r="M571" s="32"/>
      <c r="N571" s="339"/>
      <c r="O571" s="353">
        <f>L:L+N:N</f>
        <v>0</v>
      </c>
      <c r="P571" s="19">
        <f t="shared" si="294"/>
        <v>0</v>
      </c>
      <c r="Q571" s="42"/>
      <c r="R571" s="42"/>
      <c r="S571" s="42"/>
      <c r="T571" s="42"/>
      <c r="U571" s="19">
        <f t="shared" si="295"/>
        <v>0</v>
      </c>
      <c r="V571" s="42">
        <f t="shared" si="296"/>
        <v>0</v>
      </c>
      <c r="AR571" s="1"/>
      <c r="AS571" s="1"/>
    </row>
    <row r="572" spans="1:45" s="3" customFormat="1" hidden="1" outlineLevel="1">
      <c r="A572" s="180">
        <v>4680</v>
      </c>
      <c r="B572" s="53" t="s">
        <v>1172</v>
      </c>
      <c r="C572" s="458" t="s">
        <v>1431</v>
      </c>
      <c r="D572" s="7"/>
      <c r="E572" s="9"/>
      <c r="F572" s="173">
        <v>1</v>
      </c>
      <c r="G572" s="9"/>
      <c r="H572" s="8">
        <f t="shared" si="292"/>
        <v>1</v>
      </c>
      <c r="I572" s="4">
        <v>1</v>
      </c>
      <c r="J572" s="9" t="s">
        <v>216</v>
      </c>
      <c r="K572" s="14"/>
      <c r="L572" s="19">
        <f t="shared" si="293"/>
        <v>0</v>
      </c>
      <c r="M572" s="32"/>
      <c r="N572" s="339"/>
      <c r="O572" s="353">
        <f>L:L+N:N</f>
        <v>0</v>
      </c>
      <c r="P572" s="19">
        <f t="shared" si="294"/>
        <v>0</v>
      </c>
      <c r="Q572" s="42"/>
      <c r="R572" s="42"/>
      <c r="S572" s="42"/>
      <c r="T572" s="42"/>
      <c r="U572" s="19">
        <f t="shared" si="295"/>
        <v>0</v>
      </c>
      <c r="V572" s="42">
        <f t="shared" si="296"/>
        <v>0</v>
      </c>
      <c r="AR572" s="1"/>
      <c r="AS572" s="1"/>
    </row>
    <row r="573" spans="1:45" s="3" customFormat="1" hidden="1" outlineLevel="1">
      <c r="A573" s="180">
        <v>4681</v>
      </c>
      <c r="B573" s="53" t="s">
        <v>1173</v>
      </c>
      <c r="C573" s="458" t="s">
        <v>1431</v>
      </c>
      <c r="D573" s="7"/>
      <c r="E573" s="9"/>
      <c r="F573" s="173">
        <v>1</v>
      </c>
      <c r="G573" s="9"/>
      <c r="H573" s="8">
        <f t="shared" si="292"/>
        <v>1</v>
      </c>
      <c r="I573" s="4">
        <v>1</v>
      </c>
      <c r="J573" s="9" t="s">
        <v>216</v>
      </c>
      <c r="K573" s="14"/>
      <c r="L573" s="19">
        <f t="shared" si="293"/>
        <v>0</v>
      </c>
      <c r="M573" s="32"/>
      <c r="N573" s="339"/>
      <c r="O573" s="353">
        <f>L:L+N:N</f>
        <v>0</v>
      </c>
      <c r="P573" s="19">
        <f t="shared" si="294"/>
        <v>0</v>
      </c>
      <c r="Q573" s="42"/>
      <c r="R573" s="42"/>
      <c r="S573" s="42"/>
      <c r="T573" s="42"/>
      <c r="U573" s="19">
        <f t="shared" si="295"/>
        <v>0</v>
      </c>
      <c r="V573" s="42">
        <f t="shared" si="296"/>
        <v>0</v>
      </c>
      <c r="AR573" s="1"/>
      <c r="AS573" s="1"/>
    </row>
    <row r="574" spans="1:45" s="3" customFormat="1" hidden="1" outlineLevel="1">
      <c r="A574" s="180">
        <v>4682</v>
      </c>
      <c r="B574" s="53" t="s">
        <v>1174</v>
      </c>
      <c r="C574" s="458" t="s">
        <v>1431</v>
      </c>
      <c r="D574" s="7"/>
      <c r="E574" s="9"/>
      <c r="F574" s="173">
        <v>1</v>
      </c>
      <c r="G574" s="9"/>
      <c r="H574" s="8">
        <f t="shared" si="292"/>
        <v>1</v>
      </c>
      <c r="I574" s="4">
        <v>1</v>
      </c>
      <c r="J574" s="9" t="s">
        <v>216</v>
      </c>
      <c r="K574" s="14"/>
      <c r="L574" s="19">
        <f t="shared" si="293"/>
        <v>0</v>
      </c>
      <c r="M574" s="32"/>
      <c r="N574" s="339"/>
      <c r="O574" s="353">
        <f>L:L+N:N</f>
        <v>0</v>
      </c>
      <c r="P574" s="19">
        <f t="shared" si="294"/>
        <v>0</v>
      </c>
      <c r="Q574" s="42"/>
      <c r="R574" s="42"/>
      <c r="S574" s="42"/>
      <c r="T574" s="42"/>
      <c r="U574" s="19">
        <f t="shared" si="295"/>
        <v>0</v>
      </c>
      <c r="V574" s="42">
        <f t="shared" si="296"/>
        <v>0</v>
      </c>
      <c r="AR574" s="1"/>
      <c r="AS574" s="1"/>
    </row>
    <row r="575" spans="1:45" s="3" customFormat="1" hidden="1" outlineLevel="1">
      <c r="A575" s="180">
        <v>4685</v>
      </c>
      <c r="B575" s="53" t="s">
        <v>1175</v>
      </c>
      <c r="C575" s="458" t="s">
        <v>1431</v>
      </c>
      <c r="D575" s="7"/>
      <c r="E575" s="9"/>
      <c r="F575" s="173">
        <v>1</v>
      </c>
      <c r="G575" s="9"/>
      <c r="H575" s="8">
        <f t="shared" si="292"/>
        <v>1</v>
      </c>
      <c r="I575" s="4">
        <v>1</v>
      </c>
      <c r="J575" s="9" t="s">
        <v>216</v>
      </c>
      <c r="K575" s="14"/>
      <c r="L575" s="19">
        <f t="shared" si="293"/>
        <v>0</v>
      </c>
      <c r="M575" s="32"/>
      <c r="N575" s="339"/>
      <c r="O575" s="353">
        <f>L:L+N:N</f>
        <v>0</v>
      </c>
      <c r="P575" s="19">
        <f t="shared" si="294"/>
        <v>0</v>
      </c>
      <c r="Q575" s="42"/>
      <c r="R575" s="42"/>
      <c r="S575" s="42"/>
      <c r="T575" s="42"/>
      <c r="U575" s="19">
        <f t="shared" si="295"/>
        <v>0</v>
      </c>
      <c r="V575" s="42">
        <f t="shared" si="296"/>
        <v>0</v>
      </c>
      <c r="AR575" s="1"/>
      <c r="AS575" s="1"/>
    </row>
    <row r="576" spans="1:45" s="389" customFormat="1" hidden="1" outlineLevel="1">
      <c r="A576" s="375"/>
      <c r="B576" s="376" t="s">
        <v>1154</v>
      </c>
      <c r="C576" s="461"/>
      <c r="D576" s="378"/>
      <c r="E576" s="379"/>
      <c r="F576" s="380"/>
      <c r="G576" s="379"/>
      <c r="H576" s="381"/>
      <c r="I576" s="382"/>
      <c r="J576" s="379"/>
      <c r="K576" s="383"/>
      <c r="L576" s="384">
        <f t="shared" ref="L576:V576" si="297">SUM(L567:L575)</f>
        <v>0</v>
      </c>
      <c r="M576" s="385">
        <f t="shared" si="297"/>
        <v>0</v>
      </c>
      <c r="N576" s="386">
        <f t="shared" si="297"/>
        <v>0</v>
      </c>
      <c r="O576" s="387">
        <f t="shared" si="297"/>
        <v>0</v>
      </c>
      <c r="P576" s="384">
        <f t="shared" si="297"/>
        <v>0</v>
      </c>
      <c r="Q576" s="388">
        <f t="shared" si="297"/>
        <v>0</v>
      </c>
      <c r="R576" s="388">
        <f t="shared" si="297"/>
        <v>0</v>
      </c>
      <c r="S576" s="388">
        <f t="shared" si="297"/>
        <v>0</v>
      </c>
      <c r="T576" s="388">
        <f t="shared" si="297"/>
        <v>0</v>
      </c>
      <c r="U576" s="384">
        <f t="shared" si="297"/>
        <v>0</v>
      </c>
      <c r="V576" s="388">
        <f t="shared" si="297"/>
        <v>0</v>
      </c>
      <c r="AR576" s="390"/>
      <c r="AS576" s="390"/>
    </row>
    <row r="577" spans="1:45" s="404" customFormat="1" hidden="1" outlineLevel="1">
      <c r="A577" s="391"/>
      <c r="B577" s="376" t="s">
        <v>1176</v>
      </c>
      <c r="C577" s="459"/>
      <c r="D577" s="393"/>
      <c r="E577" s="394"/>
      <c r="F577" s="395"/>
      <c r="G577" s="394"/>
      <c r="H577" s="396"/>
      <c r="I577" s="397"/>
      <c r="J577" s="394"/>
      <c r="K577" s="398"/>
      <c r="L577" s="399"/>
      <c r="M577" s="400"/>
      <c r="N577" s="401"/>
      <c r="O577" s="402"/>
      <c r="P577" s="399"/>
      <c r="Q577" s="403"/>
      <c r="R577" s="403"/>
      <c r="S577" s="403"/>
      <c r="T577" s="403"/>
      <c r="U577" s="399"/>
      <c r="V577" s="403"/>
      <c r="AR577" s="405"/>
      <c r="AS577" s="405"/>
    </row>
    <row r="578" spans="1:45" s="3" customFormat="1" hidden="1" outlineLevel="1">
      <c r="A578" s="180">
        <v>4691</v>
      </c>
      <c r="B578" s="53" t="s">
        <v>1177</v>
      </c>
      <c r="C578" s="458" t="s">
        <v>1431</v>
      </c>
      <c r="D578" s="7"/>
      <c r="E578" s="9"/>
      <c r="F578" s="173">
        <v>1</v>
      </c>
      <c r="G578" s="9"/>
      <c r="H578" s="8">
        <f t="shared" ref="H578:H580" si="298">SUM(E578:G578)</f>
        <v>1</v>
      </c>
      <c r="I578" s="4">
        <v>1</v>
      </c>
      <c r="J578" s="9" t="s">
        <v>216</v>
      </c>
      <c r="K578" s="14"/>
      <c r="L578" s="19">
        <f t="shared" ref="L578:L580" si="299">H578*I578*K578</f>
        <v>0</v>
      </c>
      <c r="M578" s="32"/>
      <c r="N578" s="339"/>
      <c r="O578" s="353">
        <f>L:L+N:N</f>
        <v>0</v>
      </c>
      <c r="P578" s="19">
        <f t="shared" ref="P578:P580" si="300">MAX(L578-SUM(Q578:T578),0)</f>
        <v>0</v>
      </c>
      <c r="Q578" s="42"/>
      <c r="R578" s="42"/>
      <c r="S578" s="42"/>
      <c r="T578" s="42"/>
      <c r="U578" s="19">
        <f t="shared" ref="U578:U580" si="301">L578-SUM(P578:T578)</f>
        <v>0</v>
      </c>
      <c r="V578" s="42">
        <f t="shared" ref="V578:V580" si="302">P578</f>
        <v>0</v>
      </c>
      <c r="AR578" s="1"/>
      <c r="AS578" s="1"/>
    </row>
    <row r="579" spans="1:45" s="3" customFormat="1" hidden="1" outlineLevel="1">
      <c r="A579" s="180">
        <v>4692</v>
      </c>
      <c r="B579" s="53" t="s">
        <v>1178</v>
      </c>
      <c r="C579" s="458" t="s">
        <v>1431</v>
      </c>
      <c r="D579" s="7"/>
      <c r="E579" s="9"/>
      <c r="F579" s="173">
        <v>1</v>
      </c>
      <c r="G579" s="9"/>
      <c r="H579" s="8">
        <f t="shared" si="298"/>
        <v>1</v>
      </c>
      <c r="I579" s="4">
        <v>1</v>
      </c>
      <c r="J579" s="9" t="s">
        <v>216</v>
      </c>
      <c r="K579" s="14"/>
      <c r="L579" s="19">
        <f t="shared" si="299"/>
        <v>0</v>
      </c>
      <c r="M579" s="32"/>
      <c r="N579" s="339"/>
      <c r="O579" s="353">
        <f>L:L+N:N</f>
        <v>0</v>
      </c>
      <c r="P579" s="19">
        <f t="shared" si="300"/>
        <v>0</v>
      </c>
      <c r="Q579" s="42"/>
      <c r="R579" s="42"/>
      <c r="S579" s="42"/>
      <c r="T579" s="42"/>
      <c r="U579" s="19">
        <f t="shared" si="301"/>
        <v>0</v>
      </c>
      <c r="V579" s="42">
        <f t="shared" si="302"/>
        <v>0</v>
      </c>
      <c r="AR579" s="1"/>
      <c r="AS579" s="1"/>
    </row>
    <row r="580" spans="1:45" s="3" customFormat="1" hidden="1" outlineLevel="1">
      <c r="A580" s="180">
        <v>4693</v>
      </c>
      <c r="B580" s="53" t="s">
        <v>1179</v>
      </c>
      <c r="C580" s="458" t="s">
        <v>1431</v>
      </c>
      <c r="D580" s="7"/>
      <c r="E580" s="9"/>
      <c r="F580" s="173">
        <v>1</v>
      </c>
      <c r="G580" s="9"/>
      <c r="H580" s="8">
        <f t="shared" si="298"/>
        <v>1</v>
      </c>
      <c r="I580" s="4">
        <v>1</v>
      </c>
      <c r="J580" s="9" t="s">
        <v>216</v>
      </c>
      <c r="K580" s="14"/>
      <c r="L580" s="19">
        <f t="shared" si="299"/>
        <v>0</v>
      </c>
      <c r="M580" s="32"/>
      <c r="N580" s="339"/>
      <c r="O580" s="353">
        <f>L:L+N:N</f>
        <v>0</v>
      </c>
      <c r="P580" s="19">
        <f t="shared" si="300"/>
        <v>0</v>
      </c>
      <c r="Q580" s="42"/>
      <c r="R580" s="42"/>
      <c r="S580" s="42"/>
      <c r="T580" s="42"/>
      <c r="U580" s="19">
        <f t="shared" si="301"/>
        <v>0</v>
      </c>
      <c r="V580" s="42">
        <f t="shared" si="302"/>
        <v>0</v>
      </c>
      <c r="AR580" s="1"/>
      <c r="AS580" s="1"/>
    </row>
    <row r="581" spans="1:45" s="389" customFormat="1" hidden="1" outlineLevel="1">
      <c r="A581" s="375"/>
      <c r="B581" s="376" t="s">
        <v>1154</v>
      </c>
      <c r="C581" s="458"/>
      <c r="D581" s="378"/>
      <c r="E581" s="379"/>
      <c r="F581" s="380"/>
      <c r="G581" s="379"/>
      <c r="H581" s="381"/>
      <c r="I581" s="382"/>
      <c r="J581" s="379"/>
      <c r="K581" s="383"/>
      <c r="L581" s="384">
        <f t="shared" ref="L581:V581" si="303">SUM(L578:L580)</f>
        <v>0</v>
      </c>
      <c r="M581" s="385">
        <f t="shared" si="303"/>
        <v>0</v>
      </c>
      <c r="N581" s="386">
        <f t="shared" si="303"/>
        <v>0</v>
      </c>
      <c r="O581" s="387">
        <f t="shared" si="303"/>
        <v>0</v>
      </c>
      <c r="P581" s="384">
        <f t="shared" si="303"/>
        <v>0</v>
      </c>
      <c r="Q581" s="388">
        <f t="shared" si="303"/>
        <v>0</v>
      </c>
      <c r="R581" s="388">
        <f t="shared" si="303"/>
        <v>0</v>
      </c>
      <c r="S581" s="388">
        <f t="shared" si="303"/>
        <v>0</v>
      </c>
      <c r="T581" s="388">
        <f t="shared" si="303"/>
        <v>0</v>
      </c>
      <c r="U581" s="384">
        <f t="shared" si="303"/>
        <v>0</v>
      </c>
      <c r="V581" s="388">
        <f t="shared" si="303"/>
        <v>0</v>
      </c>
      <c r="AR581" s="390"/>
      <c r="AS581" s="390"/>
    </row>
    <row r="582" spans="1:45" s="3" customFormat="1" hidden="1" outlineLevel="1">
      <c r="A582" s="48"/>
      <c r="B582" s="55" t="s">
        <v>253</v>
      </c>
      <c r="C582" s="458"/>
      <c r="D582" s="7"/>
      <c r="E582" s="4"/>
      <c r="F582" s="173"/>
      <c r="G582" s="9"/>
      <c r="H582" s="8"/>
      <c r="I582" s="4"/>
      <c r="J582" s="9"/>
      <c r="K582" s="14"/>
      <c r="L582" s="21">
        <f>L539+L553+L565+L576+L581</f>
        <v>0</v>
      </c>
      <c r="M582" s="28">
        <f t="shared" ref="M582:V582" si="304">M539+M553+M565+M576+M581</f>
        <v>0</v>
      </c>
      <c r="N582" s="340">
        <f t="shared" si="304"/>
        <v>0</v>
      </c>
      <c r="O582" s="349">
        <f t="shared" si="304"/>
        <v>0</v>
      </c>
      <c r="P582" s="21">
        <f t="shared" si="304"/>
        <v>0</v>
      </c>
      <c r="Q582" s="43">
        <f t="shared" si="304"/>
        <v>0</v>
      </c>
      <c r="R582" s="43">
        <f t="shared" si="304"/>
        <v>0</v>
      </c>
      <c r="S582" s="43">
        <f t="shared" si="304"/>
        <v>0</v>
      </c>
      <c r="T582" s="43">
        <f t="shared" si="304"/>
        <v>0</v>
      </c>
      <c r="U582" s="21">
        <f t="shared" si="304"/>
        <v>0</v>
      </c>
      <c r="V582" s="43">
        <f t="shared" si="304"/>
        <v>0</v>
      </c>
      <c r="AR582" s="1"/>
      <c r="AS582" s="1"/>
    </row>
    <row r="583" spans="1:45" s="3" customFormat="1" hidden="1" outlineLevel="1">
      <c r="A583" s="180"/>
      <c r="B583" s="53"/>
      <c r="C583" s="458"/>
      <c r="D583" s="7"/>
      <c r="E583" s="9"/>
      <c r="F583" s="173"/>
      <c r="G583" s="9"/>
      <c r="H583" s="8"/>
      <c r="I583" s="4"/>
      <c r="J583" s="9"/>
      <c r="K583" s="14"/>
      <c r="L583" s="19"/>
      <c r="M583" s="32"/>
      <c r="N583" s="339"/>
      <c r="O583" s="353"/>
      <c r="P583" s="19"/>
      <c r="Q583" s="42"/>
      <c r="R583" s="42"/>
      <c r="S583" s="42"/>
      <c r="T583" s="42"/>
      <c r="U583" s="19"/>
      <c r="V583" s="42"/>
      <c r="AR583" s="1"/>
      <c r="AS583" s="1"/>
    </row>
    <row r="584" spans="1:45" s="3" customFormat="1" hidden="1" outlineLevel="1">
      <c r="A584" s="181">
        <v>4700</v>
      </c>
      <c r="B584" s="38" t="s">
        <v>1180</v>
      </c>
      <c r="C584" s="458"/>
      <c r="D584" s="7"/>
      <c r="E584" s="9"/>
      <c r="F584" s="173"/>
      <c r="G584" s="9"/>
      <c r="H584" s="8"/>
      <c r="I584" s="4"/>
      <c r="J584" s="9"/>
      <c r="K584" s="14"/>
      <c r="L584" s="19"/>
      <c r="M584" s="32"/>
      <c r="N584" s="339"/>
      <c r="O584" s="353"/>
      <c r="P584" s="19"/>
      <c r="Q584" s="42"/>
      <c r="R584" s="42"/>
      <c r="S584" s="42"/>
      <c r="T584" s="42"/>
      <c r="U584" s="19"/>
      <c r="V584" s="42"/>
      <c r="AR584" s="1"/>
      <c r="AS584" s="1"/>
    </row>
    <row r="585" spans="1:45" s="389" customFormat="1" hidden="1" outlineLevel="1">
      <c r="A585" s="375"/>
      <c r="B585" s="376" t="s">
        <v>1181</v>
      </c>
      <c r="C585" s="458"/>
      <c r="D585" s="378"/>
      <c r="E585" s="379"/>
      <c r="F585" s="380"/>
      <c r="G585" s="379"/>
      <c r="H585" s="381"/>
      <c r="I585" s="382"/>
      <c r="J585" s="379"/>
      <c r="K585" s="383"/>
      <c r="L585" s="384"/>
      <c r="M585" s="385"/>
      <c r="N585" s="386"/>
      <c r="O585" s="387"/>
      <c r="P585" s="384"/>
      <c r="Q585" s="388"/>
      <c r="R585" s="388"/>
      <c r="S585" s="388"/>
      <c r="T585" s="388"/>
      <c r="U585" s="384"/>
      <c r="V585" s="388"/>
      <c r="AR585" s="390"/>
      <c r="AS585" s="390"/>
    </row>
    <row r="586" spans="1:45" s="3" customFormat="1" hidden="1" outlineLevel="1">
      <c r="A586" s="180" t="s">
        <v>1182</v>
      </c>
      <c r="B586" s="53" t="s">
        <v>1183</v>
      </c>
      <c r="C586" s="458" t="s">
        <v>1431</v>
      </c>
      <c r="D586" s="7"/>
      <c r="E586" s="9"/>
      <c r="F586" s="173">
        <v>1</v>
      </c>
      <c r="G586" s="9"/>
      <c r="H586" s="8">
        <f t="shared" ref="H586:H589" si="305">SUM(E586:G586)</f>
        <v>1</v>
      </c>
      <c r="I586" s="4">
        <v>1</v>
      </c>
      <c r="J586" s="9" t="s">
        <v>216</v>
      </c>
      <c r="K586" s="14"/>
      <c r="L586" s="19">
        <f t="shared" ref="L586:L589" si="306">H586*I586*K586</f>
        <v>0</v>
      </c>
      <c r="M586" s="32"/>
      <c r="N586" s="339"/>
      <c r="O586" s="353">
        <f>L:L+N:N</f>
        <v>0</v>
      </c>
      <c r="P586" s="19">
        <f t="shared" ref="P586:P589" si="307">MAX(L586-SUM(Q586:T586),0)</f>
        <v>0</v>
      </c>
      <c r="Q586" s="42"/>
      <c r="R586" s="42"/>
      <c r="S586" s="42"/>
      <c r="T586" s="42"/>
      <c r="U586" s="19">
        <f t="shared" ref="U586:U589" si="308">L586-SUM(P586:T586)</f>
        <v>0</v>
      </c>
      <c r="V586" s="42">
        <f t="shared" ref="V586:V589" si="309">P586</f>
        <v>0</v>
      </c>
      <c r="AR586" s="1"/>
      <c r="AS586" s="1"/>
    </row>
    <row r="587" spans="1:45" s="3" customFormat="1" hidden="1" outlineLevel="1">
      <c r="A587" s="180" t="s">
        <v>1184</v>
      </c>
      <c r="B587" s="53" t="s">
        <v>1185</v>
      </c>
      <c r="C587" s="458" t="s">
        <v>1431</v>
      </c>
      <c r="D587" s="7"/>
      <c r="E587" s="9"/>
      <c r="F587" s="173">
        <v>1</v>
      </c>
      <c r="G587" s="9"/>
      <c r="H587" s="8">
        <f t="shared" si="305"/>
        <v>1</v>
      </c>
      <c r="I587" s="4">
        <v>1</v>
      </c>
      <c r="J587" s="9" t="s">
        <v>216</v>
      </c>
      <c r="K587" s="14"/>
      <c r="L587" s="19">
        <f t="shared" si="306"/>
        <v>0</v>
      </c>
      <c r="M587" s="32"/>
      <c r="N587" s="339"/>
      <c r="O587" s="353">
        <f>L:L+N:N</f>
        <v>0</v>
      </c>
      <c r="P587" s="19">
        <f t="shared" si="307"/>
        <v>0</v>
      </c>
      <c r="Q587" s="42"/>
      <c r="R587" s="42"/>
      <c r="S587" s="42"/>
      <c r="T587" s="42"/>
      <c r="U587" s="19">
        <f t="shared" si="308"/>
        <v>0</v>
      </c>
      <c r="V587" s="42">
        <f t="shared" si="309"/>
        <v>0</v>
      </c>
      <c r="AR587" s="1"/>
      <c r="AS587" s="1"/>
    </row>
    <row r="588" spans="1:45" s="3" customFormat="1" hidden="1" outlineLevel="1">
      <c r="A588" s="180" t="s">
        <v>1186</v>
      </c>
      <c r="B588" s="53" t="s">
        <v>1187</v>
      </c>
      <c r="C588" s="458" t="s">
        <v>1431</v>
      </c>
      <c r="D588" s="7"/>
      <c r="E588" s="9"/>
      <c r="F588" s="173">
        <v>1</v>
      </c>
      <c r="G588" s="9"/>
      <c r="H588" s="8">
        <f t="shared" si="305"/>
        <v>1</v>
      </c>
      <c r="I588" s="4">
        <v>1</v>
      </c>
      <c r="J588" s="9" t="s">
        <v>216</v>
      </c>
      <c r="K588" s="14"/>
      <c r="L588" s="19">
        <f t="shared" si="306"/>
        <v>0</v>
      </c>
      <c r="M588" s="32"/>
      <c r="N588" s="339"/>
      <c r="O588" s="353">
        <f>L:L+N:N</f>
        <v>0</v>
      </c>
      <c r="P588" s="19">
        <f t="shared" si="307"/>
        <v>0</v>
      </c>
      <c r="Q588" s="42"/>
      <c r="R588" s="42"/>
      <c r="S588" s="42"/>
      <c r="T588" s="42"/>
      <c r="U588" s="19">
        <f t="shared" si="308"/>
        <v>0</v>
      </c>
      <c r="V588" s="42">
        <f t="shared" si="309"/>
        <v>0</v>
      </c>
      <c r="AR588" s="1"/>
      <c r="AS588" s="1"/>
    </row>
    <row r="589" spans="1:45" s="3" customFormat="1" hidden="1" outlineLevel="1">
      <c r="A589" s="180" t="s">
        <v>1188</v>
      </c>
      <c r="B589" s="53" t="s">
        <v>1189</v>
      </c>
      <c r="C589" s="458" t="s">
        <v>1431</v>
      </c>
      <c r="D589" s="7"/>
      <c r="E589" s="9"/>
      <c r="F589" s="173">
        <v>1</v>
      </c>
      <c r="G589" s="9"/>
      <c r="H589" s="8">
        <f t="shared" si="305"/>
        <v>1</v>
      </c>
      <c r="I589" s="4">
        <v>1</v>
      </c>
      <c r="J589" s="9" t="s">
        <v>216</v>
      </c>
      <c r="K589" s="14"/>
      <c r="L589" s="19">
        <f t="shared" si="306"/>
        <v>0</v>
      </c>
      <c r="M589" s="32"/>
      <c r="N589" s="339"/>
      <c r="O589" s="353">
        <f>L:L+N:N</f>
        <v>0</v>
      </c>
      <c r="P589" s="19">
        <f t="shared" si="307"/>
        <v>0</v>
      </c>
      <c r="Q589" s="42"/>
      <c r="R589" s="42"/>
      <c r="S589" s="42"/>
      <c r="T589" s="42"/>
      <c r="U589" s="19">
        <f t="shared" si="308"/>
        <v>0</v>
      </c>
      <c r="V589" s="42">
        <f t="shared" si="309"/>
        <v>0</v>
      </c>
      <c r="AR589" s="1"/>
      <c r="AS589" s="1"/>
    </row>
    <row r="590" spans="1:45" s="389" customFormat="1" hidden="1" outlineLevel="1">
      <c r="A590" s="375"/>
      <c r="B590" s="376" t="s">
        <v>1154</v>
      </c>
      <c r="C590" s="458"/>
      <c r="D590" s="378"/>
      <c r="E590" s="379"/>
      <c r="F590" s="380"/>
      <c r="G590" s="379"/>
      <c r="H590" s="381"/>
      <c r="I590" s="382"/>
      <c r="J590" s="379"/>
      <c r="K590" s="383"/>
      <c r="L590" s="384">
        <f t="shared" ref="L590:V590" si="310">SUM(L586:L589)</f>
        <v>0</v>
      </c>
      <c r="M590" s="385">
        <f t="shared" si="310"/>
        <v>0</v>
      </c>
      <c r="N590" s="386">
        <f t="shared" si="310"/>
        <v>0</v>
      </c>
      <c r="O590" s="387">
        <f t="shared" si="310"/>
        <v>0</v>
      </c>
      <c r="P590" s="384">
        <f t="shared" si="310"/>
        <v>0</v>
      </c>
      <c r="Q590" s="388">
        <f t="shared" si="310"/>
        <v>0</v>
      </c>
      <c r="R590" s="388">
        <f t="shared" si="310"/>
        <v>0</v>
      </c>
      <c r="S590" s="388">
        <f t="shared" si="310"/>
        <v>0</v>
      </c>
      <c r="T590" s="388">
        <f t="shared" si="310"/>
        <v>0</v>
      </c>
      <c r="U590" s="384">
        <f t="shared" si="310"/>
        <v>0</v>
      </c>
      <c r="V590" s="388">
        <f t="shared" si="310"/>
        <v>0</v>
      </c>
      <c r="AR590" s="390"/>
      <c r="AS590" s="390"/>
    </row>
    <row r="591" spans="1:45" s="389" customFormat="1" hidden="1" outlineLevel="1">
      <c r="A591" s="375"/>
      <c r="B591" s="376" t="s">
        <v>1190</v>
      </c>
      <c r="C591" s="458"/>
      <c r="D591" s="378"/>
      <c r="E591" s="379"/>
      <c r="F591" s="380"/>
      <c r="G591" s="379"/>
      <c r="H591" s="381"/>
      <c r="I591" s="382"/>
      <c r="J591" s="379"/>
      <c r="K591" s="383"/>
      <c r="L591" s="384"/>
      <c r="M591" s="385"/>
      <c r="N591" s="386"/>
      <c r="O591" s="387"/>
      <c r="P591" s="384"/>
      <c r="Q591" s="388"/>
      <c r="R591" s="388"/>
      <c r="S591" s="388"/>
      <c r="T591" s="388"/>
      <c r="U591" s="384"/>
      <c r="V591" s="388"/>
      <c r="AR591" s="390"/>
      <c r="AS591" s="390"/>
    </row>
    <row r="592" spans="1:45" s="3" customFormat="1" hidden="1" outlineLevel="1">
      <c r="A592" s="180" t="s">
        <v>1191</v>
      </c>
      <c r="B592" s="53" t="s">
        <v>1192</v>
      </c>
      <c r="C592" s="458" t="s">
        <v>1431</v>
      </c>
      <c r="D592" s="7"/>
      <c r="E592" s="9"/>
      <c r="F592" s="173">
        <v>1</v>
      </c>
      <c r="G592" s="9"/>
      <c r="H592" s="8">
        <f t="shared" ref="H592:H596" si="311">SUM(E592:G592)</f>
        <v>1</v>
      </c>
      <c r="I592" s="4">
        <v>1</v>
      </c>
      <c r="J592" s="9" t="s">
        <v>216</v>
      </c>
      <c r="K592" s="14"/>
      <c r="L592" s="19">
        <f t="shared" ref="L592:L596" si="312">H592*I592*K592</f>
        <v>0</v>
      </c>
      <c r="M592" s="32"/>
      <c r="N592" s="339"/>
      <c r="O592" s="353">
        <f>L:L+N:N</f>
        <v>0</v>
      </c>
      <c r="P592" s="19">
        <f t="shared" ref="P592:P596" si="313">MAX(L592-SUM(Q592:T592),0)</f>
        <v>0</v>
      </c>
      <c r="Q592" s="42"/>
      <c r="R592" s="42"/>
      <c r="S592" s="42"/>
      <c r="T592" s="42"/>
      <c r="U592" s="19">
        <f t="shared" ref="U592:U596" si="314">L592-SUM(P592:T592)</f>
        <v>0</v>
      </c>
      <c r="V592" s="42">
        <f t="shared" ref="V592:V596" si="315">P592</f>
        <v>0</v>
      </c>
      <c r="AR592" s="1"/>
      <c r="AS592" s="1"/>
    </row>
    <row r="593" spans="1:45" s="3" customFormat="1" hidden="1" outlineLevel="1">
      <c r="A593" s="180" t="s">
        <v>1193</v>
      </c>
      <c r="B593" s="53" t="s">
        <v>1194</v>
      </c>
      <c r="C593" s="458" t="s">
        <v>1431</v>
      </c>
      <c r="D593" s="7"/>
      <c r="E593" s="9"/>
      <c r="F593" s="173">
        <v>1</v>
      </c>
      <c r="G593" s="9"/>
      <c r="H593" s="8">
        <f t="shared" si="311"/>
        <v>1</v>
      </c>
      <c r="I593" s="4">
        <v>1</v>
      </c>
      <c r="J593" s="9" t="s">
        <v>216</v>
      </c>
      <c r="K593" s="14"/>
      <c r="L593" s="19">
        <f t="shared" si="312"/>
        <v>0</v>
      </c>
      <c r="M593" s="32"/>
      <c r="N593" s="339"/>
      <c r="O593" s="353">
        <f>L:L+N:N</f>
        <v>0</v>
      </c>
      <c r="P593" s="19">
        <f t="shared" si="313"/>
        <v>0</v>
      </c>
      <c r="Q593" s="42"/>
      <c r="R593" s="42"/>
      <c r="S593" s="42"/>
      <c r="T593" s="42"/>
      <c r="U593" s="19">
        <f t="shared" si="314"/>
        <v>0</v>
      </c>
      <c r="V593" s="42">
        <f t="shared" si="315"/>
        <v>0</v>
      </c>
      <c r="AR593" s="1"/>
      <c r="AS593" s="1"/>
    </row>
    <row r="594" spans="1:45" s="3" customFormat="1" hidden="1" outlineLevel="1">
      <c r="A594" s="180" t="s">
        <v>1195</v>
      </c>
      <c r="B594" s="53" t="s">
        <v>1196</v>
      </c>
      <c r="C594" s="458" t="s">
        <v>1431</v>
      </c>
      <c r="D594" s="7"/>
      <c r="E594" s="9"/>
      <c r="F594" s="173">
        <v>1</v>
      </c>
      <c r="G594" s="9"/>
      <c r="H594" s="8">
        <f t="shared" si="311"/>
        <v>1</v>
      </c>
      <c r="I594" s="4">
        <v>1</v>
      </c>
      <c r="J594" s="9" t="s">
        <v>216</v>
      </c>
      <c r="K594" s="14"/>
      <c r="L594" s="19">
        <f t="shared" si="312"/>
        <v>0</v>
      </c>
      <c r="M594" s="32"/>
      <c r="N594" s="339"/>
      <c r="O594" s="353">
        <f>L:L+N:N</f>
        <v>0</v>
      </c>
      <c r="P594" s="19">
        <f t="shared" si="313"/>
        <v>0</v>
      </c>
      <c r="Q594" s="42"/>
      <c r="R594" s="42"/>
      <c r="S594" s="42"/>
      <c r="T594" s="42"/>
      <c r="U594" s="19">
        <f t="shared" si="314"/>
        <v>0</v>
      </c>
      <c r="V594" s="42">
        <f t="shared" si="315"/>
        <v>0</v>
      </c>
      <c r="AR594" s="1"/>
      <c r="AS594" s="1"/>
    </row>
    <row r="595" spans="1:45" s="3" customFormat="1" hidden="1" outlineLevel="1">
      <c r="A595" s="180" t="s">
        <v>1197</v>
      </c>
      <c r="B595" s="53" t="s">
        <v>1198</v>
      </c>
      <c r="C595" s="458" t="s">
        <v>1431</v>
      </c>
      <c r="D595" s="7"/>
      <c r="E595" s="9"/>
      <c r="F595" s="173">
        <v>1</v>
      </c>
      <c r="G595" s="9"/>
      <c r="H595" s="8">
        <f t="shared" si="311"/>
        <v>1</v>
      </c>
      <c r="I595" s="4">
        <v>1</v>
      </c>
      <c r="J595" s="9" t="s">
        <v>216</v>
      </c>
      <c r="K595" s="14"/>
      <c r="L595" s="19">
        <f t="shared" si="312"/>
        <v>0</v>
      </c>
      <c r="M595" s="32"/>
      <c r="N595" s="339"/>
      <c r="O595" s="353">
        <f>L:L+N:N</f>
        <v>0</v>
      </c>
      <c r="P595" s="19">
        <f t="shared" si="313"/>
        <v>0</v>
      </c>
      <c r="Q595" s="42"/>
      <c r="R595" s="42"/>
      <c r="S595" s="42"/>
      <c r="T595" s="42"/>
      <c r="U595" s="19">
        <f t="shared" si="314"/>
        <v>0</v>
      </c>
      <c r="V595" s="42">
        <f t="shared" si="315"/>
        <v>0</v>
      </c>
      <c r="AR595" s="1"/>
      <c r="AS595" s="1"/>
    </row>
    <row r="596" spans="1:45" s="3" customFormat="1" hidden="1" outlineLevel="1">
      <c r="A596" s="180" t="s">
        <v>1199</v>
      </c>
      <c r="B596" s="53" t="s">
        <v>1200</v>
      </c>
      <c r="C596" s="458" t="s">
        <v>1431</v>
      </c>
      <c r="D596" s="7"/>
      <c r="E596" s="9"/>
      <c r="F596" s="173">
        <v>1</v>
      </c>
      <c r="G596" s="9"/>
      <c r="H596" s="8">
        <f t="shared" si="311"/>
        <v>1</v>
      </c>
      <c r="I596" s="4">
        <v>1</v>
      </c>
      <c r="J596" s="9" t="s">
        <v>216</v>
      </c>
      <c r="K596" s="14"/>
      <c r="L596" s="19">
        <f t="shared" si="312"/>
        <v>0</v>
      </c>
      <c r="M596" s="32"/>
      <c r="N596" s="339"/>
      <c r="O596" s="353">
        <f>L:L+N:N</f>
        <v>0</v>
      </c>
      <c r="P596" s="19">
        <f t="shared" si="313"/>
        <v>0</v>
      </c>
      <c r="Q596" s="42"/>
      <c r="R596" s="42"/>
      <c r="S596" s="42"/>
      <c r="T596" s="42"/>
      <c r="U596" s="19">
        <f t="shared" si="314"/>
        <v>0</v>
      </c>
      <c r="V596" s="42">
        <f t="shared" si="315"/>
        <v>0</v>
      </c>
      <c r="AR596" s="1"/>
      <c r="AS596" s="1"/>
    </row>
    <row r="597" spans="1:45" s="389" customFormat="1" hidden="1" outlineLevel="1">
      <c r="A597" s="375"/>
      <c r="B597" s="376" t="s">
        <v>1154</v>
      </c>
      <c r="C597" s="458"/>
      <c r="D597" s="378"/>
      <c r="E597" s="379"/>
      <c r="F597" s="380"/>
      <c r="G597" s="379"/>
      <c r="H597" s="381"/>
      <c r="I597" s="382"/>
      <c r="J597" s="379"/>
      <c r="K597" s="383"/>
      <c r="L597" s="384">
        <f t="shared" ref="L597:V597" si="316">SUM(L592:L596)</f>
        <v>0</v>
      </c>
      <c r="M597" s="385">
        <f t="shared" si="316"/>
        <v>0</v>
      </c>
      <c r="N597" s="386">
        <f t="shared" si="316"/>
        <v>0</v>
      </c>
      <c r="O597" s="387">
        <f t="shared" si="316"/>
        <v>0</v>
      </c>
      <c r="P597" s="384">
        <f t="shared" si="316"/>
        <v>0</v>
      </c>
      <c r="Q597" s="388">
        <f t="shared" si="316"/>
        <v>0</v>
      </c>
      <c r="R597" s="388">
        <f t="shared" si="316"/>
        <v>0</v>
      </c>
      <c r="S597" s="388">
        <f t="shared" si="316"/>
        <v>0</v>
      </c>
      <c r="T597" s="388">
        <f t="shared" si="316"/>
        <v>0</v>
      </c>
      <c r="U597" s="384">
        <f t="shared" si="316"/>
        <v>0</v>
      </c>
      <c r="V597" s="388">
        <f t="shared" si="316"/>
        <v>0</v>
      </c>
      <c r="AR597" s="390"/>
      <c r="AS597" s="390"/>
    </row>
    <row r="598" spans="1:45" s="3" customFormat="1" hidden="1" outlineLevel="1">
      <c r="A598" s="48"/>
      <c r="B598" s="55" t="s">
        <v>253</v>
      </c>
      <c r="C598" s="458"/>
      <c r="D598" s="7"/>
      <c r="E598" s="4"/>
      <c r="F598" s="173"/>
      <c r="G598" s="9"/>
      <c r="H598" s="8"/>
      <c r="I598" s="4"/>
      <c r="J598" s="9"/>
      <c r="K598" s="14"/>
      <c r="L598" s="21">
        <f>L590+L597</f>
        <v>0</v>
      </c>
      <c r="M598" s="28">
        <f t="shared" ref="M598:V598" si="317">M590+M597</f>
        <v>0</v>
      </c>
      <c r="N598" s="340">
        <f t="shared" si="317"/>
        <v>0</v>
      </c>
      <c r="O598" s="349">
        <f t="shared" si="317"/>
        <v>0</v>
      </c>
      <c r="P598" s="21">
        <f t="shared" si="317"/>
        <v>0</v>
      </c>
      <c r="Q598" s="43">
        <f t="shared" si="317"/>
        <v>0</v>
      </c>
      <c r="R598" s="43">
        <f t="shared" si="317"/>
        <v>0</v>
      </c>
      <c r="S598" s="43">
        <f t="shared" si="317"/>
        <v>0</v>
      </c>
      <c r="T598" s="43">
        <f t="shared" si="317"/>
        <v>0</v>
      </c>
      <c r="U598" s="21">
        <f t="shared" si="317"/>
        <v>0</v>
      </c>
      <c r="V598" s="43">
        <f t="shared" si="317"/>
        <v>0</v>
      </c>
      <c r="AR598" s="1"/>
      <c r="AS598" s="1"/>
    </row>
    <row r="599" spans="1:45" s="3" customFormat="1" hidden="1" outlineLevel="1">
      <c r="A599" s="180"/>
      <c r="B599" s="53"/>
      <c r="C599" s="458"/>
      <c r="D599" s="7"/>
      <c r="E599" s="9"/>
      <c r="F599" s="173"/>
      <c r="G599" s="9"/>
      <c r="H599" s="8"/>
      <c r="I599" s="4"/>
      <c r="J599" s="9"/>
      <c r="K599" s="14"/>
      <c r="L599" s="19"/>
      <c r="M599" s="32"/>
      <c r="N599" s="339"/>
      <c r="O599" s="353"/>
      <c r="P599" s="19"/>
      <c r="Q599" s="42"/>
      <c r="R599" s="42"/>
      <c r="S599" s="42"/>
      <c r="T599" s="42"/>
      <c r="U599" s="19"/>
      <c r="V599" s="42"/>
      <c r="AR599" s="1"/>
      <c r="AS599" s="1"/>
    </row>
    <row r="600" spans="1:45" s="3" customFormat="1" hidden="1" outlineLevel="1">
      <c r="A600" s="181" t="s">
        <v>1201</v>
      </c>
      <c r="B600" s="38" t="s">
        <v>1202</v>
      </c>
      <c r="C600" s="458"/>
      <c r="D600" s="7"/>
      <c r="E600" s="9"/>
      <c r="F600" s="173"/>
      <c r="G600" s="9"/>
      <c r="H600" s="8"/>
      <c r="I600" s="4"/>
      <c r="J600" s="9"/>
      <c r="K600" s="14"/>
      <c r="L600" s="19"/>
      <c r="M600" s="32"/>
      <c r="N600" s="339"/>
      <c r="O600" s="353"/>
      <c r="P600" s="19"/>
      <c r="Q600" s="42"/>
      <c r="R600" s="42"/>
      <c r="S600" s="42"/>
      <c r="T600" s="42"/>
      <c r="U600" s="19"/>
      <c r="V600" s="42"/>
      <c r="AR600" s="1"/>
      <c r="AS600" s="1"/>
    </row>
    <row r="601" spans="1:45" s="389" customFormat="1" hidden="1" outlineLevel="1">
      <c r="A601" s="375"/>
      <c r="B601" s="376" t="s">
        <v>1203</v>
      </c>
      <c r="C601" s="458"/>
      <c r="D601" s="378"/>
      <c r="E601" s="379"/>
      <c r="F601" s="380"/>
      <c r="G601" s="379"/>
      <c r="H601" s="381"/>
      <c r="I601" s="382"/>
      <c r="J601" s="379"/>
      <c r="K601" s="383"/>
      <c r="L601" s="384"/>
      <c r="M601" s="385"/>
      <c r="N601" s="386"/>
      <c r="O601" s="387"/>
      <c r="P601" s="384"/>
      <c r="Q601" s="388"/>
      <c r="R601" s="388"/>
      <c r="S601" s="388"/>
      <c r="T601" s="388"/>
      <c r="U601" s="384"/>
      <c r="V601" s="388"/>
      <c r="AR601" s="390"/>
      <c r="AS601" s="390"/>
    </row>
    <row r="602" spans="1:45" s="3" customFormat="1" hidden="1" outlineLevel="1">
      <c r="A602" s="180" t="s">
        <v>1204</v>
      </c>
      <c r="B602" s="53" t="s">
        <v>737</v>
      </c>
      <c r="C602" s="458" t="s">
        <v>1431</v>
      </c>
      <c r="D602" s="7"/>
      <c r="E602" s="9"/>
      <c r="F602" s="173">
        <v>1</v>
      </c>
      <c r="G602" s="9"/>
      <c r="H602" s="8">
        <f t="shared" ref="H602:H609" si="318">SUM(E602:G602)</f>
        <v>1</v>
      </c>
      <c r="I602" s="4">
        <v>1</v>
      </c>
      <c r="J602" s="9" t="s">
        <v>216</v>
      </c>
      <c r="K602" s="14"/>
      <c r="L602" s="19">
        <f t="shared" ref="L602:L609" si="319">H602*I602*K602</f>
        <v>0</v>
      </c>
      <c r="M602" s="32"/>
      <c r="N602" s="339"/>
      <c r="O602" s="353">
        <f>L:L+N:N</f>
        <v>0</v>
      </c>
      <c r="P602" s="19">
        <f t="shared" ref="P602:P609" si="320">MAX(L602-SUM(Q602:T602),0)</f>
        <v>0</v>
      </c>
      <c r="Q602" s="42"/>
      <c r="R602" s="42"/>
      <c r="S602" s="42"/>
      <c r="T602" s="42"/>
      <c r="U602" s="19">
        <f t="shared" ref="U602:U609" si="321">L602-SUM(P602:T602)</f>
        <v>0</v>
      </c>
      <c r="V602" s="42">
        <f t="shared" ref="V602:V609" si="322">P602</f>
        <v>0</v>
      </c>
      <c r="AR602" s="1"/>
      <c r="AS602" s="1"/>
    </row>
    <row r="603" spans="1:45" s="3" customFormat="1" hidden="1" outlineLevel="1">
      <c r="A603" s="180" t="s">
        <v>1205</v>
      </c>
      <c r="B603" s="53" t="s">
        <v>1170</v>
      </c>
      <c r="C603" s="458" t="s">
        <v>1431</v>
      </c>
      <c r="D603" s="7"/>
      <c r="E603" s="9"/>
      <c r="F603" s="173">
        <v>1</v>
      </c>
      <c r="G603" s="9"/>
      <c r="H603" s="8">
        <f t="shared" si="318"/>
        <v>1</v>
      </c>
      <c r="I603" s="4">
        <v>1</v>
      </c>
      <c r="J603" s="9" t="s">
        <v>216</v>
      </c>
      <c r="K603" s="14"/>
      <c r="L603" s="19">
        <f t="shared" si="319"/>
        <v>0</v>
      </c>
      <c r="M603" s="32"/>
      <c r="N603" s="339"/>
      <c r="O603" s="353">
        <f>L:L+N:N</f>
        <v>0</v>
      </c>
      <c r="P603" s="19">
        <f t="shared" si="320"/>
        <v>0</v>
      </c>
      <c r="Q603" s="42"/>
      <c r="R603" s="42"/>
      <c r="S603" s="42"/>
      <c r="T603" s="42"/>
      <c r="U603" s="19">
        <f t="shared" si="321"/>
        <v>0</v>
      </c>
      <c r="V603" s="42">
        <f t="shared" si="322"/>
        <v>0</v>
      </c>
      <c r="AR603" s="1"/>
      <c r="AS603" s="1"/>
    </row>
    <row r="604" spans="1:45" s="3" customFormat="1" hidden="1" outlineLevel="1">
      <c r="A604" s="180" t="s">
        <v>1206</v>
      </c>
      <c r="B604" s="53" t="s">
        <v>1408</v>
      </c>
      <c r="C604" s="458" t="s">
        <v>1431</v>
      </c>
      <c r="D604" s="7"/>
      <c r="E604" s="9"/>
      <c r="F604" s="173">
        <v>1</v>
      </c>
      <c r="G604" s="9"/>
      <c r="H604" s="8">
        <f t="shared" si="318"/>
        <v>1</v>
      </c>
      <c r="I604" s="4">
        <v>1</v>
      </c>
      <c r="J604" s="9" t="s">
        <v>216</v>
      </c>
      <c r="K604" s="14"/>
      <c r="L604" s="19">
        <f t="shared" si="319"/>
        <v>0</v>
      </c>
      <c r="M604" s="32"/>
      <c r="N604" s="339"/>
      <c r="O604" s="353">
        <f>L:L+N:N</f>
        <v>0</v>
      </c>
      <c r="P604" s="19">
        <f t="shared" si="320"/>
        <v>0</v>
      </c>
      <c r="Q604" s="42"/>
      <c r="R604" s="42"/>
      <c r="S604" s="42"/>
      <c r="T604" s="42"/>
      <c r="U604" s="19">
        <f t="shared" si="321"/>
        <v>0</v>
      </c>
      <c r="V604" s="42">
        <f t="shared" si="322"/>
        <v>0</v>
      </c>
      <c r="AR604" s="1"/>
      <c r="AS604" s="1"/>
    </row>
    <row r="605" spans="1:45" s="3" customFormat="1" hidden="1" outlineLevel="1">
      <c r="A605" s="180" t="s">
        <v>1207</v>
      </c>
      <c r="B605" s="53" t="s">
        <v>1409</v>
      </c>
      <c r="C605" s="458" t="s">
        <v>1431</v>
      </c>
      <c r="D605" s="7"/>
      <c r="E605" s="9"/>
      <c r="F605" s="173">
        <v>1</v>
      </c>
      <c r="G605" s="9"/>
      <c r="H605" s="8">
        <f t="shared" si="318"/>
        <v>1</v>
      </c>
      <c r="I605" s="4">
        <v>1</v>
      </c>
      <c r="J605" s="9" t="s">
        <v>216</v>
      </c>
      <c r="K605" s="14"/>
      <c r="L605" s="19">
        <f t="shared" si="319"/>
        <v>0</v>
      </c>
      <c r="M605" s="32"/>
      <c r="N605" s="339"/>
      <c r="O605" s="353">
        <f>L:L+N:N</f>
        <v>0</v>
      </c>
      <c r="P605" s="19">
        <f t="shared" si="320"/>
        <v>0</v>
      </c>
      <c r="Q605" s="42"/>
      <c r="R605" s="42"/>
      <c r="S605" s="42"/>
      <c r="T605" s="42"/>
      <c r="U605" s="19">
        <f t="shared" si="321"/>
        <v>0</v>
      </c>
      <c r="V605" s="42">
        <f t="shared" si="322"/>
        <v>0</v>
      </c>
      <c r="AR605" s="1"/>
      <c r="AS605" s="1"/>
    </row>
    <row r="606" spans="1:45" s="3" customFormat="1" hidden="1" outlineLevel="1">
      <c r="A606" s="180" t="s">
        <v>1208</v>
      </c>
      <c r="B606" s="53" t="s">
        <v>1410</v>
      </c>
      <c r="C606" s="458" t="s">
        <v>1431</v>
      </c>
      <c r="D606" s="7"/>
      <c r="E606" s="9"/>
      <c r="F606" s="173">
        <v>1</v>
      </c>
      <c r="G606" s="9"/>
      <c r="H606" s="8">
        <f t="shared" si="318"/>
        <v>1</v>
      </c>
      <c r="I606" s="4">
        <v>1</v>
      </c>
      <c r="J606" s="9" t="s">
        <v>216</v>
      </c>
      <c r="K606" s="14"/>
      <c r="L606" s="19">
        <f t="shared" si="319"/>
        <v>0</v>
      </c>
      <c r="M606" s="32"/>
      <c r="N606" s="339"/>
      <c r="O606" s="353">
        <f>L:L+N:N</f>
        <v>0</v>
      </c>
      <c r="P606" s="19">
        <f t="shared" si="320"/>
        <v>0</v>
      </c>
      <c r="Q606" s="42"/>
      <c r="R606" s="42"/>
      <c r="S606" s="42"/>
      <c r="T606" s="42"/>
      <c r="U606" s="19">
        <f t="shared" si="321"/>
        <v>0</v>
      </c>
      <c r="V606" s="42">
        <f t="shared" si="322"/>
        <v>0</v>
      </c>
      <c r="AR606" s="1"/>
      <c r="AS606" s="1"/>
    </row>
    <row r="607" spans="1:45" s="3" customFormat="1" hidden="1" outlineLevel="1">
      <c r="A607" s="180">
        <v>4726</v>
      </c>
      <c r="B607" s="53" t="s">
        <v>1411</v>
      </c>
      <c r="C607" s="458" t="s">
        <v>1431</v>
      </c>
      <c r="D607" s="7"/>
      <c r="E607" s="9"/>
      <c r="F607" s="173">
        <v>1</v>
      </c>
      <c r="G607" s="9"/>
      <c r="H607" s="8">
        <f t="shared" si="318"/>
        <v>1</v>
      </c>
      <c r="I607" s="4">
        <v>1</v>
      </c>
      <c r="J607" s="9" t="s">
        <v>216</v>
      </c>
      <c r="K607" s="14"/>
      <c r="L607" s="19">
        <f t="shared" si="319"/>
        <v>0</v>
      </c>
      <c r="M607" s="32"/>
      <c r="N607" s="339"/>
      <c r="O607" s="353">
        <f>L:L+N:N</f>
        <v>0</v>
      </c>
      <c r="P607" s="19">
        <f t="shared" si="320"/>
        <v>0</v>
      </c>
      <c r="Q607" s="42"/>
      <c r="R607" s="42"/>
      <c r="S607" s="42"/>
      <c r="T607" s="42"/>
      <c r="U607" s="19">
        <f t="shared" si="321"/>
        <v>0</v>
      </c>
      <c r="V607" s="42">
        <f t="shared" si="322"/>
        <v>0</v>
      </c>
      <c r="AR607" s="1"/>
      <c r="AS607" s="1"/>
    </row>
    <row r="608" spans="1:45" s="3" customFormat="1" hidden="1" outlineLevel="1">
      <c r="A608" s="180">
        <v>4727</v>
      </c>
      <c r="B608" s="53" t="s">
        <v>1173</v>
      </c>
      <c r="C608" s="458" t="s">
        <v>1431</v>
      </c>
      <c r="D608" s="7"/>
      <c r="E608" s="9"/>
      <c r="F608" s="173">
        <v>1</v>
      </c>
      <c r="G608" s="9"/>
      <c r="H608" s="8">
        <f t="shared" si="318"/>
        <v>1</v>
      </c>
      <c r="I608" s="4">
        <v>1</v>
      </c>
      <c r="J608" s="9" t="s">
        <v>216</v>
      </c>
      <c r="K608" s="14"/>
      <c r="L608" s="19">
        <f t="shared" si="319"/>
        <v>0</v>
      </c>
      <c r="M608" s="32"/>
      <c r="N608" s="339"/>
      <c r="O608" s="353">
        <f>L:L+N:N</f>
        <v>0</v>
      </c>
      <c r="P608" s="19">
        <f t="shared" si="320"/>
        <v>0</v>
      </c>
      <c r="Q608" s="42"/>
      <c r="R608" s="42"/>
      <c r="S608" s="42"/>
      <c r="T608" s="42"/>
      <c r="U608" s="19">
        <f t="shared" si="321"/>
        <v>0</v>
      </c>
      <c r="V608" s="42">
        <f t="shared" si="322"/>
        <v>0</v>
      </c>
      <c r="AR608" s="1"/>
      <c r="AS608" s="1"/>
    </row>
    <row r="609" spans="1:45" s="3" customFormat="1" hidden="1" outlineLevel="1">
      <c r="A609" s="180">
        <v>4728</v>
      </c>
      <c r="B609" s="53" t="s">
        <v>1211</v>
      </c>
      <c r="C609" s="458" t="s">
        <v>1431</v>
      </c>
      <c r="D609" s="7"/>
      <c r="E609" s="9"/>
      <c r="F609" s="173">
        <v>1</v>
      </c>
      <c r="G609" s="9"/>
      <c r="H609" s="8">
        <f t="shared" si="318"/>
        <v>1</v>
      </c>
      <c r="I609" s="4">
        <v>1</v>
      </c>
      <c r="J609" s="9" t="s">
        <v>216</v>
      </c>
      <c r="K609" s="14"/>
      <c r="L609" s="19">
        <f t="shared" si="319"/>
        <v>0</v>
      </c>
      <c r="M609" s="32"/>
      <c r="N609" s="339"/>
      <c r="O609" s="353">
        <f>L:L+N:N</f>
        <v>0</v>
      </c>
      <c r="P609" s="19">
        <f t="shared" si="320"/>
        <v>0</v>
      </c>
      <c r="Q609" s="42"/>
      <c r="R609" s="42"/>
      <c r="S609" s="42"/>
      <c r="T609" s="42"/>
      <c r="U609" s="19">
        <f t="shared" si="321"/>
        <v>0</v>
      </c>
      <c r="V609" s="42">
        <f t="shared" si="322"/>
        <v>0</v>
      </c>
      <c r="AR609" s="1"/>
      <c r="AS609" s="1"/>
    </row>
    <row r="610" spans="1:45" s="389" customFormat="1" hidden="1" outlineLevel="1">
      <c r="A610" s="375"/>
      <c r="B610" s="376" t="s">
        <v>1154</v>
      </c>
      <c r="C610" s="458"/>
      <c r="D610" s="378"/>
      <c r="E610" s="379"/>
      <c r="F610" s="380"/>
      <c r="G610" s="379"/>
      <c r="H610" s="381"/>
      <c r="I610" s="382"/>
      <c r="J610" s="379"/>
      <c r="K610" s="383"/>
      <c r="L610" s="384">
        <f t="shared" ref="L610:V610" si="323">SUM(L602:L609)</f>
        <v>0</v>
      </c>
      <c r="M610" s="385">
        <f t="shared" si="323"/>
        <v>0</v>
      </c>
      <c r="N610" s="386">
        <f t="shared" si="323"/>
        <v>0</v>
      </c>
      <c r="O610" s="387">
        <f t="shared" si="323"/>
        <v>0</v>
      </c>
      <c r="P610" s="384">
        <f t="shared" si="323"/>
        <v>0</v>
      </c>
      <c r="Q610" s="388">
        <f t="shared" si="323"/>
        <v>0</v>
      </c>
      <c r="R610" s="388">
        <f t="shared" si="323"/>
        <v>0</v>
      </c>
      <c r="S610" s="388">
        <f t="shared" si="323"/>
        <v>0</v>
      </c>
      <c r="T610" s="388">
        <f t="shared" si="323"/>
        <v>0</v>
      </c>
      <c r="U610" s="384">
        <f t="shared" si="323"/>
        <v>0</v>
      </c>
      <c r="V610" s="388">
        <f t="shared" si="323"/>
        <v>0</v>
      </c>
      <c r="AR610" s="390"/>
      <c r="AS610" s="390"/>
    </row>
    <row r="611" spans="1:45" s="389" customFormat="1" hidden="1" outlineLevel="1">
      <c r="A611" s="375"/>
      <c r="B611" s="376" t="s">
        <v>1212</v>
      </c>
      <c r="C611" s="458"/>
      <c r="D611" s="378"/>
      <c r="E611" s="379"/>
      <c r="F611" s="380"/>
      <c r="G611" s="379"/>
      <c r="H611" s="381"/>
      <c r="I611" s="382"/>
      <c r="J611" s="379"/>
      <c r="K611" s="383"/>
      <c r="L611" s="384"/>
      <c r="M611" s="385"/>
      <c r="N611" s="386"/>
      <c r="O611" s="387"/>
      <c r="P611" s="384"/>
      <c r="Q611" s="388"/>
      <c r="R611" s="388"/>
      <c r="S611" s="388"/>
      <c r="T611" s="388"/>
      <c r="U611" s="384"/>
      <c r="V611" s="388"/>
      <c r="AR611" s="390"/>
      <c r="AS611" s="390"/>
    </row>
    <row r="612" spans="1:45" s="3" customFormat="1" hidden="1" outlineLevel="1">
      <c r="A612" s="180" t="s">
        <v>1209</v>
      </c>
      <c r="B612" s="53" t="s">
        <v>1213</v>
      </c>
      <c r="C612" s="458" t="s">
        <v>1431</v>
      </c>
      <c r="D612" s="7"/>
      <c r="E612" s="9"/>
      <c r="F612" s="173">
        <v>1</v>
      </c>
      <c r="G612" s="9"/>
      <c r="H612" s="8">
        <f t="shared" ref="H612:H623" si="324">SUM(E612:G612)</f>
        <v>1</v>
      </c>
      <c r="I612" s="4">
        <v>1</v>
      </c>
      <c r="J612" s="9" t="s">
        <v>216</v>
      </c>
      <c r="K612" s="14"/>
      <c r="L612" s="19">
        <f t="shared" ref="L612:L623" si="325">H612*I612*K612</f>
        <v>0</v>
      </c>
      <c r="M612" s="32"/>
      <c r="N612" s="339"/>
      <c r="O612" s="353">
        <f>L:L+N:N</f>
        <v>0</v>
      </c>
      <c r="P612" s="19">
        <f t="shared" ref="P612:P623" si="326">MAX(L612-SUM(Q612:T612),0)</f>
        <v>0</v>
      </c>
      <c r="Q612" s="42"/>
      <c r="R612" s="42"/>
      <c r="S612" s="42"/>
      <c r="T612" s="42"/>
      <c r="U612" s="19">
        <f t="shared" ref="U612:U623" si="327">L612-SUM(P612:T612)</f>
        <v>0</v>
      </c>
      <c r="V612" s="42">
        <f t="shared" ref="V612:V623" si="328">P612</f>
        <v>0</v>
      </c>
      <c r="AR612" s="1"/>
      <c r="AS612" s="1"/>
    </row>
    <row r="613" spans="1:45" s="3" customFormat="1" hidden="1" outlineLevel="1">
      <c r="A613" s="180" t="s">
        <v>1210</v>
      </c>
      <c r="B613" s="53" t="s">
        <v>1412</v>
      </c>
      <c r="C613" s="458" t="s">
        <v>1431</v>
      </c>
      <c r="D613" s="7"/>
      <c r="E613" s="9"/>
      <c r="F613" s="173">
        <v>1</v>
      </c>
      <c r="G613" s="9"/>
      <c r="H613" s="8">
        <f t="shared" si="324"/>
        <v>1</v>
      </c>
      <c r="I613" s="4">
        <v>1</v>
      </c>
      <c r="J613" s="9" t="s">
        <v>216</v>
      </c>
      <c r="K613" s="14"/>
      <c r="L613" s="19">
        <f t="shared" si="325"/>
        <v>0</v>
      </c>
      <c r="M613" s="32"/>
      <c r="N613" s="339"/>
      <c r="O613" s="353">
        <f>L:L+N:N</f>
        <v>0</v>
      </c>
      <c r="P613" s="19">
        <f t="shared" si="326"/>
        <v>0</v>
      </c>
      <c r="Q613" s="42"/>
      <c r="R613" s="42"/>
      <c r="S613" s="42"/>
      <c r="T613" s="42"/>
      <c r="U613" s="19">
        <f t="shared" si="327"/>
        <v>0</v>
      </c>
      <c r="V613" s="42">
        <f t="shared" si="328"/>
        <v>0</v>
      </c>
      <c r="AR613" s="1"/>
      <c r="AS613" s="1"/>
    </row>
    <row r="614" spans="1:45" s="3" customFormat="1" hidden="1" outlineLevel="1">
      <c r="A614" s="180" t="s">
        <v>1214</v>
      </c>
      <c r="B614" s="53" t="s">
        <v>1215</v>
      </c>
      <c r="C614" s="458" t="s">
        <v>1431</v>
      </c>
      <c r="D614" s="7"/>
      <c r="E614" s="9"/>
      <c r="F614" s="173">
        <v>1</v>
      </c>
      <c r="G614" s="9"/>
      <c r="H614" s="8">
        <f t="shared" si="324"/>
        <v>1</v>
      </c>
      <c r="I614" s="4">
        <v>1</v>
      </c>
      <c r="J614" s="9" t="s">
        <v>216</v>
      </c>
      <c r="K614" s="14"/>
      <c r="L614" s="19">
        <f t="shared" si="325"/>
        <v>0</v>
      </c>
      <c r="M614" s="32"/>
      <c r="N614" s="339"/>
      <c r="O614" s="353">
        <f>L:L+N:N</f>
        <v>0</v>
      </c>
      <c r="P614" s="19">
        <f t="shared" si="326"/>
        <v>0</v>
      </c>
      <c r="Q614" s="42"/>
      <c r="R614" s="42"/>
      <c r="S614" s="42"/>
      <c r="T614" s="42"/>
      <c r="U614" s="19">
        <f t="shared" si="327"/>
        <v>0</v>
      </c>
      <c r="V614" s="42">
        <f t="shared" si="328"/>
        <v>0</v>
      </c>
      <c r="AR614" s="1"/>
      <c r="AS614" s="1"/>
    </row>
    <row r="615" spans="1:45" s="3" customFormat="1" hidden="1" outlineLevel="1">
      <c r="A615" s="180" t="s">
        <v>1216</v>
      </c>
      <c r="B615" s="53" t="s">
        <v>1217</v>
      </c>
      <c r="C615" s="458" t="s">
        <v>1431</v>
      </c>
      <c r="D615" s="7"/>
      <c r="E615" s="9"/>
      <c r="F615" s="173">
        <v>1</v>
      </c>
      <c r="G615" s="9"/>
      <c r="H615" s="8">
        <f t="shared" si="324"/>
        <v>1</v>
      </c>
      <c r="I615" s="4">
        <v>1</v>
      </c>
      <c r="J615" s="9" t="s">
        <v>216</v>
      </c>
      <c r="K615" s="14"/>
      <c r="L615" s="19">
        <f t="shared" si="325"/>
        <v>0</v>
      </c>
      <c r="M615" s="32"/>
      <c r="N615" s="339"/>
      <c r="O615" s="353">
        <f>L:L+N:N</f>
        <v>0</v>
      </c>
      <c r="P615" s="19">
        <f t="shared" si="326"/>
        <v>0</v>
      </c>
      <c r="Q615" s="42"/>
      <c r="R615" s="42"/>
      <c r="S615" s="42"/>
      <c r="T615" s="42"/>
      <c r="U615" s="19">
        <f t="shared" si="327"/>
        <v>0</v>
      </c>
      <c r="V615" s="42">
        <f t="shared" si="328"/>
        <v>0</v>
      </c>
      <c r="AR615" s="1"/>
      <c r="AS615" s="1"/>
    </row>
    <row r="616" spans="1:45" s="3" customFormat="1" hidden="1" outlineLevel="1">
      <c r="A616" s="180" t="s">
        <v>1218</v>
      </c>
      <c r="B616" s="53" t="s">
        <v>746</v>
      </c>
      <c r="C616" s="458" t="s">
        <v>1431</v>
      </c>
      <c r="D616" s="7"/>
      <c r="E616" s="9"/>
      <c r="F616" s="173">
        <v>1</v>
      </c>
      <c r="G616" s="9"/>
      <c r="H616" s="8">
        <f t="shared" si="324"/>
        <v>1</v>
      </c>
      <c r="I616" s="4">
        <v>1</v>
      </c>
      <c r="J616" s="9" t="s">
        <v>216</v>
      </c>
      <c r="K616" s="14"/>
      <c r="L616" s="19">
        <f t="shared" si="325"/>
        <v>0</v>
      </c>
      <c r="M616" s="32"/>
      <c r="N616" s="339"/>
      <c r="O616" s="353">
        <f>L:L+N:N</f>
        <v>0</v>
      </c>
      <c r="P616" s="19">
        <f t="shared" si="326"/>
        <v>0</v>
      </c>
      <c r="Q616" s="42"/>
      <c r="R616" s="42"/>
      <c r="S616" s="42"/>
      <c r="T616" s="42"/>
      <c r="U616" s="19">
        <f t="shared" si="327"/>
        <v>0</v>
      </c>
      <c r="V616" s="42">
        <f t="shared" si="328"/>
        <v>0</v>
      </c>
      <c r="AR616" s="1"/>
      <c r="AS616" s="1"/>
    </row>
    <row r="617" spans="1:45" s="3" customFormat="1" hidden="1" outlineLevel="1">
      <c r="A617" s="180" t="s">
        <v>1219</v>
      </c>
      <c r="B617" s="53" t="s">
        <v>757</v>
      </c>
      <c r="C617" s="458" t="s">
        <v>1431</v>
      </c>
      <c r="D617" s="7"/>
      <c r="E617" s="9"/>
      <c r="F617" s="173">
        <v>1</v>
      </c>
      <c r="G617" s="9"/>
      <c r="H617" s="8">
        <f t="shared" si="324"/>
        <v>1</v>
      </c>
      <c r="I617" s="4">
        <v>1</v>
      </c>
      <c r="J617" s="9" t="s">
        <v>216</v>
      </c>
      <c r="K617" s="14"/>
      <c r="L617" s="19">
        <f t="shared" si="325"/>
        <v>0</v>
      </c>
      <c r="M617" s="32"/>
      <c r="N617" s="339"/>
      <c r="O617" s="353">
        <f>L:L+N:N</f>
        <v>0</v>
      </c>
      <c r="P617" s="19">
        <f t="shared" si="326"/>
        <v>0</v>
      </c>
      <c r="Q617" s="42"/>
      <c r="R617" s="42"/>
      <c r="S617" s="42"/>
      <c r="T617" s="42"/>
      <c r="U617" s="19">
        <f t="shared" si="327"/>
        <v>0</v>
      </c>
      <c r="V617" s="42">
        <f t="shared" si="328"/>
        <v>0</v>
      </c>
      <c r="AR617" s="1"/>
      <c r="AS617" s="1"/>
    </row>
    <row r="618" spans="1:45" s="3" customFormat="1" hidden="1" outlineLevel="1">
      <c r="A618" s="180" t="s">
        <v>1220</v>
      </c>
      <c r="B618" s="53" t="s">
        <v>1221</v>
      </c>
      <c r="C618" s="458" t="s">
        <v>1431</v>
      </c>
      <c r="D618" s="7"/>
      <c r="E618" s="9"/>
      <c r="F618" s="173">
        <v>1</v>
      </c>
      <c r="G618" s="9"/>
      <c r="H618" s="8">
        <f t="shared" si="324"/>
        <v>1</v>
      </c>
      <c r="I618" s="4">
        <v>1</v>
      </c>
      <c r="J618" s="9" t="s">
        <v>216</v>
      </c>
      <c r="K618" s="14"/>
      <c r="L618" s="19">
        <f t="shared" si="325"/>
        <v>0</v>
      </c>
      <c r="M618" s="32"/>
      <c r="N618" s="339"/>
      <c r="O618" s="353">
        <f>L:L+N:N</f>
        <v>0</v>
      </c>
      <c r="P618" s="19">
        <f t="shared" si="326"/>
        <v>0</v>
      </c>
      <c r="Q618" s="42"/>
      <c r="R618" s="42"/>
      <c r="S618" s="42"/>
      <c r="T618" s="42"/>
      <c r="U618" s="19">
        <f t="shared" si="327"/>
        <v>0</v>
      </c>
      <c r="V618" s="42">
        <f t="shared" si="328"/>
        <v>0</v>
      </c>
      <c r="AR618" s="1"/>
      <c r="AS618" s="1"/>
    </row>
    <row r="619" spans="1:45" s="3" customFormat="1" hidden="1" outlineLevel="1">
      <c r="A619" s="180" t="s">
        <v>1222</v>
      </c>
      <c r="B619" s="53" t="s">
        <v>1223</v>
      </c>
      <c r="C619" s="458" t="s">
        <v>1431</v>
      </c>
      <c r="D619" s="7"/>
      <c r="E619" s="9"/>
      <c r="F619" s="173">
        <v>1</v>
      </c>
      <c r="G619" s="9"/>
      <c r="H619" s="8">
        <f t="shared" si="324"/>
        <v>1</v>
      </c>
      <c r="I619" s="4">
        <v>1</v>
      </c>
      <c r="J619" s="9" t="s">
        <v>216</v>
      </c>
      <c r="K619" s="14"/>
      <c r="L619" s="19">
        <f t="shared" si="325"/>
        <v>0</v>
      </c>
      <c r="M619" s="32"/>
      <c r="N619" s="339"/>
      <c r="O619" s="353">
        <f>L:L+N:N</f>
        <v>0</v>
      </c>
      <c r="P619" s="19">
        <f t="shared" si="326"/>
        <v>0</v>
      </c>
      <c r="Q619" s="42"/>
      <c r="R619" s="42"/>
      <c r="S619" s="42"/>
      <c r="T619" s="42"/>
      <c r="U619" s="19">
        <f t="shared" si="327"/>
        <v>0</v>
      </c>
      <c r="V619" s="42">
        <f t="shared" si="328"/>
        <v>0</v>
      </c>
      <c r="AR619" s="1"/>
      <c r="AS619" s="1"/>
    </row>
    <row r="620" spans="1:45" s="3" customFormat="1" hidden="1" outlineLevel="1">
      <c r="A620" s="180" t="s">
        <v>1224</v>
      </c>
      <c r="B620" s="53" t="s">
        <v>761</v>
      </c>
      <c r="C620" s="458" t="s">
        <v>1431</v>
      </c>
      <c r="D620" s="7"/>
      <c r="E620" s="9"/>
      <c r="F620" s="173">
        <v>1</v>
      </c>
      <c r="G620" s="9"/>
      <c r="H620" s="8">
        <f t="shared" si="324"/>
        <v>1</v>
      </c>
      <c r="I620" s="4">
        <v>1</v>
      </c>
      <c r="J620" s="9" t="s">
        <v>216</v>
      </c>
      <c r="K620" s="14"/>
      <c r="L620" s="19">
        <f t="shared" si="325"/>
        <v>0</v>
      </c>
      <c r="M620" s="32"/>
      <c r="N620" s="339"/>
      <c r="O620" s="353">
        <f>L:L+N:N</f>
        <v>0</v>
      </c>
      <c r="P620" s="19">
        <f t="shared" si="326"/>
        <v>0</v>
      </c>
      <c r="Q620" s="42"/>
      <c r="R620" s="42"/>
      <c r="S620" s="42"/>
      <c r="T620" s="42"/>
      <c r="U620" s="19">
        <f t="shared" si="327"/>
        <v>0</v>
      </c>
      <c r="V620" s="42">
        <f t="shared" si="328"/>
        <v>0</v>
      </c>
      <c r="AR620" s="1"/>
      <c r="AS620" s="1"/>
    </row>
    <row r="621" spans="1:45" s="3" customFormat="1" hidden="1" outlineLevel="1">
      <c r="A621" s="180" t="s">
        <v>1225</v>
      </c>
      <c r="B621" s="53" t="s">
        <v>1226</v>
      </c>
      <c r="C621" s="458" t="s">
        <v>1431</v>
      </c>
      <c r="D621" s="7"/>
      <c r="E621" s="9"/>
      <c r="F621" s="173">
        <v>1</v>
      </c>
      <c r="G621" s="9"/>
      <c r="H621" s="8">
        <f t="shared" si="324"/>
        <v>1</v>
      </c>
      <c r="I621" s="4">
        <v>1</v>
      </c>
      <c r="J621" s="9" t="s">
        <v>216</v>
      </c>
      <c r="K621" s="14"/>
      <c r="L621" s="19">
        <f t="shared" si="325"/>
        <v>0</v>
      </c>
      <c r="M621" s="32"/>
      <c r="N621" s="339"/>
      <c r="O621" s="353">
        <f>L:L+N:N</f>
        <v>0</v>
      </c>
      <c r="P621" s="19">
        <f t="shared" si="326"/>
        <v>0</v>
      </c>
      <c r="Q621" s="42"/>
      <c r="R621" s="42"/>
      <c r="S621" s="42"/>
      <c r="T621" s="42"/>
      <c r="U621" s="19">
        <f t="shared" si="327"/>
        <v>0</v>
      </c>
      <c r="V621" s="42">
        <f t="shared" si="328"/>
        <v>0</v>
      </c>
      <c r="AR621" s="1"/>
      <c r="AS621" s="1"/>
    </row>
    <row r="622" spans="1:45" s="3" customFormat="1" hidden="1" outlineLevel="1">
      <c r="A622" s="180" t="s">
        <v>1227</v>
      </c>
      <c r="B622" s="53" t="s">
        <v>1228</v>
      </c>
      <c r="C622" s="458" t="s">
        <v>1431</v>
      </c>
      <c r="D622" s="7"/>
      <c r="E622" s="9"/>
      <c r="F622" s="173">
        <v>1</v>
      </c>
      <c r="G622" s="9"/>
      <c r="H622" s="8">
        <f t="shared" si="324"/>
        <v>1</v>
      </c>
      <c r="I622" s="4">
        <v>1</v>
      </c>
      <c r="J622" s="9" t="s">
        <v>216</v>
      </c>
      <c r="K622" s="14"/>
      <c r="L622" s="19">
        <f t="shared" si="325"/>
        <v>0</v>
      </c>
      <c r="M622" s="32"/>
      <c r="N622" s="339"/>
      <c r="O622" s="353">
        <f>L:L+N:N</f>
        <v>0</v>
      </c>
      <c r="P622" s="19">
        <f t="shared" si="326"/>
        <v>0</v>
      </c>
      <c r="Q622" s="42"/>
      <c r="R622" s="42"/>
      <c r="S622" s="42"/>
      <c r="T622" s="42"/>
      <c r="U622" s="19">
        <f t="shared" si="327"/>
        <v>0</v>
      </c>
      <c r="V622" s="42">
        <f t="shared" si="328"/>
        <v>0</v>
      </c>
      <c r="AR622" s="1"/>
      <c r="AS622" s="1"/>
    </row>
    <row r="623" spans="1:45" s="3" customFormat="1" hidden="1" outlineLevel="1">
      <c r="A623" s="180" t="s">
        <v>1229</v>
      </c>
      <c r="B623" s="53" t="s">
        <v>763</v>
      </c>
      <c r="C623" s="458" t="s">
        <v>1431</v>
      </c>
      <c r="D623" s="7"/>
      <c r="E623" s="9"/>
      <c r="F623" s="173">
        <v>1</v>
      </c>
      <c r="G623" s="9"/>
      <c r="H623" s="8">
        <f t="shared" si="324"/>
        <v>1</v>
      </c>
      <c r="I623" s="4">
        <v>1</v>
      </c>
      <c r="J623" s="9" t="s">
        <v>216</v>
      </c>
      <c r="K623" s="14"/>
      <c r="L623" s="19">
        <f t="shared" si="325"/>
        <v>0</v>
      </c>
      <c r="M623" s="32"/>
      <c r="N623" s="339"/>
      <c r="O623" s="353">
        <f>L:L+N:N</f>
        <v>0</v>
      </c>
      <c r="P623" s="19">
        <f t="shared" si="326"/>
        <v>0</v>
      </c>
      <c r="Q623" s="42"/>
      <c r="R623" s="42"/>
      <c r="S623" s="42"/>
      <c r="T623" s="42"/>
      <c r="U623" s="19">
        <f t="shared" si="327"/>
        <v>0</v>
      </c>
      <c r="V623" s="42">
        <f t="shared" si="328"/>
        <v>0</v>
      </c>
      <c r="AR623" s="1"/>
      <c r="AS623" s="1"/>
    </row>
    <row r="624" spans="1:45" s="389" customFormat="1" hidden="1" outlineLevel="1">
      <c r="A624" s="375"/>
      <c r="B624" s="376" t="s">
        <v>1154</v>
      </c>
      <c r="C624" s="458"/>
      <c r="D624" s="378"/>
      <c r="E624" s="379"/>
      <c r="F624" s="380"/>
      <c r="G624" s="379"/>
      <c r="H624" s="381"/>
      <c r="I624" s="382"/>
      <c r="J624" s="379"/>
      <c r="K624" s="383"/>
      <c r="L624" s="384">
        <f t="shared" ref="L624:V624" si="329">SUM(L612:L623)</f>
        <v>0</v>
      </c>
      <c r="M624" s="385">
        <f t="shared" si="329"/>
        <v>0</v>
      </c>
      <c r="N624" s="386">
        <f t="shared" si="329"/>
        <v>0</v>
      </c>
      <c r="O624" s="387">
        <f t="shared" si="329"/>
        <v>0</v>
      </c>
      <c r="P624" s="384">
        <f t="shared" si="329"/>
        <v>0</v>
      </c>
      <c r="Q624" s="388">
        <f t="shared" si="329"/>
        <v>0</v>
      </c>
      <c r="R624" s="388">
        <f t="shared" si="329"/>
        <v>0</v>
      </c>
      <c r="S624" s="388">
        <f t="shared" si="329"/>
        <v>0</v>
      </c>
      <c r="T624" s="388">
        <f t="shared" si="329"/>
        <v>0</v>
      </c>
      <c r="U624" s="384">
        <f t="shared" si="329"/>
        <v>0</v>
      </c>
      <c r="V624" s="388">
        <f t="shared" si="329"/>
        <v>0</v>
      </c>
      <c r="AR624" s="390"/>
      <c r="AS624" s="390"/>
    </row>
    <row r="625" spans="1:45" s="389" customFormat="1" hidden="1" outlineLevel="1">
      <c r="A625" s="375"/>
      <c r="B625" s="376" t="s">
        <v>773</v>
      </c>
      <c r="C625" s="458"/>
      <c r="D625" s="378"/>
      <c r="E625" s="379"/>
      <c r="F625" s="380"/>
      <c r="G625" s="379"/>
      <c r="H625" s="381"/>
      <c r="I625" s="382"/>
      <c r="J625" s="379"/>
      <c r="K625" s="383"/>
      <c r="L625" s="384"/>
      <c r="M625" s="385"/>
      <c r="N625" s="386"/>
      <c r="O625" s="387"/>
      <c r="P625" s="384"/>
      <c r="Q625" s="388"/>
      <c r="R625" s="388"/>
      <c r="S625" s="388"/>
      <c r="T625" s="388"/>
      <c r="U625" s="384"/>
      <c r="V625" s="388"/>
      <c r="AR625" s="390"/>
      <c r="AS625" s="390"/>
    </row>
    <row r="626" spans="1:45" s="3" customFormat="1" hidden="1" outlineLevel="1">
      <c r="A626" s="180" t="s">
        <v>1230</v>
      </c>
      <c r="B626" s="53" t="s">
        <v>1231</v>
      </c>
      <c r="C626" s="458" t="s">
        <v>1431</v>
      </c>
      <c r="D626" s="7"/>
      <c r="E626" s="9"/>
      <c r="F626" s="173">
        <v>1</v>
      </c>
      <c r="G626" s="9"/>
      <c r="H626" s="8">
        <f t="shared" ref="H626:H630" si="330">SUM(E626:G626)</f>
        <v>1</v>
      </c>
      <c r="I626" s="4">
        <v>1</v>
      </c>
      <c r="J626" s="9" t="s">
        <v>216</v>
      </c>
      <c r="K626" s="14"/>
      <c r="L626" s="19">
        <f t="shared" ref="L626:L630" si="331">H626*I626*K626</f>
        <v>0</v>
      </c>
      <c r="M626" s="32"/>
      <c r="N626" s="339"/>
      <c r="O626" s="353">
        <f>L:L+N:N</f>
        <v>0</v>
      </c>
      <c r="P626" s="19">
        <f t="shared" ref="P626:P630" si="332">MAX(L626-SUM(Q626:T626),0)</f>
        <v>0</v>
      </c>
      <c r="Q626" s="42"/>
      <c r="R626" s="42"/>
      <c r="S626" s="42"/>
      <c r="T626" s="42"/>
      <c r="U626" s="19">
        <f t="shared" ref="U626:U630" si="333">L626-SUM(P626:T626)</f>
        <v>0</v>
      </c>
      <c r="V626" s="42">
        <f t="shared" ref="V626:V630" si="334">P626</f>
        <v>0</v>
      </c>
      <c r="AR626" s="1"/>
      <c r="AS626" s="1"/>
    </row>
    <row r="627" spans="1:45" s="3" customFormat="1" hidden="1" outlineLevel="1">
      <c r="A627" s="180" t="s">
        <v>1232</v>
      </c>
      <c r="B627" s="53" t="s">
        <v>772</v>
      </c>
      <c r="C627" s="458" t="s">
        <v>1431</v>
      </c>
      <c r="D627" s="7"/>
      <c r="E627" s="9"/>
      <c r="F627" s="173">
        <v>1</v>
      </c>
      <c r="G627" s="9"/>
      <c r="H627" s="8">
        <f t="shared" si="330"/>
        <v>1</v>
      </c>
      <c r="I627" s="4">
        <v>1</v>
      </c>
      <c r="J627" s="9" t="s">
        <v>216</v>
      </c>
      <c r="K627" s="14"/>
      <c r="L627" s="19">
        <f t="shared" si="331"/>
        <v>0</v>
      </c>
      <c r="M627" s="32"/>
      <c r="N627" s="339"/>
      <c r="O627" s="353">
        <f>L:L+N:N</f>
        <v>0</v>
      </c>
      <c r="P627" s="19">
        <f t="shared" si="332"/>
        <v>0</v>
      </c>
      <c r="Q627" s="42"/>
      <c r="R627" s="42"/>
      <c r="S627" s="42"/>
      <c r="T627" s="42"/>
      <c r="U627" s="19">
        <f t="shared" si="333"/>
        <v>0</v>
      </c>
      <c r="V627" s="42">
        <f t="shared" si="334"/>
        <v>0</v>
      </c>
      <c r="AR627" s="1"/>
      <c r="AS627" s="1"/>
    </row>
    <row r="628" spans="1:45" s="3" customFormat="1" hidden="1" outlineLevel="1">
      <c r="A628" s="180" t="s">
        <v>1233</v>
      </c>
      <c r="B628" s="53" t="s">
        <v>1234</v>
      </c>
      <c r="C628" s="458" t="s">
        <v>1431</v>
      </c>
      <c r="D628" s="7"/>
      <c r="E628" s="9"/>
      <c r="F628" s="173">
        <v>1</v>
      </c>
      <c r="G628" s="9"/>
      <c r="H628" s="8">
        <f t="shared" si="330"/>
        <v>1</v>
      </c>
      <c r="I628" s="4">
        <v>1</v>
      </c>
      <c r="J628" s="9" t="s">
        <v>216</v>
      </c>
      <c r="K628" s="14"/>
      <c r="L628" s="19">
        <f t="shared" si="331"/>
        <v>0</v>
      </c>
      <c r="M628" s="32"/>
      <c r="N628" s="339"/>
      <c r="O628" s="353">
        <f>L:L+N:N</f>
        <v>0</v>
      </c>
      <c r="P628" s="19">
        <f t="shared" si="332"/>
        <v>0</v>
      </c>
      <c r="Q628" s="42"/>
      <c r="R628" s="42"/>
      <c r="S628" s="42"/>
      <c r="T628" s="42"/>
      <c r="U628" s="19">
        <f t="shared" si="333"/>
        <v>0</v>
      </c>
      <c r="V628" s="42">
        <f t="shared" si="334"/>
        <v>0</v>
      </c>
      <c r="AR628" s="1"/>
      <c r="AS628" s="1"/>
    </row>
    <row r="629" spans="1:45" s="3" customFormat="1" hidden="1" outlineLevel="1">
      <c r="A629" s="180" t="s">
        <v>1235</v>
      </c>
      <c r="B629" s="53" t="s">
        <v>1236</v>
      </c>
      <c r="C629" s="458" t="s">
        <v>1431</v>
      </c>
      <c r="D629" s="7"/>
      <c r="E629" s="9"/>
      <c r="F629" s="173">
        <v>1</v>
      </c>
      <c r="G629" s="9"/>
      <c r="H629" s="8">
        <f t="shared" si="330"/>
        <v>1</v>
      </c>
      <c r="I629" s="4">
        <v>1</v>
      </c>
      <c r="J629" s="9" t="s">
        <v>216</v>
      </c>
      <c r="K629" s="14"/>
      <c r="L629" s="19">
        <f t="shared" si="331"/>
        <v>0</v>
      </c>
      <c r="M629" s="32"/>
      <c r="N629" s="339"/>
      <c r="O629" s="353">
        <f>L:L+N:N</f>
        <v>0</v>
      </c>
      <c r="P629" s="19">
        <f t="shared" si="332"/>
        <v>0</v>
      </c>
      <c r="Q629" s="42"/>
      <c r="R629" s="42"/>
      <c r="S629" s="42"/>
      <c r="T629" s="42"/>
      <c r="U629" s="19">
        <f t="shared" si="333"/>
        <v>0</v>
      </c>
      <c r="V629" s="42">
        <f t="shared" si="334"/>
        <v>0</v>
      </c>
      <c r="AR629" s="1"/>
      <c r="AS629" s="1"/>
    </row>
    <row r="630" spans="1:45" s="3" customFormat="1" hidden="1" outlineLevel="1">
      <c r="A630" s="180" t="s">
        <v>1237</v>
      </c>
      <c r="B630" s="53" t="s">
        <v>1238</v>
      </c>
      <c r="C630" s="458" t="s">
        <v>1431</v>
      </c>
      <c r="D630" s="7"/>
      <c r="E630" s="9"/>
      <c r="F630" s="173">
        <v>1</v>
      </c>
      <c r="G630" s="9"/>
      <c r="H630" s="8">
        <f t="shared" si="330"/>
        <v>1</v>
      </c>
      <c r="I630" s="4">
        <v>1</v>
      </c>
      <c r="J630" s="9" t="s">
        <v>216</v>
      </c>
      <c r="K630" s="14"/>
      <c r="L630" s="19">
        <f t="shared" si="331"/>
        <v>0</v>
      </c>
      <c r="M630" s="32"/>
      <c r="N630" s="339"/>
      <c r="O630" s="353">
        <f>L:L+N:N</f>
        <v>0</v>
      </c>
      <c r="P630" s="19">
        <f t="shared" si="332"/>
        <v>0</v>
      </c>
      <c r="Q630" s="42"/>
      <c r="R630" s="42"/>
      <c r="S630" s="42"/>
      <c r="T630" s="42"/>
      <c r="U630" s="19">
        <f t="shared" si="333"/>
        <v>0</v>
      </c>
      <c r="V630" s="42">
        <f t="shared" si="334"/>
        <v>0</v>
      </c>
      <c r="AR630" s="1"/>
      <c r="AS630" s="1"/>
    </row>
    <row r="631" spans="1:45" s="389" customFormat="1" hidden="1" outlineLevel="1">
      <c r="A631" s="375"/>
      <c r="B631" s="376" t="s">
        <v>1154</v>
      </c>
      <c r="C631" s="458"/>
      <c r="D631" s="378"/>
      <c r="E631" s="379"/>
      <c r="F631" s="380"/>
      <c r="G631" s="379"/>
      <c r="H631" s="381"/>
      <c r="I631" s="382"/>
      <c r="J631" s="379"/>
      <c r="K631" s="383"/>
      <c r="L631" s="384">
        <f t="shared" ref="L631:V631" si="335">SUM(L626:L630)</f>
        <v>0</v>
      </c>
      <c r="M631" s="385">
        <f t="shared" si="335"/>
        <v>0</v>
      </c>
      <c r="N631" s="386">
        <f t="shared" si="335"/>
        <v>0</v>
      </c>
      <c r="O631" s="387">
        <f t="shared" si="335"/>
        <v>0</v>
      </c>
      <c r="P631" s="384">
        <f t="shared" si="335"/>
        <v>0</v>
      </c>
      <c r="Q631" s="388">
        <f t="shared" si="335"/>
        <v>0</v>
      </c>
      <c r="R631" s="388">
        <f t="shared" si="335"/>
        <v>0</v>
      </c>
      <c r="S631" s="388">
        <f t="shared" si="335"/>
        <v>0</v>
      </c>
      <c r="T631" s="388">
        <f t="shared" si="335"/>
        <v>0</v>
      </c>
      <c r="U631" s="384">
        <f t="shared" si="335"/>
        <v>0</v>
      </c>
      <c r="V631" s="388">
        <f t="shared" si="335"/>
        <v>0</v>
      </c>
      <c r="AR631" s="390"/>
      <c r="AS631" s="390"/>
    </row>
    <row r="632" spans="1:45" s="389" customFormat="1" hidden="1" outlineLevel="1">
      <c r="A632" s="375"/>
      <c r="B632" s="376" t="s">
        <v>1239</v>
      </c>
      <c r="C632" s="458"/>
      <c r="D632" s="378"/>
      <c r="E632" s="379"/>
      <c r="F632" s="380"/>
      <c r="G632" s="379"/>
      <c r="H632" s="381"/>
      <c r="I632" s="382"/>
      <c r="J632" s="379"/>
      <c r="K632" s="383"/>
      <c r="L632" s="384"/>
      <c r="M632" s="385"/>
      <c r="N632" s="386"/>
      <c r="O632" s="387"/>
      <c r="P632" s="384"/>
      <c r="Q632" s="388"/>
      <c r="R632" s="388"/>
      <c r="S632" s="388"/>
      <c r="T632" s="388"/>
      <c r="U632" s="384"/>
      <c r="V632" s="388"/>
      <c r="AR632" s="390"/>
      <c r="AS632" s="390"/>
    </row>
    <row r="633" spans="1:45" s="3" customFormat="1" hidden="1" outlineLevel="1">
      <c r="A633" s="180" t="s">
        <v>1240</v>
      </c>
      <c r="B633" s="53" t="s">
        <v>1241</v>
      </c>
      <c r="C633" s="458" t="s">
        <v>1431</v>
      </c>
      <c r="D633" s="7"/>
      <c r="E633" s="9"/>
      <c r="F633" s="173">
        <v>1</v>
      </c>
      <c r="G633" s="9"/>
      <c r="H633" s="8">
        <f t="shared" ref="H633:H642" si="336">SUM(E633:G633)</f>
        <v>1</v>
      </c>
      <c r="I633" s="4">
        <v>1</v>
      </c>
      <c r="J633" s="9" t="s">
        <v>216</v>
      </c>
      <c r="K633" s="14"/>
      <c r="L633" s="19">
        <f t="shared" ref="L633:L642" si="337">H633*I633*K633</f>
        <v>0</v>
      </c>
      <c r="M633" s="32"/>
      <c r="N633" s="339"/>
      <c r="O633" s="353">
        <f>L:L+N:N</f>
        <v>0</v>
      </c>
      <c r="P633" s="19">
        <f t="shared" ref="P633:P642" si="338">MAX(L633-SUM(Q633:T633),0)</f>
        <v>0</v>
      </c>
      <c r="Q633" s="42"/>
      <c r="R633" s="42"/>
      <c r="S633" s="42"/>
      <c r="T633" s="42"/>
      <c r="U633" s="19">
        <f t="shared" ref="U633:U642" si="339">L633-SUM(P633:T633)</f>
        <v>0</v>
      </c>
      <c r="V633" s="42">
        <f t="shared" ref="V633:V642" si="340">P633</f>
        <v>0</v>
      </c>
      <c r="AR633" s="1"/>
      <c r="AS633" s="1"/>
    </row>
    <row r="634" spans="1:45" s="3" customFormat="1" hidden="1" outlineLevel="1">
      <c r="A634" s="180" t="s">
        <v>1242</v>
      </c>
      <c r="B634" s="53" t="s">
        <v>1243</v>
      </c>
      <c r="C634" s="458" t="s">
        <v>1431</v>
      </c>
      <c r="D634" s="7"/>
      <c r="E634" s="9"/>
      <c r="F634" s="173">
        <v>1</v>
      </c>
      <c r="G634" s="9"/>
      <c r="H634" s="8">
        <f t="shared" si="336"/>
        <v>1</v>
      </c>
      <c r="I634" s="4">
        <v>1</v>
      </c>
      <c r="J634" s="9" t="s">
        <v>216</v>
      </c>
      <c r="K634" s="14"/>
      <c r="L634" s="19">
        <f t="shared" si="337"/>
        <v>0</v>
      </c>
      <c r="M634" s="32"/>
      <c r="N634" s="339"/>
      <c r="O634" s="353">
        <f>L:L+N:N</f>
        <v>0</v>
      </c>
      <c r="P634" s="19">
        <f t="shared" si="338"/>
        <v>0</v>
      </c>
      <c r="Q634" s="42"/>
      <c r="R634" s="42"/>
      <c r="S634" s="42"/>
      <c r="T634" s="42"/>
      <c r="U634" s="19">
        <f t="shared" si="339"/>
        <v>0</v>
      </c>
      <c r="V634" s="42">
        <f t="shared" si="340"/>
        <v>0</v>
      </c>
      <c r="AR634" s="1"/>
      <c r="AS634" s="1"/>
    </row>
    <row r="635" spans="1:45" s="3" customFormat="1" hidden="1" outlineLevel="1">
      <c r="A635" s="180" t="s">
        <v>1244</v>
      </c>
      <c r="B635" s="53" t="s">
        <v>1245</v>
      </c>
      <c r="C635" s="458" t="s">
        <v>1431</v>
      </c>
      <c r="D635" s="7"/>
      <c r="E635" s="9"/>
      <c r="F635" s="173">
        <v>1</v>
      </c>
      <c r="G635" s="9"/>
      <c r="H635" s="8">
        <f t="shared" si="336"/>
        <v>1</v>
      </c>
      <c r="I635" s="4">
        <v>1</v>
      </c>
      <c r="J635" s="9" t="s">
        <v>216</v>
      </c>
      <c r="K635" s="14"/>
      <c r="L635" s="19">
        <f t="shared" si="337"/>
        <v>0</v>
      </c>
      <c r="M635" s="32"/>
      <c r="N635" s="339"/>
      <c r="O635" s="353">
        <f>L:L+N:N</f>
        <v>0</v>
      </c>
      <c r="P635" s="19">
        <f t="shared" si="338"/>
        <v>0</v>
      </c>
      <c r="Q635" s="42"/>
      <c r="R635" s="42"/>
      <c r="S635" s="42"/>
      <c r="T635" s="42"/>
      <c r="U635" s="19">
        <f t="shared" si="339"/>
        <v>0</v>
      </c>
      <c r="V635" s="42">
        <f t="shared" si="340"/>
        <v>0</v>
      </c>
      <c r="AR635" s="1"/>
      <c r="AS635" s="1"/>
    </row>
    <row r="636" spans="1:45" s="3" customFormat="1" hidden="1" outlineLevel="1">
      <c r="A636" s="180" t="s">
        <v>1246</v>
      </c>
      <c r="B636" s="53" t="s">
        <v>1247</v>
      </c>
      <c r="C636" s="458" t="s">
        <v>1431</v>
      </c>
      <c r="D636" s="7"/>
      <c r="E636" s="9"/>
      <c r="F636" s="173">
        <v>1</v>
      </c>
      <c r="G636" s="9"/>
      <c r="H636" s="8">
        <f t="shared" si="336"/>
        <v>1</v>
      </c>
      <c r="I636" s="4">
        <v>1</v>
      </c>
      <c r="J636" s="9" t="s">
        <v>216</v>
      </c>
      <c r="K636" s="14"/>
      <c r="L636" s="19">
        <f t="shared" si="337"/>
        <v>0</v>
      </c>
      <c r="M636" s="32"/>
      <c r="N636" s="339"/>
      <c r="O636" s="353">
        <f>L:L+N:N</f>
        <v>0</v>
      </c>
      <c r="P636" s="19">
        <f t="shared" si="338"/>
        <v>0</v>
      </c>
      <c r="Q636" s="42"/>
      <c r="R636" s="42"/>
      <c r="S636" s="42"/>
      <c r="T636" s="42"/>
      <c r="U636" s="19">
        <f t="shared" si="339"/>
        <v>0</v>
      </c>
      <c r="V636" s="42">
        <f t="shared" si="340"/>
        <v>0</v>
      </c>
      <c r="AR636" s="1"/>
      <c r="AS636" s="1"/>
    </row>
    <row r="637" spans="1:45" s="3" customFormat="1" hidden="1" outlineLevel="1">
      <c r="A637" s="180" t="s">
        <v>1248</v>
      </c>
      <c r="B637" s="53" t="s">
        <v>1179</v>
      </c>
      <c r="C637" s="458" t="s">
        <v>1431</v>
      </c>
      <c r="D637" s="7"/>
      <c r="E637" s="9"/>
      <c r="F637" s="173">
        <v>1</v>
      </c>
      <c r="G637" s="9"/>
      <c r="H637" s="8">
        <f t="shared" si="336"/>
        <v>1</v>
      </c>
      <c r="I637" s="4">
        <v>1</v>
      </c>
      <c r="J637" s="9" t="s">
        <v>216</v>
      </c>
      <c r="K637" s="14"/>
      <c r="L637" s="19">
        <f t="shared" si="337"/>
        <v>0</v>
      </c>
      <c r="M637" s="32"/>
      <c r="N637" s="339"/>
      <c r="O637" s="353">
        <f>L:L+N:N</f>
        <v>0</v>
      </c>
      <c r="P637" s="19">
        <f t="shared" si="338"/>
        <v>0</v>
      </c>
      <c r="Q637" s="42"/>
      <c r="R637" s="42"/>
      <c r="S637" s="42"/>
      <c r="T637" s="42"/>
      <c r="U637" s="19">
        <f t="shared" si="339"/>
        <v>0</v>
      </c>
      <c r="V637" s="42">
        <f t="shared" si="340"/>
        <v>0</v>
      </c>
      <c r="AR637" s="1"/>
      <c r="AS637" s="1"/>
    </row>
    <row r="638" spans="1:45" s="3" customFormat="1" hidden="1" outlineLevel="1">
      <c r="A638" s="180" t="s">
        <v>1249</v>
      </c>
      <c r="B638" s="53" t="s">
        <v>1250</v>
      </c>
      <c r="C638" s="458" t="s">
        <v>1431</v>
      </c>
      <c r="D638" s="7"/>
      <c r="E638" s="9"/>
      <c r="F638" s="173">
        <v>1</v>
      </c>
      <c r="G638" s="9"/>
      <c r="H638" s="8">
        <f t="shared" si="336"/>
        <v>1</v>
      </c>
      <c r="I638" s="4">
        <v>1</v>
      </c>
      <c r="J638" s="9" t="s">
        <v>216</v>
      </c>
      <c r="K638" s="14"/>
      <c r="L638" s="19">
        <f t="shared" si="337"/>
        <v>0</v>
      </c>
      <c r="M638" s="32"/>
      <c r="N638" s="339"/>
      <c r="O638" s="353">
        <f>L:L+N:N</f>
        <v>0</v>
      </c>
      <c r="P638" s="19">
        <f t="shared" si="338"/>
        <v>0</v>
      </c>
      <c r="Q638" s="42"/>
      <c r="R638" s="42"/>
      <c r="S638" s="42"/>
      <c r="T638" s="42"/>
      <c r="U638" s="19">
        <f t="shared" si="339"/>
        <v>0</v>
      </c>
      <c r="V638" s="42">
        <f t="shared" si="340"/>
        <v>0</v>
      </c>
      <c r="AR638" s="1"/>
      <c r="AS638" s="1"/>
    </row>
    <row r="639" spans="1:45" s="3" customFormat="1" hidden="1" outlineLevel="1">
      <c r="A639" s="180" t="s">
        <v>1251</v>
      </c>
      <c r="B639" s="53" t="s">
        <v>1252</v>
      </c>
      <c r="C639" s="458" t="s">
        <v>1431</v>
      </c>
      <c r="D639" s="7"/>
      <c r="E639" s="9"/>
      <c r="F639" s="173">
        <v>1</v>
      </c>
      <c r="G639" s="9"/>
      <c r="H639" s="8">
        <f t="shared" si="336"/>
        <v>1</v>
      </c>
      <c r="I639" s="4">
        <v>1</v>
      </c>
      <c r="J639" s="9" t="s">
        <v>216</v>
      </c>
      <c r="K639" s="14"/>
      <c r="L639" s="19">
        <f t="shared" si="337"/>
        <v>0</v>
      </c>
      <c r="M639" s="32"/>
      <c r="N639" s="339"/>
      <c r="O639" s="353">
        <f>L:L+N:N</f>
        <v>0</v>
      </c>
      <c r="P639" s="19">
        <f t="shared" si="338"/>
        <v>0</v>
      </c>
      <c r="Q639" s="42"/>
      <c r="R639" s="42"/>
      <c r="S639" s="42"/>
      <c r="T639" s="42"/>
      <c r="U639" s="19">
        <f t="shared" si="339"/>
        <v>0</v>
      </c>
      <c r="V639" s="42">
        <f t="shared" si="340"/>
        <v>0</v>
      </c>
      <c r="AR639" s="1"/>
      <c r="AS639" s="1"/>
    </row>
    <row r="640" spans="1:45" s="3" customFormat="1" hidden="1" outlineLevel="1">
      <c r="A640" s="180" t="s">
        <v>1253</v>
      </c>
      <c r="B640" s="53" t="s">
        <v>764</v>
      </c>
      <c r="C640" s="458" t="s">
        <v>1431</v>
      </c>
      <c r="D640" s="7"/>
      <c r="E640" s="9"/>
      <c r="F640" s="173">
        <v>1</v>
      </c>
      <c r="G640" s="9"/>
      <c r="H640" s="8">
        <f t="shared" si="336"/>
        <v>1</v>
      </c>
      <c r="I640" s="4">
        <v>1</v>
      </c>
      <c r="J640" s="9" t="s">
        <v>216</v>
      </c>
      <c r="K640" s="14"/>
      <c r="L640" s="19">
        <f t="shared" si="337"/>
        <v>0</v>
      </c>
      <c r="M640" s="32"/>
      <c r="N640" s="339"/>
      <c r="O640" s="353">
        <f>L:L+N:N</f>
        <v>0</v>
      </c>
      <c r="P640" s="19">
        <f t="shared" si="338"/>
        <v>0</v>
      </c>
      <c r="Q640" s="42"/>
      <c r="R640" s="42"/>
      <c r="S640" s="42"/>
      <c r="T640" s="42"/>
      <c r="U640" s="19">
        <f t="shared" si="339"/>
        <v>0</v>
      </c>
      <c r="V640" s="42">
        <f t="shared" si="340"/>
        <v>0</v>
      </c>
      <c r="AR640" s="1"/>
      <c r="AS640" s="1"/>
    </row>
    <row r="641" spans="1:45" s="3" customFormat="1" hidden="1" outlineLevel="1">
      <c r="A641" s="180" t="s">
        <v>1254</v>
      </c>
      <c r="B641" s="53" t="s">
        <v>765</v>
      </c>
      <c r="C641" s="458" t="s">
        <v>1431</v>
      </c>
      <c r="D641" s="7"/>
      <c r="E641" s="9"/>
      <c r="F641" s="173">
        <v>1</v>
      </c>
      <c r="G641" s="9"/>
      <c r="H641" s="8">
        <f t="shared" si="336"/>
        <v>1</v>
      </c>
      <c r="I641" s="4">
        <v>1</v>
      </c>
      <c r="J641" s="9" t="s">
        <v>216</v>
      </c>
      <c r="K641" s="14"/>
      <c r="L641" s="19">
        <f t="shared" si="337"/>
        <v>0</v>
      </c>
      <c r="M641" s="32"/>
      <c r="N641" s="339"/>
      <c r="O641" s="353">
        <f>L:L+N:N</f>
        <v>0</v>
      </c>
      <c r="P641" s="19">
        <f t="shared" si="338"/>
        <v>0</v>
      </c>
      <c r="Q641" s="42"/>
      <c r="R641" s="42"/>
      <c r="S641" s="42"/>
      <c r="T641" s="42"/>
      <c r="U641" s="19">
        <f t="shared" si="339"/>
        <v>0</v>
      </c>
      <c r="V641" s="42">
        <f t="shared" si="340"/>
        <v>0</v>
      </c>
      <c r="AR641" s="1"/>
      <c r="AS641" s="1"/>
    </row>
    <row r="642" spans="1:45" s="3" customFormat="1" hidden="1" outlineLevel="1">
      <c r="A642" s="180" t="s">
        <v>1255</v>
      </c>
      <c r="B642" s="53" t="s">
        <v>1256</v>
      </c>
      <c r="C642" s="458" t="s">
        <v>1431</v>
      </c>
      <c r="D642" s="7"/>
      <c r="E642" s="9"/>
      <c r="F642" s="173">
        <v>1</v>
      </c>
      <c r="G642" s="9"/>
      <c r="H642" s="8">
        <f t="shared" si="336"/>
        <v>1</v>
      </c>
      <c r="I642" s="4">
        <v>1</v>
      </c>
      <c r="J642" s="9" t="s">
        <v>216</v>
      </c>
      <c r="K642" s="14"/>
      <c r="L642" s="19">
        <f t="shared" si="337"/>
        <v>0</v>
      </c>
      <c r="M642" s="32"/>
      <c r="N642" s="339"/>
      <c r="O642" s="353">
        <f>L:L+N:N</f>
        <v>0</v>
      </c>
      <c r="P642" s="19">
        <f t="shared" si="338"/>
        <v>0</v>
      </c>
      <c r="Q642" s="42"/>
      <c r="R642" s="42"/>
      <c r="S642" s="42"/>
      <c r="T642" s="42"/>
      <c r="U642" s="19">
        <f t="shared" si="339"/>
        <v>0</v>
      </c>
      <c r="V642" s="42">
        <f t="shared" si="340"/>
        <v>0</v>
      </c>
      <c r="AR642" s="1"/>
      <c r="AS642" s="1"/>
    </row>
    <row r="643" spans="1:45" s="389" customFormat="1" hidden="1" outlineLevel="1">
      <c r="A643" s="375"/>
      <c r="B643" s="376" t="s">
        <v>1154</v>
      </c>
      <c r="C643" s="458"/>
      <c r="D643" s="378"/>
      <c r="E643" s="379"/>
      <c r="F643" s="380"/>
      <c r="G643" s="379"/>
      <c r="H643" s="381"/>
      <c r="I643" s="382"/>
      <c r="J643" s="379"/>
      <c r="K643" s="383"/>
      <c r="L643" s="384">
        <f t="shared" ref="L643:V643" si="341">SUM(L633:L642)</f>
        <v>0</v>
      </c>
      <c r="M643" s="385">
        <f t="shared" si="341"/>
        <v>0</v>
      </c>
      <c r="N643" s="386">
        <f t="shared" si="341"/>
        <v>0</v>
      </c>
      <c r="O643" s="387">
        <f t="shared" si="341"/>
        <v>0</v>
      </c>
      <c r="P643" s="384">
        <f t="shared" si="341"/>
        <v>0</v>
      </c>
      <c r="Q643" s="388">
        <f t="shared" si="341"/>
        <v>0</v>
      </c>
      <c r="R643" s="388">
        <f t="shared" si="341"/>
        <v>0</v>
      </c>
      <c r="S643" s="388">
        <f t="shared" si="341"/>
        <v>0</v>
      </c>
      <c r="T643" s="388">
        <f t="shared" si="341"/>
        <v>0</v>
      </c>
      <c r="U643" s="384">
        <f t="shared" si="341"/>
        <v>0</v>
      </c>
      <c r="V643" s="388">
        <f t="shared" si="341"/>
        <v>0</v>
      </c>
      <c r="AH643" s="463"/>
      <c r="AI643" s="463"/>
      <c r="AJ643" s="463"/>
      <c r="AK643" s="463"/>
      <c r="AL643" s="463"/>
      <c r="AM643" s="463"/>
      <c r="AN643" s="463"/>
      <c r="AO643" s="463"/>
      <c r="AP643" s="463"/>
      <c r="AQ643" s="463"/>
      <c r="AR643" s="390"/>
      <c r="AS643" s="390"/>
    </row>
    <row r="644" spans="1:45" s="3" customFormat="1" hidden="1" outlineLevel="1">
      <c r="A644" s="48"/>
      <c r="B644" s="55" t="s">
        <v>253</v>
      </c>
      <c r="C644" s="459"/>
      <c r="D644" s="7"/>
      <c r="E644" s="4"/>
      <c r="F644" s="173"/>
      <c r="G644" s="9"/>
      <c r="H644" s="8"/>
      <c r="I644" s="4"/>
      <c r="J644" s="9"/>
      <c r="K644" s="14"/>
      <c r="L644" s="21">
        <f>L610+L624+L631+L643</f>
        <v>0</v>
      </c>
      <c r="M644" s="28">
        <f t="shared" ref="M644:V644" si="342">M610+M624+M631+M643</f>
        <v>0</v>
      </c>
      <c r="N644" s="340">
        <f t="shared" si="342"/>
        <v>0</v>
      </c>
      <c r="O644" s="349">
        <f t="shared" si="342"/>
        <v>0</v>
      </c>
      <c r="P644" s="21">
        <f t="shared" si="342"/>
        <v>0</v>
      </c>
      <c r="Q644" s="43">
        <f t="shared" si="342"/>
        <v>0</v>
      </c>
      <c r="R644" s="43">
        <f t="shared" si="342"/>
        <v>0</v>
      </c>
      <c r="S644" s="43">
        <f t="shared" si="342"/>
        <v>0</v>
      </c>
      <c r="T644" s="43">
        <f t="shared" si="342"/>
        <v>0</v>
      </c>
      <c r="U644" s="21">
        <f t="shared" si="342"/>
        <v>0</v>
      </c>
      <c r="V644" s="43">
        <f t="shared" si="342"/>
        <v>0</v>
      </c>
      <c r="AR644" s="1"/>
      <c r="AS644" s="1"/>
    </row>
    <row r="645" spans="1:45" s="3" customFormat="1" hidden="1" outlineLevel="1">
      <c r="A645" s="180"/>
      <c r="B645" s="53"/>
      <c r="C645" s="458"/>
      <c r="D645" s="7"/>
      <c r="E645" s="9"/>
      <c r="F645" s="173"/>
      <c r="G645" s="9"/>
      <c r="H645" s="8"/>
      <c r="I645" s="4"/>
      <c r="J645" s="9"/>
      <c r="K645" s="14"/>
      <c r="L645" s="19"/>
      <c r="M645" s="32"/>
      <c r="N645" s="339"/>
      <c r="O645" s="353"/>
      <c r="P645" s="19"/>
      <c r="Q645" s="42"/>
      <c r="R645" s="42"/>
      <c r="S645" s="42"/>
      <c r="T645" s="42"/>
      <c r="U645" s="19"/>
      <c r="V645" s="42"/>
      <c r="AR645" s="1"/>
      <c r="AS645" s="1"/>
    </row>
    <row r="646" spans="1:45" s="3" customFormat="1" hidden="1" outlineLevel="1">
      <c r="A646" s="180"/>
      <c r="B646" s="53"/>
      <c r="C646" s="458"/>
      <c r="D646" s="7"/>
      <c r="E646" s="9"/>
      <c r="F646" s="173"/>
      <c r="G646" s="9"/>
      <c r="H646" s="8"/>
      <c r="I646" s="4"/>
      <c r="J646" s="9"/>
      <c r="K646" s="14"/>
      <c r="L646" s="19"/>
      <c r="M646" s="32"/>
      <c r="N646" s="339"/>
      <c r="O646" s="353"/>
      <c r="P646" s="19"/>
      <c r="Q646" s="42"/>
      <c r="R646" s="42"/>
      <c r="S646" s="42"/>
      <c r="T646" s="42"/>
      <c r="U646" s="19"/>
      <c r="V646" s="42"/>
      <c r="AR646" s="1"/>
      <c r="AS646" s="1"/>
    </row>
    <row r="647" spans="1:45" s="5" customFormat="1" hidden="1" outlineLevel="1">
      <c r="A647" s="181" t="s">
        <v>1257</v>
      </c>
      <c r="B647" s="38" t="s">
        <v>1258</v>
      </c>
      <c r="C647" s="458"/>
      <c r="D647" s="368"/>
      <c r="E647" s="369"/>
      <c r="F647" s="370"/>
      <c r="G647" s="369"/>
      <c r="H647" s="371"/>
      <c r="I647" s="372"/>
      <c r="J647" s="369"/>
      <c r="K647" s="373"/>
      <c r="L647" s="21"/>
      <c r="M647" s="31"/>
      <c r="N647" s="360"/>
      <c r="O647" s="349"/>
      <c r="P647" s="21"/>
      <c r="Q647" s="46"/>
      <c r="R647" s="46"/>
      <c r="S647" s="46"/>
      <c r="T647" s="46"/>
      <c r="U647" s="21"/>
      <c r="V647" s="46"/>
      <c r="AR647" s="374"/>
      <c r="AS647" s="374"/>
    </row>
    <row r="648" spans="1:45" s="389" customFormat="1" hidden="1" outlineLevel="1">
      <c r="A648" s="375"/>
      <c r="B648" s="376" t="s">
        <v>1259</v>
      </c>
      <c r="C648" s="458"/>
      <c r="D648" s="378"/>
      <c r="E648" s="379"/>
      <c r="F648" s="380"/>
      <c r="G648" s="379"/>
      <c r="H648" s="381"/>
      <c r="I648" s="382"/>
      <c r="J648" s="379"/>
      <c r="K648" s="383"/>
      <c r="L648" s="384"/>
      <c r="M648" s="385"/>
      <c r="N648" s="386"/>
      <c r="O648" s="387"/>
      <c r="P648" s="384"/>
      <c r="Q648" s="388"/>
      <c r="R648" s="388"/>
      <c r="S648" s="388"/>
      <c r="T648" s="388"/>
      <c r="U648" s="384"/>
      <c r="V648" s="388"/>
      <c r="AR648" s="390"/>
      <c r="AS648" s="390"/>
    </row>
    <row r="649" spans="1:45" s="3" customFormat="1" hidden="1" outlineLevel="1">
      <c r="A649" s="180" t="s">
        <v>1260</v>
      </c>
      <c r="B649" s="53" t="s">
        <v>1183</v>
      </c>
      <c r="C649" s="458" t="s">
        <v>1431</v>
      </c>
      <c r="D649" s="7"/>
      <c r="E649" s="9"/>
      <c r="F649" s="173">
        <v>1</v>
      </c>
      <c r="G649" s="9"/>
      <c r="H649" s="8">
        <f t="shared" ref="H649:H653" si="343">SUM(E649:G649)</f>
        <v>1</v>
      </c>
      <c r="I649" s="4">
        <v>1</v>
      </c>
      <c r="J649" s="9" t="s">
        <v>216</v>
      </c>
      <c r="K649" s="14"/>
      <c r="L649" s="19">
        <f t="shared" ref="L649:L653" si="344">H649*I649*K649</f>
        <v>0</v>
      </c>
      <c r="M649" s="32"/>
      <c r="N649" s="339"/>
      <c r="O649" s="353">
        <f>L:L+N:N</f>
        <v>0</v>
      </c>
      <c r="P649" s="19">
        <f t="shared" ref="P649:P653" si="345">MAX(L649-SUM(Q649:T649),0)</f>
        <v>0</v>
      </c>
      <c r="Q649" s="42"/>
      <c r="R649" s="42"/>
      <c r="S649" s="42"/>
      <c r="T649" s="42"/>
      <c r="U649" s="19">
        <f t="shared" ref="U649:U653" si="346">L649-SUM(P649:T649)</f>
        <v>0</v>
      </c>
      <c r="V649" s="42">
        <f t="shared" ref="V649:V653" si="347">P649</f>
        <v>0</v>
      </c>
      <c r="AR649" s="1"/>
      <c r="AS649" s="1"/>
    </row>
    <row r="650" spans="1:45" s="3" customFormat="1" hidden="1" outlineLevel="1">
      <c r="A650" s="180" t="s">
        <v>1261</v>
      </c>
      <c r="B650" s="53" t="s">
        <v>1262</v>
      </c>
      <c r="C650" s="458" t="s">
        <v>1431</v>
      </c>
      <c r="D650" s="7"/>
      <c r="E650" s="9"/>
      <c r="F650" s="173">
        <v>1</v>
      </c>
      <c r="G650" s="9"/>
      <c r="H650" s="8">
        <f t="shared" si="343"/>
        <v>1</v>
      </c>
      <c r="I650" s="4">
        <v>1</v>
      </c>
      <c r="J650" s="9" t="s">
        <v>216</v>
      </c>
      <c r="K650" s="14"/>
      <c r="L650" s="19">
        <f t="shared" si="344"/>
        <v>0</v>
      </c>
      <c r="M650" s="32"/>
      <c r="N650" s="339"/>
      <c r="O650" s="353">
        <f>L:L+N:N</f>
        <v>0</v>
      </c>
      <c r="P650" s="19">
        <f t="shared" si="345"/>
        <v>0</v>
      </c>
      <c r="Q650" s="42"/>
      <c r="R650" s="42"/>
      <c r="S650" s="42"/>
      <c r="T650" s="42"/>
      <c r="U650" s="19">
        <f t="shared" si="346"/>
        <v>0</v>
      </c>
      <c r="V650" s="42">
        <f t="shared" si="347"/>
        <v>0</v>
      </c>
      <c r="AR650" s="1"/>
      <c r="AS650" s="1"/>
    </row>
    <row r="651" spans="1:45" s="3" customFormat="1" hidden="1" outlineLevel="1">
      <c r="A651" s="180" t="s">
        <v>1263</v>
      </c>
      <c r="B651" s="53" t="s">
        <v>1187</v>
      </c>
      <c r="C651" s="458" t="s">
        <v>1431</v>
      </c>
      <c r="D651" s="7"/>
      <c r="E651" s="9"/>
      <c r="F651" s="173">
        <v>1</v>
      </c>
      <c r="G651" s="9"/>
      <c r="H651" s="8">
        <f t="shared" si="343"/>
        <v>1</v>
      </c>
      <c r="I651" s="4">
        <v>1</v>
      </c>
      <c r="J651" s="9" t="s">
        <v>216</v>
      </c>
      <c r="K651" s="14"/>
      <c r="L651" s="19">
        <f t="shared" si="344"/>
        <v>0</v>
      </c>
      <c r="M651" s="32"/>
      <c r="N651" s="339"/>
      <c r="O651" s="353">
        <f>L:L+N:N</f>
        <v>0</v>
      </c>
      <c r="P651" s="19">
        <f t="shared" si="345"/>
        <v>0</v>
      </c>
      <c r="Q651" s="42"/>
      <c r="R651" s="42"/>
      <c r="S651" s="42"/>
      <c r="T651" s="42"/>
      <c r="U651" s="19">
        <f t="shared" si="346"/>
        <v>0</v>
      </c>
      <c r="V651" s="42">
        <f t="shared" si="347"/>
        <v>0</v>
      </c>
      <c r="AR651" s="1"/>
      <c r="AS651" s="1"/>
    </row>
    <row r="652" spans="1:45" s="3" customFormat="1" hidden="1" outlineLevel="1">
      <c r="A652" s="180" t="s">
        <v>1264</v>
      </c>
      <c r="B652" s="53" t="s">
        <v>1189</v>
      </c>
      <c r="C652" s="458" t="s">
        <v>1431</v>
      </c>
      <c r="D652" s="7"/>
      <c r="E652" s="9"/>
      <c r="F652" s="173">
        <v>1</v>
      </c>
      <c r="G652" s="9"/>
      <c r="H652" s="8">
        <f t="shared" si="343"/>
        <v>1</v>
      </c>
      <c r="I652" s="4">
        <v>1</v>
      </c>
      <c r="J652" s="9" t="s">
        <v>216</v>
      </c>
      <c r="K652" s="14"/>
      <c r="L652" s="19">
        <f t="shared" si="344"/>
        <v>0</v>
      </c>
      <c r="M652" s="32"/>
      <c r="N652" s="339"/>
      <c r="O652" s="353">
        <f>L:L+N:N</f>
        <v>0</v>
      </c>
      <c r="P652" s="19">
        <f t="shared" si="345"/>
        <v>0</v>
      </c>
      <c r="Q652" s="42"/>
      <c r="R652" s="42"/>
      <c r="S652" s="42"/>
      <c r="T652" s="42"/>
      <c r="U652" s="19">
        <f t="shared" si="346"/>
        <v>0</v>
      </c>
      <c r="V652" s="42">
        <f t="shared" si="347"/>
        <v>0</v>
      </c>
      <c r="AR652" s="1"/>
      <c r="AS652" s="1"/>
    </row>
    <row r="653" spans="1:45" s="3" customFormat="1" hidden="1" outlineLevel="1">
      <c r="A653" s="180" t="s">
        <v>1265</v>
      </c>
      <c r="B653" s="53" t="s">
        <v>225</v>
      </c>
      <c r="C653" s="458" t="s">
        <v>1431</v>
      </c>
      <c r="D653" s="7"/>
      <c r="E653" s="9"/>
      <c r="F653" s="173">
        <v>1</v>
      </c>
      <c r="G653" s="9"/>
      <c r="H653" s="8">
        <f t="shared" si="343"/>
        <v>1</v>
      </c>
      <c r="I653" s="4">
        <v>1</v>
      </c>
      <c r="J653" s="9" t="s">
        <v>216</v>
      </c>
      <c r="K653" s="14"/>
      <c r="L653" s="19">
        <f t="shared" si="344"/>
        <v>0</v>
      </c>
      <c r="M653" s="32"/>
      <c r="N653" s="339"/>
      <c r="O653" s="353">
        <f>L:L+N:N</f>
        <v>0</v>
      </c>
      <c r="P653" s="19">
        <f t="shared" si="345"/>
        <v>0</v>
      </c>
      <c r="Q653" s="42"/>
      <c r="R653" s="42"/>
      <c r="S653" s="42"/>
      <c r="T653" s="42"/>
      <c r="U653" s="19">
        <f t="shared" si="346"/>
        <v>0</v>
      </c>
      <c r="V653" s="42">
        <f t="shared" si="347"/>
        <v>0</v>
      </c>
      <c r="AR653" s="1"/>
      <c r="AS653" s="1"/>
    </row>
    <row r="654" spans="1:45" s="389" customFormat="1" hidden="1" outlineLevel="1">
      <c r="A654" s="375"/>
      <c r="B654" s="376" t="s">
        <v>1154</v>
      </c>
      <c r="C654" s="458"/>
      <c r="D654" s="378"/>
      <c r="E654" s="379"/>
      <c r="F654" s="380"/>
      <c r="G654" s="379"/>
      <c r="H654" s="381"/>
      <c r="I654" s="382"/>
      <c r="J654" s="379"/>
      <c r="K654" s="383"/>
      <c r="L654" s="384">
        <f t="shared" ref="L654:V654" si="348">SUM(L649:L653)</f>
        <v>0</v>
      </c>
      <c r="M654" s="385">
        <f t="shared" si="348"/>
        <v>0</v>
      </c>
      <c r="N654" s="386">
        <f t="shared" si="348"/>
        <v>0</v>
      </c>
      <c r="O654" s="387">
        <f t="shared" si="348"/>
        <v>0</v>
      </c>
      <c r="P654" s="384">
        <f t="shared" si="348"/>
        <v>0</v>
      </c>
      <c r="Q654" s="388">
        <f t="shared" si="348"/>
        <v>0</v>
      </c>
      <c r="R654" s="388">
        <f t="shared" si="348"/>
        <v>0</v>
      </c>
      <c r="S654" s="388">
        <f t="shared" si="348"/>
        <v>0</v>
      </c>
      <c r="T654" s="388">
        <f t="shared" si="348"/>
        <v>0</v>
      </c>
      <c r="U654" s="384">
        <f t="shared" si="348"/>
        <v>0</v>
      </c>
      <c r="V654" s="388">
        <f t="shared" si="348"/>
        <v>0</v>
      </c>
      <c r="AR654" s="390"/>
      <c r="AS654" s="390"/>
    </row>
    <row r="655" spans="1:45" s="389" customFormat="1" hidden="1" outlineLevel="1">
      <c r="A655" s="375"/>
      <c r="B655" s="376" t="s">
        <v>1267</v>
      </c>
      <c r="C655" s="458"/>
      <c r="D655" s="378"/>
      <c r="E655" s="379"/>
      <c r="F655" s="380"/>
      <c r="G655" s="379"/>
      <c r="H655" s="381"/>
      <c r="I655" s="382"/>
      <c r="J655" s="379"/>
      <c r="K655" s="383"/>
      <c r="L655" s="384"/>
      <c r="M655" s="385"/>
      <c r="N655" s="386"/>
      <c r="O655" s="387"/>
      <c r="P655" s="384"/>
      <c r="Q655" s="388"/>
      <c r="R655" s="388"/>
      <c r="S655" s="388"/>
      <c r="T655" s="388"/>
      <c r="U655" s="384"/>
      <c r="V655" s="388"/>
      <c r="AR655" s="390"/>
      <c r="AS655" s="390"/>
    </row>
    <row r="656" spans="1:45" s="3" customFormat="1" hidden="1" outlineLevel="1">
      <c r="A656" s="180" t="s">
        <v>1268</v>
      </c>
      <c r="B656" s="53" t="s">
        <v>1269</v>
      </c>
      <c r="C656" s="458" t="s">
        <v>1431</v>
      </c>
      <c r="D656" s="7"/>
      <c r="E656" s="9"/>
      <c r="F656" s="173">
        <v>1</v>
      </c>
      <c r="G656" s="9"/>
      <c r="H656" s="8">
        <f t="shared" ref="H656:H674" si="349">SUM(E656:G656)</f>
        <v>1</v>
      </c>
      <c r="I656" s="4">
        <v>1</v>
      </c>
      <c r="J656" s="9" t="s">
        <v>216</v>
      </c>
      <c r="K656" s="14"/>
      <c r="L656" s="19">
        <f t="shared" ref="L656:L674" si="350">H656*I656*K656</f>
        <v>0</v>
      </c>
      <c r="M656" s="32"/>
      <c r="N656" s="339"/>
      <c r="O656" s="353">
        <f>L:L+N:N</f>
        <v>0</v>
      </c>
      <c r="P656" s="19">
        <f t="shared" ref="P656:P674" si="351">MAX(L656-SUM(Q656:T656),0)</f>
        <v>0</v>
      </c>
      <c r="Q656" s="42"/>
      <c r="R656" s="42"/>
      <c r="S656" s="42"/>
      <c r="T656" s="42"/>
      <c r="U656" s="19">
        <f t="shared" ref="U656:U674" si="352">L656-SUM(P656:T656)</f>
        <v>0</v>
      </c>
      <c r="V656" s="42">
        <f t="shared" ref="V656:V674" si="353">P656</f>
        <v>0</v>
      </c>
      <c r="AR656" s="1"/>
      <c r="AS656" s="1"/>
    </row>
    <row r="657" spans="1:45" s="3" customFormat="1" hidden="1" outlineLevel="1">
      <c r="A657" s="180" t="s">
        <v>1270</v>
      </c>
      <c r="B657" s="53" t="s">
        <v>1271</v>
      </c>
      <c r="C657" s="458" t="s">
        <v>1431</v>
      </c>
      <c r="D657" s="7"/>
      <c r="E657" s="9"/>
      <c r="F657" s="173">
        <v>1</v>
      </c>
      <c r="G657" s="9"/>
      <c r="H657" s="8">
        <f t="shared" si="349"/>
        <v>1</v>
      </c>
      <c r="I657" s="4">
        <v>1</v>
      </c>
      <c r="J657" s="9" t="s">
        <v>216</v>
      </c>
      <c r="K657" s="14"/>
      <c r="L657" s="19">
        <f t="shared" si="350"/>
        <v>0</v>
      </c>
      <c r="M657" s="32"/>
      <c r="N657" s="339"/>
      <c r="O657" s="353">
        <f>L:L+N:N</f>
        <v>0</v>
      </c>
      <c r="P657" s="19">
        <f t="shared" si="351"/>
        <v>0</v>
      </c>
      <c r="Q657" s="42"/>
      <c r="R657" s="42"/>
      <c r="S657" s="42"/>
      <c r="T657" s="42"/>
      <c r="U657" s="19">
        <f t="shared" si="352"/>
        <v>0</v>
      </c>
      <c r="V657" s="42">
        <f t="shared" si="353"/>
        <v>0</v>
      </c>
      <c r="AR657" s="1"/>
      <c r="AS657" s="1"/>
    </row>
    <row r="658" spans="1:45" s="3" customFormat="1" hidden="1" outlineLevel="1">
      <c r="A658" s="180" t="s">
        <v>1272</v>
      </c>
      <c r="B658" s="53" t="s">
        <v>1273</v>
      </c>
      <c r="C658" s="458" t="s">
        <v>1431</v>
      </c>
      <c r="D658" s="7"/>
      <c r="E658" s="9"/>
      <c r="F658" s="173">
        <v>1</v>
      </c>
      <c r="G658" s="9"/>
      <c r="H658" s="8">
        <f t="shared" si="349"/>
        <v>1</v>
      </c>
      <c r="I658" s="4">
        <v>1</v>
      </c>
      <c r="J658" s="9" t="s">
        <v>216</v>
      </c>
      <c r="K658" s="14"/>
      <c r="L658" s="19">
        <f t="shared" si="350"/>
        <v>0</v>
      </c>
      <c r="M658" s="32"/>
      <c r="N658" s="339"/>
      <c r="O658" s="353">
        <f>L:L+N:N</f>
        <v>0</v>
      </c>
      <c r="P658" s="19">
        <f t="shared" si="351"/>
        <v>0</v>
      </c>
      <c r="Q658" s="42"/>
      <c r="R658" s="42"/>
      <c r="S658" s="42"/>
      <c r="T658" s="42"/>
      <c r="U658" s="19">
        <f t="shared" si="352"/>
        <v>0</v>
      </c>
      <c r="V658" s="42">
        <f t="shared" si="353"/>
        <v>0</v>
      </c>
      <c r="AR658" s="1"/>
      <c r="AS658" s="1"/>
    </row>
    <row r="659" spans="1:45" s="3" customFormat="1" hidden="1" outlineLevel="1">
      <c r="A659" s="180" t="s">
        <v>1274</v>
      </c>
      <c r="B659" s="53" t="s">
        <v>1275</v>
      </c>
      <c r="C659" s="458" t="s">
        <v>1431</v>
      </c>
      <c r="D659" s="7"/>
      <c r="E659" s="9"/>
      <c r="F659" s="173">
        <v>1</v>
      </c>
      <c r="G659" s="9"/>
      <c r="H659" s="8">
        <f t="shared" si="349"/>
        <v>1</v>
      </c>
      <c r="I659" s="4">
        <v>1</v>
      </c>
      <c r="J659" s="9" t="s">
        <v>216</v>
      </c>
      <c r="K659" s="14"/>
      <c r="L659" s="19">
        <f t="shared" si="350"/>
        <v>0</v>
      </c>
      <c r="M659" s="32"/>
      <c r="N659" s="339"/>
      <c r="O659" s="353">
        <f>L:L+N:N</f>
        <v>0</v>
      </c>
      <c r="P659" s="19">
        <f t="shared" si="351"/>
        <v>0</v>
      </c>
      <c r="Q659" s="42"/>
      <c r="R659" s="42"/>
      <c r="S659" s="42"/>
      <c r="T659" s="42"/>
      <c r="U659" s="19">
        <f t="shared" si="352"/>
        <v>0</v>
      </c>
      <c r="V659" s="42">
        <f t="shared" si="353"/>
        <v>0</v>
      </c>
      <c r="AR659" s="1"/>
      <c r="AS659" s="1"/>
    </row>
    <row r="660" spans="1:45" s="3" customFormat="1" hidden="1" outlineLevel="1">
      <c r="A660" s="180" t="s">
        <v>1276</v>
      </c>
      <c r="B660" s="53" t="s">
        <v>1277</v>
      </c>
      <c r="C660" s="458" t="s">
        <v>1431</v>
      </c>
      <c r="D660" s="7"/>
      <c r="E660" s="9"/>
      <c r="F660" s="173">
        <v>1</v>
      </c>
      <c r="G660" s="9"/>
      <c r="H660" s="8">
        <f t="shared" si="349"/>
        <v>1</v>
      </c>
      <c r="I660" s="4">
        <v>1</v>
      </c>
      <c r="J660" s="9" t="s">
        <v>216</v>
      </c>
      <c r="K660" s="14"/>
      <c r="L660" s="19">
        <f t="shared" si="350"/>
        <v>0</v>
      </c>
      <c r="M660" s="32"/>
      <c r="N660" s="339"/>
      <c r="O660" s="353">
        <f>L:L+N:N</f>
        <v>0</v>
      </c>
      <c r="P660" s="19">
        <f t="shared" si="351"/>
        <v>0</v>
      </c>
      <c r="Q660" s="42"/>
      <c r="R660" s="42"/>
      <c r="S660" s="42"/>
      <c r="T660" s="42"/>
      <c r="U660" s="19">
        <f t="shared" si="352"/>
        <v>0</v>
      </c>
      <c r="V660" s="42">
        <f t="shared" si="353"/>
        <v>0</v>
      </c>
      <c r="AR660" s="1"/>
      <c r="AS660" s="1"/>
    </row>
    <row r="661" spans="1:45" s="3" customFormat="1" hidden="1" outlineLevel="1">
      <c r="A661" s="180" t="s">
        <v>1278</v>
      </c>
      <c r="B661" s="53" t="s">
        <v>1279</v>
      </c>
      <c r="C661" s="458" t="s">
        <v>1431</v>
      </c>
      <c r="D661" s="7"/>
      <c r="E661" s="9"/>
      <c r="F661" s="173">
        <v>1</v>
      </c>
      <c r="G661" s="9"/>
      <c r="H661" s="8">
        <f t="shared" si="349"/>
        <v>1</v>
      </c>
      <c r="I661" s="4">
        <v>1</v>
      </c>
      <c r="J661" s="9" t="s">
        <v>216</v>
      </c>
      <c r="K661" s="14"/>
      <c r="L661" s="19">
        <f t="shared" si="350"/>
        <v>0</v>
      </c>
      <c r="M661" s="32"/>
      <c r="N661" s="339"/>
      <c r="O661" s="353">
        <f>L:L+N:N</f>
        <v>0</v>
      </c>
      <c r="P661" s="19">
        <f t="shared" si="351"/>
        <v>0</v>
      </c>
      <c r="Q661" s="42"/>
      <c r="R661" s="42"/>
      <c r="S661" s="42"/>
      <c r="T661" s="42"/>
      <c r="U661" s="19">
        <f t="shared" si="352"/>
        <v>0</v>
      </c>
      <c r="V661" s="42">
        <f t="shared" si="353"/>
        <v>0</v>
      </c>
      <c r="AR661" s="1"/>
      <c r="AS661" s="1"/>
    </row>
    <row r="662" spans="1:45" s="3" customFormat="1" hidden="1" outlineLevel="1">
      <c r="A662" s="180" t="s">
        <v>1280</v>
      </c>
      <c r="B662" s="53" t="s">
        <v>1281</v>
      </c>
      <c r="C662" s="458" t="s">
        <v>1431</v>
      </c>
      <c r="D662" s="7"/>
      <c r="E662" s="9"/>
      <c r="F662" s="173">
        <v>1</v>
      </c>
      <c r="G662" s="9"/>
      <c r="H662" s="8">
        <f t="shared" si="349"/>
        <v>1</v>
      </c>
      <c r="I662" s="4">
        <v>1</v>
      </c>
      <c r="J662" s="9" t="s">
        <v>216</v>
      </c>
      <c r="K662" s="14"/>
      <c r="L662" s="19">
        <f t="shared" si="350"/>
        <v>0</v>
      </c>
      <c r="M662" s="32"/>
      <c r="N662" s="339"/>
      <c r="O662" s="353">
        <f>L:L+N:N</f>
        <v>0</v>
      </c>
      <c r="P662" s="19">
        <f t="shared" si="351"/>
        <v>0</v>
      </c>
      <c r="Q662" s="42"/>
      <c r="R662" s="42"/>
      <c r="S662" s="42"/>
      <c r="T662" s="42"/>
      <c r="U662" s="19">
        <f t="shared" si="352"/>
        <v>0</v>
      </c>
      <c r="V662" s="42">
        <f t="shared" si="353"/>
        <v>0</v>
      </c>
      <c r="AR662" s="1"/>
      <c r="AS662" s="1"/>
    </row>
    <row r="663" spans="1:45" s="3" customFormat="1" hidden="1" outlineLevel="1">
      <c r="A663" s="180" t="s">
        <v>1282</v>
      </c>
      <c r="B663" s="53" t="s">
        <v>1283</v>
      </c>
      <c r="C663" s="458" t="s">
        <v>1431</v>
      </c>
      <c r="D663" s="7"/>
      <c r="E663" s="9"/>
      <c r="F663" s="173">
        <v>1</v>
      </c>
      <c r="G663" s="9"/>
      <c r="H663" s="8">
        <f t="shared" si="349"/>
        <v>1</v>
      </c>
      <c r="I663" s="4">
        <v>1</v>
      </c>
      <c r="J663" s="9" t="s">
        <v>216</v>
      </c>
      <c r="K663" s="14"/>
      <c r="L663" s="19">
        <f t="shared" si="350"/>
        <v>0</v>
      </c>
      <c r="M663" s="32"/>
      <c r="N663" s="339"/>
      <c r="O663" s="353">
        <f>L:L+N:N</f>
        <v>0</v>
      </c>
      <c r="P663" s="19">
        <f t="shared" si="351"/>
        <v>0</v>
      </c>
      <c r="Q663" s="42"/>
      <c r="R663" s="42"/>
      <c r="S663" s="42"/>
      <c r="T663" s="42"/>
      <c r="U663" s="19">
        <f t="shared" si="352"/>
        <v>0</v>
      </c>
      <c r="V663" s="42">
        <f t="shared" si="353"/>
        <v>0</v>
      </c>
      <c r="AR663" s="1"/>
      <c r="AS663" s="1"/>
    </row>
    <row r="664" spans="1:45" s="3" customFormat="1" hidden="1" outlineLevel="1">
      <c r="A664" s="180" t="s">
        <v>1284</v>
      </c>
      <c r="B664" s="53" t="s">
        <v>1285</v>
      </c>
      <c r="C664" s="458" t="s">
        <v>1431</v>
      </c>
      <c r="D664" s="7"/>
      <c r="E664" s="9"/>
      <c r="F664" s="173">
        <v>1</v>
      </c>
      <c r="G664" s="9"/>
      <c r="H664" s="8">
        <f t="shared" si="349"/>
        <v>1</v>
      </c>
      <c r="I664" s="4">
        <v>1</v>
      </c>
      <c r="J664" s="9" t="s">
        <v>216</v>
      </c>
      <c r="K664" s="14"/>
      <c r="L664" s="19">
        <f t="shared" si="350"/>
        <v>0</v>
      </c>
      <c r="M664" s="32"/>
      <c r="N664" s="339"/>
      <c r="O664" s="353">
        <f>L:L+N:N</f>
        <v>0</v>
      </c>
      <c r="P664" s="19">
        <f t="shared" si="351"/>
        <v>0</v>
      </c>
      <c r="Q664" s="42"/>
      <c r="R664" s="42"/>
      <c r="S664" s="42"/>
      <c r="T664" s="42"/>
      <c r="U664" s="19">
        <f t="shared" si="352"/>
        <v>0</v>
      </c>
      <c r="V664" s="42">
        <f t="shared" si="353"/>
        <v>0</v>
      </c>
      <c r="AR664" s="1"/>
      <c r="AS664" s="1"/>
    </row>
    <row r="665" spans="1:45" s="3" customFormat="1" hidden="1" outlineLevel="1">
      <c r="A665" s="180" t="s">
        <v>1286</v>
      </c>
      <c r="B665" s="53" t="s">
        <v>1287</v>
      </c>
      <c r="C665" s="458" t="s">
        <v>1431</v>
      </c>
      <c r="D665" s="7"/>
      <c r="E665" s="9"/>
      <c r="F665" s="173">
        <v>1</v>
      </c>
      <c r="G665" s="9"/>
      <c r="H665" s="8">
        <f t="shared" si="349"/>
        <v>1</v>
      </c>
      <c r="I665" s="4">
        <v>1</v>
      </c>
      <c r="J665" s="9" t="s">
        <v>216</v>
      </c>
      <c r="K665" s="14"/>
      <c r="L665" s="19">
        <f t="shared" si="350"/>
        <v>0</v>
      </c>
      <c r="M665" s="32"/>
      <c r="N665" s="339"/>
      <c r="O665" s="353">
        <f>L:L+N:N</f>
        <v>0</v>
      </c>
      <c r="P665" s="19">
        <f t="shared" si="351"/>
        <v>0</v>
      </c>
      <c r="Q665" s="42"/>
      <c r="R665" s="42"/>
      <c r="S665" s="42"/>
      <c r="T665" s="42"/>
      <c r="U665" s="19">
        <f t="shared" si="352"/>
        <v>0</v>
      </c>
      <c r="V665" s="42">
        <f t="shared" si="353"/>
        <v>0</v>
      </c>
      <c r="AR665" s="1"/>
      <c r="AS665" s="1"/>
    </row>
    <row r="666" spans="1:45" s="3" customFormat="1" hidden="1" outlineLevel="1">
      <c r="A666" s="180" t="s">
        <v>1288</v>
      </c>
      <c r="B666" s="53" t="s">
        <v>1289</v>
      </c>
      <c r="C666" s="458" t="s">
        <v>1431</v>
      </c>
      <c r="D666" s="7"/>
      <c r="E666" s="9"/>
      <c r="F666" s="173">
        <v>1</v>
      </c>
      <c r="G666" s="9"/>
      <c r="H666" s="8">
        <f t="shared" si="349"/>
        <v>1</v>
      </c>
      <c r="I666" s="4">
        <v>1</v>
      </c>
      <c r="J666" s="9" t="s">
        <v>216</v>
      </c>
      <c r="K666" s="14"/>
      <c r="L666" s="19">
        <f t="shared" si="350"/>
        <v>0</v>
      </c>
      <c r="M666" s="32"/>
      <c r="N666" s="339"/>
      <c r="O666" s="353">
        <f>L:L+N:N</f>
        <v>0</v>
      </c>
      <c r="P666" s="19">
        <f t="shared" si="351"/>
        <v>0</v>
      </c>
      <c r="Q666" s="42"/>
      <c r="R666" s="42"/>
      <c r="S666" s="42"/>
      <c r="T666" s="42"/>
      <c r="U666" s="19">
        <f t="shared" si="352"/>
        <v>0</v>
      </c>
      <c r="V666" s="42">
        <f t="shared" si="353"/>
        <v>0</v>
      </c>
      <c r="AR666" s="1"/>
      <c r="AS666" s="1"/>
    </row>
    <row r="667" spans="1:45" s="3" customFormat="1" hidden="1" outlineLevel="1">
      <c r="A667" s="180" t="s">
        <v>1290</v>
      </c>
      <c r="B667" s="53" t="s">
        <v>1291</v>
      </c>
      <c r="C667" s="458" t="s">
        <v>1431</v>
      </c>
      <c r="D667" s="7"/>
      <c r="E667" s="9"/>
      <c r="F667" s="173">
        <v>1</v>
      </c>
      <c r="G667" s="9"/>
      <c r="H667" s="8">
        <f t="shared" si="349"/>
        <v>1</v>
      </c>
      <c r="I667" s="4">
        <v>1</v>
      </c>
      <c r="J667" s="9" t="s">
        <v>216</v>
      </c>
      <c r="K667" s="14"/>
      <c r="L667" s="19">
        <f t="shared" si="350"/>
        <v>0</v>
      </c>
      <c r="M667" s="32"/>
      <c r="N667" s="339"/>
      <c r="O667" s="353">
        <f>L:L+N:N</f>
        <v>0</v>
      </c>
      <c r="P667" s="19">
        <f t="shared" si="351"/>
        <v>0</v>
      </c>
      <c r="Q667" s="42"/>
      <c r="R667" s="42"/>
      <c r="S667" s="42"/>
      <c r="T667" s="42"/>
      <c r="U667" s="19">
        <f t="shared" si="352"/>
        <v>0</v>
      </c>
      <c r="V667" s="42">
        <f t="shared" si="353"/>
        <v>0</v>
      </c>
      <c r="AR667" s="1"/>
      <c r="AS667" s="1"/>
    </row>
    <row r="668" spans="1:45" s="3" customFormat="1" hidden="1" outlineLevel="1">
      <c r="A668" s="180" t="s">
        <v>1292</v>
      </c>
      <c r="B668" s="53" t="s">
        <v>1293</v>
      </c>
      <c r="C668" s="458" t="s">
        <v>1431</v>
      </c>
      <c r="D668" s="7"/>
      <c r="E668" s="9"/>
      <c r="F668" s="173">
        <v>1</v>
      </c>
      <c r="G668" s="9"/>
      <c r="H668" s="8">
        <f t="shared" si="349"/>
        <v>1</v>
      </c>
      <c r="I668" s="4">
        <v>1</v>
      </c>
      <c r="J668" s="9" t="s">
        <v>216</v>
      </c>
      <c r="K668" s="14"/>
      <c r="L668" s="19">
        <f t="shared" si="350"/>
        <v>0</v>
      </c>
      <c r="M668" s="32"/>
      <c r="N668" s="339"/>
      <c r="O668" s="353">
        <f>L:L+N:N</f>
        <v>0</v>
      </c>
      <c r="P668" s="19">
        <f t="shared" si="351"/>
        <v>0</v>
      </c>
      <c r="Q668" s="42"/>
      <c r="R668" s="42"/>
      <c r="S668" s="42"/>
      <c r="T668" s="42"/>
      <c r="U668" s="19">
        <f t="shared" si="352"/>
        <v>0</v>
      </c>
      <c r="V668" s="42">
        <f t="shared" si="353"/>
        <v>0</v>
      </c>
      <c r="AR668" s="1"/>
      <c r="AS668" s="1"/>
    </row>
    <row r="669" spans="1:45" s="3" customFormat="1" hidden="1" outlineLevel="1">
      <c r="A669" s="180" t="s">
        <v>1294</v>
      </c>
      <c r="B669" s="53" t="s">
        <v>1295</v>
      </c>
      <c r="C669" s="458" t="s">
        <v>1431</v>
      </c>
      <c r="D669" s="7"/>
      <c r="E669" s="9"/>
      <c r="F669" s="173">
        <v>1</v>
      </c>
      <c r="G669" s="9"/>
      <c r="H669" s="8">
        <f t="shared" si="349"/>
        <v>1</v>
      </c>
      <c r="I669" s="4">
        <v>1</v>
      </c>
      <c r="J669" s="9" t="s">
        <v>216</v>
      </c>
      <c r="K669" s="14"/>
      <c r="L669" s="19">
        <f t="shared" si="350"/>
        <v>0</v>
      </c>
      <c r="M669" s="32"/>
      <c r="N669" s="339"/>
      <c r="O669" s="353">
        <f>L:L+N:N</f>
        <v>0</v>
      </c>
      <c r="P669" s="19">
        <f t="shared" si="351"/>
        <v>0</v>
      </c>
      <c r="Q669" s="42"/>
      <c r="R669" s="42"/>
      <c r="S669" s="42"/>
      <c r="T669" s="42"/>
      <c r="U669" s="19">
        <f t="shared" si="352"/>
        <v>0</v>
      </c>
      <c r="V669" s="42">
        <f t="shared" si="353"/>
        <v>0</v>
      </c>
      <c r="AR669" s="1"/>
      <c r="AS669" s="1"/>
    </row>
    <row r="670" spans="1:45" s="3" customFormat="1" hidden="1" outlineLevel="1">
      <c r="A670" s="180" t="s">
        <v>1296</v>
      </c>
      <c r="B670" s="53" t="s">
        <v>1297</v>
      </c>
      <c r="C670" s="458" t="s">
        <v>1431</v>
      </c>
      <c r="D670" s="7"/>
      <c r="E670" s="9"/>
      <c r="F670" s="173">
        <v>1</v>
      </c>
      <c r="G670" s="9"/>
      <c r="H670" s="8">
        <f t="shared" si="349"/>
        <v>1</v>
      </c>
      <c r="I670" s="4">
        <v>1</v>
      </c>
      <c r="J670" s="9" t="s">
        <v>216</v>
      </c>
      <c r="K670" s="14"/>
      <c r="L670" s="19">
        <f t="shared" si="350"/>
        <v>0</v>
      </c>
      <c r="M670" s="32"/>
      <c r="N670" s="339"/>
      <c r="O670" s="353">
        <f>L:L+N:N</f>
        <v>0</v>
      </c>
      <c r="P670" s="19">
        <f t="shared" si="351"/>
        <v>0</v>
      </c>
      <c r="Q670" s="42"/>
      <c r="R670" s="42"/>
      <c r="S670" s="42"/>
      <c r="T670" s="42"/>
      <c r="U670" s="19">
        <f t="shared" si="352"/>
        <v>0</v>
      </c>
      <c r="V670" s="42">
        <f t="shared" si="353"/>
        <v>0</v>
      </c>
      <c r="AR670" s="1"/>
      <c r="AS670" s="1"/>
    </row>
    <row r="671" spans="1:45" s="3" customFormat="1" hidden="1" outlineLevel="1">
      <c r="A671" s="180" t="s">
        <v>1298</v>
      </c>
      <c r="B671" s="53" t="s">
        <v>1299</v>
      </c>
      <c r="C671" s="458" t="s">
        <v>1431</v>
      </c>
      <c r="D671" s="7"/>
      <c r="E671" s="9"/>
      <c r="F671" s="173">
        <v>1</v>
      </c>
      <c r="G671" s="9"/>
      <c r="H671" s="8">
        <f t="shared" si="349"/>
        <v>1</v>
      </c>
      <c r="I671" s="4">
        <v>1</v>
      </c>
      <c r="J671" s="9" t="s">
        <v>216</v>
      </c>
      <c r="K671" s="14"/>
      <c r="L671" s="19">
        <f t="shared" si="350"/>
        <v>0</v>
      </c>
      <c r="M671" s="32"/>
      <c r="N671" s="339"/>
      <c r="O671" s="353">
        <f>L:L+N:N</f>
        <v>0</v>
      </c>
      <c r="P671" s="19">
        <f t="shared" si="351"/>
        <v>0</v>
      </c>
      <c r="Q671" s="42"/>
      <c r="R671" s="42"/>
      <c r="S671" s="42"/>
      <c r="T671" s="42"/>
      <c r="U671" s="19">
        <f t="shared" si="352"/>
        <v>0</v>
      </c>
      <c r="V671" s="42">
        <f t="shared" si="353"/>
        <v>0</v>
      </c>
      <c r="AR671" s="1"/>
      <c r="AS671" s="1"/>
    </row>
    <row r="672" spans="1:45" s="3" customFormat="1" hidden="1" outlineLevel="1">
      <c r="A672" s="180" t="s">
        <v>1300</v>
      </c>
      <c r="B672" s="53" t="s">
        <v>1301</v>
      </c>
      <c r="C672" s="458" t="s">
        <v>1431</v>
      </c>
      <c r="D672" s="7"/>
      <c r="E672" s="9"/>
      <c r="F672" s="173">
        <v>1</v>
      </c>
      <c r="G672" s="9"/>
      <c r="H672" s="8">
        <f t="shared" si="349"/>
        <v>1</v>
      </c>
      <c r="I672" s="4">
        <v>1</v>
      </c>
      <c r="J672" s="9" t="s">
        <v>216</v>
      </c>
      <c r="K672" s="14"/>
      <c r="L672" s="19">
        <f t="shared" si="350"/>
        <v>0</v>
      </c>
      <c r="M672" s="32"/>
      <c r="N672" s="339"/>
      <c r="O672" s="353">
        <f>L:L+N:N</f>
        <v>0</v>
      </c>
      <c r="P672" s="19">
        <f t="shared" si="351"/>
        <v>0</v>
      </c>
      <c r="Q672" s="42"/>
      <c r="R672" s="42"/>
      <c r="S672" s="42"/>
      <c r="T672" s="42"/>
      <c r="U672" s="19">
        <f t="shared" si="352"/>
        <v>0</v>
      </c>
      <c r="V672" s="42">
        <f t="shared" si="353"/>
        <v>0</v>
      </c>
      <c r="AR672" s="1"/>
      <c r="AS672" s="1"/>
    </row>
    <row r="673" spans="1:45" s="3" customFormat="1" hidden="1" outlineLevel="1">
      <c r="A673" s="180" t="s">
        <v>1302</v>
      </c>
      <c r="B673" s="53" t="s">
        <v>1303</v>
      </c>
      <c r="C673" s="458" t="s">
        <v>1431</v>
      </c>
      <c r="D673" s="7"/>
      <c r="E673" s="9"/>
      <c r="F673" s="173">
        <v>1</v>
      </c>
      <c r="G673" s="9"/>
      <c r="H673" s="8">
        <f t="shared" si="349"/>
        <v>1</v>
      </c>
      <c r="I673" s="4">
        <v>1</v>
      </c>
      <c r="J673" s="9" t="s">
        <v>216</v>
      </c>
      <c r="K673" s="14"/>
      <c r="L673" s="19">
        <f t="shared" si="350"/>
        <v>0</v>
      </c>
      <c r="M673" s="32"/>
      <c r="N673" s="339"/>
      <c r="O673" s="353">
        <f>L:L+N:N</f>
        <v>0</v>
      </c>
      <c r="P673" s="19">
        <f t="shared" si="351"/>
        <v>0</v>
      </c>
      <c r="Q673" s="42"/>
      <c r="R673" s="42"/>
      <c r="S673" s="42"/>
      <c r="T673" s="42"/>
      <c r="U673" s="19">
        <f t="shared" si="352"/>
        <v>0</v>
      </c>
      <c r="V673" s="42">
        <f t="shared" si="353"/>
        <v>0</v>
      </c>
      <c r="AR673" s="1"/>
      <c r="AS673" s="1"/>
    </row>
    <row r="674" spans="1:45" s="3" customFormat="1" hidden="1" outlineLevel="1">
      <c r="A674" s="180" t="s">
        <v>1304</v>
      </c>
      <c r="B674" s="53" t="s">
        <v>1305</v>
      </c>
      <c r="C674" s="458" t="s">
        <v>1431</v>
      </c>
      <c r="D674" s="7"/>
      <c r="E674" s="9"/>
      <c r="F674" s="173">
        <v>1</v>
      </c>
      <c r="G674" s="9"/>
      <c r="H674" s="8">
        <f t="shared" si="349"/>
        <v>1</v>
      </c>
      <c r="I674" s="4">
        <v>1</v>
      </c>
      <c r="J674" s="9" t="s">
        <v>216</v>
      </c>
      <c r="K674" s="14"/>
      <c r="L674" s="19">
        <f t="shared" si="350"/>
        <v>0</v>
      </c>
      <c r="M674" s="32"/>
      <c r="N674" s="339"/>
      <c r="O674" s="353">
        <f>L:L+N:N</f>
        <v>0</v>
      </c>
      <c r="P674" s="19">
        <f t="shared" si="351"/>
        <v>0</v>
      </c>
      <c r="Q674" s="42"/>
      <c r="R674" s="42"/>
      <c r="S674" s="42"/>
      <c r="T674" s="42"/>
      <c r="U674" s="19">
        <f t="shared" si="352"/>
        <v>0</v>
      </c>
      <c r="V674" s="42">
        <f t="shared" si="353"/>
        <v>0</v>
      </c>
      <c r="AR674" s="1"/>
      <c r="AS674" s="1"/>
    </row>
    <row r="675" spans="1:45" s="389" customFormat="1" hidden="1" outlineLevel="1">
      <c r="A675" s="375"/>
      <c r="B675" s="376" t="s">
        <v>1154</v>
      </c>
      <c r="C675" s="458"/>
      <c r="D675" s="378"/>
      <c r="E675" s="379"/>
      <c r="F675" s="380"/>
      <c r="G675" s="379"/>
      <c r="H675" s="381"/>
      <c r="I675" s="382"/>
      <c r="J675" s="379"/>
      <c r="K675" s="383"/>
      <c r="L675" s="384">
        <f t="shared" ref="L675:V675" si="354">SUM(L656:L674)</f>
        <v>0</v>
      </c>
      <c r="M675" s="385">
        <f t="shared" si="354"/>
        <v>0</v>
      </c>
      <c r="N675" s="386">
        <f t="shared" si="354"/>
        <v>0</v>
      </c>
      <c r="O675" s="387">
        <f t="shared" si="354"/>
        <v>0</v>
      </c>
      <c r="P675" s="384">
        <f t="shared" si="354"/>
        <v>0</v>
      </c>
      <c r="Q675" s="388">
        <f t="shared" si="354"/>
        <v>0</v>
      </c>
      <c r="R675" s="388">
        <f t="shared" si="354"/>
        <v>0</v>
      </c>
      <c r="S675" s="388">
        <f t="shared" si="354"/>
        <v>0</v>
      </c>
      <c r="T675" s="388">
        <f t="shared" si="354"/>
        <v>0</v>
      </c>
      <c r="U675" s="384">
        <f t="shared" si="354"/>
        <v>0</v>
      </c>
      <c r="V675" s="388">
        <f t="shared" si="354"/>
        <v>0</v>
      </c>
      <c r="AR675" s="390"/>
      <c r="AS675" s="390"/>
    </row>
    <row r="676" spans="1:45" s="3" customFormat="1" hidden="1" outlineLevel="1">
      <c r="A676" s="48"/>
      <c r="B676" s="55" t="s">
        <v>253</v>
      </c>
      <c r="C676" s="458"/>
      <c r="D676" s="7"/>
      <c r="E676" s="4"/>
      <c r="F676" s="173"/>
      <c r="G676" s="9"/>
      <c r="H676" s="8"/>
      <c r="I676" s="4"/>
      <c r="J676" s="9"/>
      <c r="K676" s="14"/>
      <c r="L676" s="21">
        <f>L654+L675</f>
        <v>0</v>
      </c>
      <c r="M676" s="28">
        <f t="shared" ref="M676:V676" si="355">M654+M675</f>
        <v>0</v>
      </c>
      <c r="N676" s="340">
        <f t="shared" si="355"/>
        <v>0</v>
      </c>
      <c r="O676" s="349">
        <f t="shared" si="355"/>
        <v>0</v>
      </c>
      <c r="P676" s="21">
        <f t="shared" si="355"/>
        <v>0</v>
      </c>
      <c r="Q676" s="43">
        <f t="shared" si="355"/>
        <v>0</v>
      </c>
      <c r="R676" s="43">
        <f t="shared" si="355"/>
        <v>0</v>
      </c>
      <c r="S676" s="43">
        <f t="shared" si="355"/>
        <v>0</v>
      </c>
      <c r="T676" s="43">
        <f t="shared" si="355"/>
        <v>0</v>
      </c>
      <c r="U676" s="21">
        <f t="shared" si="355"/>
        <v>0</v>
      </c>
      <c r="V676" s="43">
        <f t="shared" si="355"/>
        <v>0</v>
      </c>
      <c r="AR676" s="1"/>
      <c r="AS676" s="1"/>
    </row>
    <row r="677" spans="1:45" s="3" customFormat="1" hidden="1" outlineLevel="1">
      <c r="A677" s="180"/>
      <c r="B677" s="53"/>
      <c r="C677" s="458"/>
      <c r="D677" s="7"/>
      <c r="E677" s="9"/>
      <c r="F677" s="173"/>
      <c r="G677" s="9"/>
      <c r="H677" s="8"/>
      <c r="I677" s="4"/>
      <c r="J677" s="9"/>
      <c r="K677" s="14"/>
      <c r="L677" s="19"/>
      <c r="M677" s="32"/>
      <c r="N677" s="339"/>
      <c r="O677" s="353"/>
      <c r="P677" s="19"/>
      <c r="Q677" s="42"/>
      <c r="R677" s="42"/>
      <c r="S677" s="42"/>
      <c r="T677" s="42"/>
      <c r="U677" s="19"/>
      <c r="V677" s="42"/>
      <c r="AR677" s="1"/>
      <c r="AS677" s="1"/>
    </row>
    <row r="678" spans="1:45" s="5" customFormat="1" hidden="1" outlineLevel="1">
      <c r="A678" s="181">
        <v>4850</v>
      </c>
      <c r="B678" s="38" t="s">
        <v>1266</v>
      </c>
      <c r="C678" s="458"/>
      <c r="D678" s="368"/>
      <c r="E678" s="369"/>
      <c r="F678" s="370"/>
      <c r="G678" s="369"/>
      <c r="H678" s="371"/>
      <c r="I678" s="372"/>
      <c r="J678" s="369"/>
      <c r="K678" s="373"/>
      <c r="L678" s="21"/>
      <c r="M678" s="31"/>
      <c r="N678" s="360"/>
      <c r="O678" s="349"/>
      <c r="P678" s="21"/>
      <c r="Q678" s="46"/>
      <c r="R678" s="46"/>
      <c r="S678" s="46"/>
      <c r="T678" s="46"/>
      <c r="U678" s="21"/>
      <c r="V678" s="46"/>
      <c r="AR678" s="374"/>
      <c r="AS678" s="374"/>
    </row>
    <row r="679" spans="1:45" s="389" customFormat="1" hidden="1" outlineLevel="1">
      <c r="A679" s="375"/>
      <c r="B679" s="376" t="s">
        <v>1203</v>
      </c>
      <c r="C679" s="458"/>
      <c r="D679" s="378"/>
      <c r="E679" s="379"/>
      <c r="F679" s="380"/>
      <c r="G679" s="379"/>
      <c r="H679" s="381"/>
      <c r="I679" s="382"/>
      <c r="J679" s="379"/>
      <c r="K679" s="383"/>
      <c r="L679" s="384"/>
      <c r="M679" s="385"/>
      <c r="N679" s="386"/>
      <c r="O679" s="387"/>
      <c r="P679" s="384"/>
      <c r="Q679" s="388"/>
      <c r="R679" s="388"/>
      <c r="S679" s="388"/>
      <c r="T679" s="388"/>
      <c r="U679" s="384"/>
      <c r="V679" s="388"/>
      <c r="AR679" s="390"/>
      <c r="AS679" s="390"/>
    </row>
    <row r="680" spans="1:45" s="3" customFormat="1" hidden="1" outlineLevel="1">
      <c r="A680" s="180" t="s">
        <v>1306</v>
      </c>
      <c r="B680" s="53" t="s">
        <v>737</v>
      </c>
      <c r="C680" s="458" t="s">
        <v>1431</v>
      </c>
      <c r="D680" s="7"/>
      <c r="E680" s="9"/>
      <c r="F680" s="173">
        <v>1</v>
      </c>
      <c r="G680" s="9"/>
      <c r="H680" s="8">
        <f t="shared" ref="H680:H687" si="356">SUM(E680:G680)</f>
        <v>1</v>
      </c>
      <c r="I680" s="4">
        <v>1</v>
      </c>
      <c r="J680" s="9" t="s">
        <v>216</v>
      </c>
      <c r="K680" s="14"/>
      <c r="L680" s="19">
        <f t="shared" ref="L680:L687" si="357">H680*I680*K680</f>
        <v>0</v>
      </c>
      <c r="M680" s="32"/>
      <c r="N680" s="339"/>
      <c r="O680" s="353">
        <f>L:L+N:N</f>
        <v>0</v>
      </c>
      <c r="P680" s="19">
        <f t="shared" ref="P680:P687" si="358">MAX(L680-SUM(Q680:T680),0)</f>
        <v>0</v>
      </c>
      <c r="Q680" s="42"/>
      <c r="R680" s="42"/>
      <c r="S680" s="42"/>
      <c r="T680" s="42"/>
      <c r="U680" s="19">
        <f t="shared" ref="U680:U687" si="359">L680-SUM(P680:T680)</f>
        <v>0</v>
      </c>
      <c r="V680" s="42">
        <f t="shared" ref="V680:V687" si="360">P680</f>
        <v>0</v>
      </c>
      <c r="AR680" s="1"/>
      <c r="AS680" s="1"/>
    </row>
    <row r="681" spans="1:45" s="3" customFormat="1" hidden="1" outlineLevel="1">
      <c r="A681" s="180" t="s">
        <v>840</v>
      </c>
      <c r="B681" s="53" t="s">
        <v>1170</v>
      </c>
      <c r="C681" s="458" t="s">
        <v>1431</v>
      </c>
      <c r="D681" s="7"/>
      <c r="E681" s="9"/>
      <c r="F681" s="173">
        <v>1</v>
      </c>
      <c r="G681" s="9"/>
      <c r="H681" s="8">
        <f t="shared" si="356"/>
        <v>1</v>
      </c>
      <c r="I681" s="4">
        <v>1</v>
      </c>
      <c r="J681" s="9" t="s">
        <v>216</v>
      </c>
      <c r="K681" s="14"/>
      <c r="L681" s="19">
        <f t="shared" si="357"/>
        <v>0</v>
      </c>
      <c r="M681" s="32"/>
      <c r="N681" s="339"/>
      <c r="O681" s="353">
        <f>L:L+N:N</f>
        <v>0</v>
      </c>
      <c r="P681" s="19">
        <f t="shared" si="358"/>
        <v>0</v>
      </c>
      <c r="Q681" s="42"/>
      <c r="R681" s="42"/>
      <c r="S681" s="42"/>
      <c r="T681" s="42"/>
      <c r="U681" s="19">
        <f t="shared" si="359"/>
        <v>0</v>
      </c>
      <c r="V681" s="42">
        <f t="shared" si="360"/>
        <v>0</v>
      </c>
      <c r="AR681" s="1"/>
      <c r="AS681" s="1"/>
    </row>
    <row r="682" spans="1:45" s="3" customFormat="1" hidden="1" outlineLevel="1">
      <c r="A682" s="180" t="s">
        <v>1307</v>
      </c>
      <c r="B682" s="53" t="s">
        <v>1308</v>
      </c>
      <c r="C682" s="458" t="s">
        <v>1431</v>
      </c>
      <c r="D682" s="7"/>
      <c r="E682" s="9"/>
      <c r="F682" s="173">
        <v>1</v>
      </c>
      <c r="G682" s="9"/>
      <c r="H682" s="8">
        <f t="shared" si="356"/>
        <v>1</v>
      </c>
      <c r="I682" s="4">
        <v>1</v>
      </c>
      <c r="J682" s="9" t="s">
        <v>216</v>
      </c>
      <c r="K682" s="14"/>
      <c r="L682" s="19">
        <f t="shared" si="357"/>
        <v>0</v>
      </c>
      <c r="M682" s="32"/>
      <c r="N682" s="339"/>
      <c r="O682" s="353">
        <f>L:L+N:N</f>
        <v>0</v>
      </c>
      <c r="P682" s="19">
        <f t="shared" si="358"/>
        <v>0</v>
      </c>
      <c r="Q682" s="42"/>
      <c r="R682" s="42"/>
      <c r="S682" s="42"/>
      <c r="T682" s="42"/>
      <c r="U682" s="19">
        <f t="shared" si="359"/>
        <v>0</v>
      </c>
      <c r="V682" s="42">
        <f t="shared" si="360"/>
        <v>0</v>
      </c>
      <c r="AR682" s="1"/>
      <c r="AS682" s="1"/>
    </row>
    <row r="683" spans="1:45" s="3" customFormat="1" hidden="1" outlineLevel="1">
      <c r="A683" s="180" t="s">
        <v>1309</v>
      </c>
      <c r="B683" s="53" t="s">
        <v>1310</v>
      </c>
      <c r="C683" s="458" t="s">
        <v>1431</v>
      </c>
      <c r="D683" s="7"/>
      <c r="E683" s="9"/>
      <c r="F683" s="173">
        <v>1</v>
      </c>
      <c r="G683" s="9"/>
      <c r="H683" s="8">
        <f t="shared" si="356"/>
        <v>1</v>
      </c>
      <c r="I683" s="4">
        <v>1</v>
      </c>
      <c r="J683" s="9" t="s">
        <v>216</v>
      </c>
      <c r="K683" s="14"/>
      <c r="L683" s="19">
        <f t="shared" si="357"/>
        <v>0</v>
      </c>
      <c r="M683" s="32"/>
      <c r="N683" s="339"/>
      <c r="O683" s="353">
        <f>L:L+N:N</f>
        <v>0</v>
      </c>
      <c r="P683" s="19">
        <f t="shared" si="358"/>
        <v>0</v>
      </c>
      <c r="Q683" s="42"/>
      <c r="R683" s="42"/>
      <c r="S683" s="42"/>
      <c r="T683" s="42"/>
      <c r="U683" s="19">
        <f t="shared" si="359"/>
        <v>0</v>
      </c>
      <c r="V683" s="42">
        <f t="shared" si="360"/>
        <v>0</v>
      </c>
      <c r="AR683" s="1"/>
      <c r="AS683" s="1"/>
    </row>
    <row r="684" spans="1:45" s="3" customFormat="1" hidden="1" outlineLevel="1">
      <c r="A684" s="180" t="s">
        <v>1311</v>
      </c>
      <c r="B684" s="53" t="s">
        <v>1171</v>
      </c>
      <c r="C684" s="458" t="s">
        <v>1431</v>
      </c>
      <c r="D684" s="7"/>
      <c r="E684" s="9"/>
      <c r="F684" s="173">
        <v>1</v>
      </c>
      <c r="G684" s="9"/>
      <c r="H684" s="8">
        <f t="shared" si="356"/>
        <v>1</v>
      </c>
      <c r="I684" s="4">
        <v>1</v>
      </c>
      <c r="J684" s="9" t="s">
        <v>216</v>
      </c>
      <c r="K684" s="14"/>
      <c r="L684" s="19">
        <f t="shared" si="357"/>
        <v>0</v>
      </c>
      <c r="M684" s="32"/>
      <c r="N684" s="339"/>
      <c r="O684" s="353">
        <f>L:L+N:N</f>
        <v>0</v>
      </c>
      <c r="P684" s="19">
        <f t="shared" si="358"/>
        <v>0</v>
      </c>
      <c r="Q684" s="42"/>
      <c r="R684" s="42"/>
      <c r="S684" s="42"/>
      <c r="T684" s="42"/>
      <c r="U684" s="19">
        <f t="shared" si="359"/>
        <v>0</v>
      </c>
      <c r="V684" s="42">
        <f t="shared" si="360"/>
        <v>0</v>
      </c>
      <c r="AR684" s="1"/>
      <c r="AS684" s="1"/>
    </row>
    <row r="685" spans="1:45" s="3" customFormat="1" hidden="1" outlineLevel="1">
      <c r="A685" s="180" t="s">
        <v>1312</v>
      </c>
      <c r="B685" s="53" t="s">
        <v>1172</v>
      </c>
      <c r="C685" s="458" t="s">
        <v>1431</v>
      </c>
      <c r="D685" s="7"/>
      <c r="E685" s="9"/>
      <c r="F685" s="173">
        <v>1</v>
      </c>
      <c r="G685" s="9"/>
      <c r="H685" s="8">
        <f t="shared" si="356"/>
        <v>1</v>
      </c>
      <c r="I685" s="4">
        <v>1</v>
      </c>
      <c r="J685" s="9" t="s">
        <v>216</v>
      </c>
      <c r="K685" s="14"/>
      <c r="L685" s="19">
        <f t="shared" si="357"/>
        <v>0</v>
      </c>
      <c r="M685" s="32"/>
      <c r="N685" s="339"/>
      <c r="O685" s="353">
        <f>L:L+N:N</f>
        <v>0</v>
      </c>
      <c r="P685" s="19">
        <f t="shared" si="358"/>
        <v>0</v>
      </c>
      <c r="Q685" s="42"/>
      <c r="R685" s="42"/>
      <c r="S685" s="42"/>
      <c r="T685" s="42"/>
      <c r="U685" s="19">
        <f t="shared" si="359"/>
        <v>0</v>
      </c>
      <c r="V685" s="42">
        <f t="shared" si="360"/>
        <v>0</v>
      </c>
      <c r="AR685" s="1"/>
      <c r="AS685" s="1"/>
    </row>
    <row r="686" spans="1:45" s="3" customFormat="1" hidden="1" outlineLevel="1">
      <c r="A686" s="180" t="s">
        <v>1313</v>
      </c>
      <c r="B686" s="53" t="s">
        <v>1173</v>
      </c>
      <c r="C686" s="458" t="s">
        <v>1431</v>
      </c>
      <c r="D686" s="7"/>
      <c r="E686" s="9"/>
      <c r="F686" s="173">
        <v>1</v>
      </c>
      <c r="G686" s="9"/>
      <c r="H686" s="8">
        <f t="shared" si="356"/>
        <v>1</v>
      </c>
      <c r="I686" s="4">
        <v>1</v>
      </c>
      <c r="J686" s="9" t="s">
        <v>216</v>
      </c>
      <c r="K686" s="14"/>
      <c r="L686" s="19">
        <f t="shared" si="357"/>
        <v>0</v>
      </c>
      <c r="M686" s="32"/>
      <c r="N686" s="339"/>
      <c r="O686" s="353">
        <f>L:L+N:N</f>
        <v>0</v>
      </c>
      <c r="P686" s="19">
        <f t="shared" si="358"/>
        <v>0</v>
      </c>
      <c r="Q686" s="42"/>
      <c r="R686" s="42"/>
      <c r="S686" s="42"/>
      <c r="T686" s="42"/>
      <c r="U686" s="19">
        <f t="shared" si="359"/>
        <v>0</v>
      </c>
      <c r="V686" s="42">
        <f t="shared" si="360"/>
        <v>0</v>
      </c>
      <c r="AR686" s="1"/>
      <c r="AS686" s="1"/>
    </row>
    <row r="687" spans="1:45" s="3" customFormat="1" hidden="1" outlineLevel="1">
      <c r="A687" s="180" t="s">
        <v>1314</v>
      </c>
      <c r="B687" s="53" t="s">
        <v>1315</v>
      </c>
      <c r="C687" s="458" t="s">
        <v>1431</v>
      </c>
      <c r="D687" s="7"/>
      <c r="E687" s="9"/>
      <c r="F687" s="173">
        <v>1</v>
      </c>
      <c r="G687" s="9"/>
      <c r="H687" s="8">
        <f t="shared" si="356"/>
        <v>1</v>
      </c>
      <c r="I687" s="4">
        <v>1</v>
      </c>
      <c r="J687" s="9" t="s">
        <v>216</v>
      </c>
      <c r="K687" s="14"/>
      <c r="L687" s="19">
        <f t="shared" si="357"/>
        <v>0</v>
      </c>
      <c r="M687" s="32"/>
      <c r="N687" s="339"/>
      <c r="O687" s="353">
        <f>L:L+N:N</f>
        <v>0</v>
      </c>
      <c r="P687" s="19">
        <f t="shared" si="358"/>
        <v>0</v>
      </c>
      <c r="Q687" s="42"/>
      <c r="R687" s="42"/>
      <c r="S687" s="42"/>
      <c r="T687" s="42"/>
      <c r="U687" s="19">
        <f t="shared" si="359"/>
        <v>0</v>
      </c>
      <c r="V687" s="42">
        <f t="shared" si="360"/>
        <v>0</v>
      </c>
      <c r="AR687" s="1"/>
      <c r="AS687" s="1"/>
    </row>
    <row r="688" spans="1:45" s="389" customFormat="1" hidden="1" outlineLevel="1">
      <c r="A688" s="375"/>
      <c r="B688" s="376" t="s">
        <v>1154</v>
      </c>
      <c r="C688" s="458"/>
      <c r="D688" s="378"/>
      <c r="E688" s="379"/>
      <c r="F688" s="380"/>
      <c r="G688" s="379"/>
      <c r="H688" s="381"/>
      <c r="I688" s="382"/>
      <c r="J688" s="379"/>
      <c r="K688" s="383"/>
      <c r="L688" s="384">
        <f t="shared" ref="L688:V688" si="361">SUM(L680:L687)</f>
        <v>0</v>
      </c>
      <c r="M688" s="385">
        <f t="shared" si="361"/>
        <v>0</v>
      </c>
      <c r="N688" s="386">
        <f t="shared" si="361"/>
        <v>0</v>
      </c>
      <c r="O688" s="387">
        <f t="shared" si="361"/>
        <v>0</v>
      </c>
      <c r="P688" s="384">
        <f t="shared" si="361"/>
        <v>0</v>
      </c>
      <c r="Q688" s="388">
        <f t="shared" si="361"/>
        <v>0</v>
      </c>
      <c r="R688" s="388">
        <f t="shared" si="361"/>
        <v>0</v>
      </c>
      <c r="S688" s="388">
        <f t="shared" si="361"/>
        <v>0</v>
      </c>
      <c r="T688" s="388">
        <f t="shared" si="361"/>
        <v>0</v>
      </c>
      <c r="U688" s="384">
        <f t="shared" si="361"/>
        <v>0</v>
      </c>
      <c r="V688" s="388">
        <f t="shared" si="361"/>
        <v>0</v>
      </c>
      <c r="AR688" s="390"/>
      <c r="AS688" s="390"/>
    </row>
    <row r="689" spans="1:45" s="389" customFormat="1" hidden="1" outlineLevel="1">
      <c r="A689" s="375"/>
      <c r="B689" s="376" t="s">
        <v>766</v>
      </c>
      <c r="C689" s="458"/>
      <c r="D689" s="378"/>
      <c r="E689" s="379"/>
      <c r="F689" s="380"/>
      <c r="G689" s="379"/>
      <c r="H689" s="381"/>
      <c r="I689" s="382"/>
      <c r="J689" s="379"/>
      <c r="K689" s="383"/>
      <c r="L689" s="384"/>
      <c r="M689" s="385"/>
      <c r="N689" s="386"/>
      <c r="O689" s="387"/>
      <c r="P689" s="384"/>
      <c r="Q689" s="388"/>
      <c r="R689" s="388"/>
      <c r="S689" s="388"/>
      <c r="T689" s="388"/>
      <c r="U689" s="384"/>
      <c r="V689" s="388"/>
      <c r="AR689" s="390"/>
      <c r="AS689" s="390"/>
    </row>
    <row r="690" spans="1:45" s="3" customFormat="1" hidden="1" outlineLevel="1">
      <c r="A690" s="180">
        <v>4861</v>
      </c>
      <c r="B690" s="53" t="s">
        <v>1317</v>
      </c>
      <c r="C690" s="458" t="s">
        <v>1431</v>
      </c>
      <c r="D690" s="7"/>
      <c r="E690" s="9"/>
      <c r="F690" s="173">
        <v>1</v>
      </c>
      <c r="G690" s="9"/>
      <c r="H690" s="8">
        <f t="shared" ref="H690:H700" si="362">SUM(E690:G690)</f>
        <v>1</v>
      </c>
      <c r="I690" s="4">
        <v>1</v>
      </c>
      <c r="J690" s="9" t="s">
        <v>216</v>
      </c>
      <c r="K690" s="14"/>
      <c r="L690" s="19">
        <f t="shared" ref="L690:L700" si="363">H690*I690*K690</f>
        <v>0</v>
      </c>
      <c r="M690" s="32"/>
      <c r="N690" s="339"/>
      <c r="O690" s="353">
        <f>L:L+N:N</f>
        <v>0</v>
      </c>
      <c r="P690" s="19">
        <f t="shared" ref="P690:P700" si="364">MAX(L690-SUM(Q690:T690),0)</f>
        <v>0</v>
      </c>
      <c r="Q690" s="42"/>
      <c r="R690" s="42"/>
      <c r="S690" s="42"/>
      <c r="T690" s="42"/>
      <c r="U690" s="19">
        <f t="shared" ref="U690:U700" si="365">L690-SUM(P690:T690)</f>
        <v>0</v>
      </c>
      <c r="V690" s="42">
        <f t="shared" ref="V690:V700" si="366">P690</f>
        <v>0</v>
      </c>
      <c r="AR690" s="1"/>
      <c r="AS690" s="1"/>
    </row>
    <row r="691" spans="1:45" s="3" customFormat="1" hidden="1" outlineLevel="1">
      <c r="A691" s="180">
        <v>4862</v>
      </c>
      <c r="B691" s="53" t="s">
        <v>1318</v>
      </c>
      <c r="C691" s="458" t="s">
        <v>1431</v>
      </c>
      <c r="D691" s="7"/>
      <c r="E691" s="9"/>
      <c r="F691" s="173">
        <v>1</v>
      </c>
      <c r="G691" s="9"/>
      <c r="H691" s="8">
        <f t="shared" si="362"/>
        <v>1</v>
      </c>
      <c r="I691" s="4">
        <v>1</v>
      </c>
      <c r="J691" s="9" t="s">
        <v>216</v>
      </c>
      <c r="K691" s="14"/>
      <c r="L691" s="19">
        <f t="shared" si="363"/>
        <v>0</v>
      </c>
      <c r="M691" s="32"/>
      <c r="N691" s="339"/>
      <c r="O691" s="353">
        <f>L:L+N:N</f>
        <v>0</v>
      </c>
      <c r="P691" s="19">
        <f t="shared" si="364"/>
        <v>0</v>
      </c>
      <c r="Q691" s="42"/>
      <c r="R691" s="42"/>
      <c r="S691" s="42"/>
      <c r="T691" s="42"/>
      <c r="U691" s="19">
        <f t="shared" si="365"/>
        <v>0</v>
      </c>
      <c r="V691" s="42">
        <f t="shared" si="366"/>
        <v>0</v>
      </c>
      <c r="AR691" s="1"/>
      <c r="AS691" s="1"/>
    </row>
    <row r="692" spans="1:45" s="3" customFormat="1" hidden="1" outlineLevel="1">
      <c r="A692" s="180">
        <v>4863</v>
      </c>
      <c r="B692" s="53" t="s">
        <v>1319</v>
      </c>
      <c r="C692" s="458" t="s">
        <v>1431</v>
      </c>
      <c r="D692" s="7"/>
      <c r="E692" s="9"/>
      <c r="F692" s="173">
        <v>1</v>
      </c>
      <c r="G692" s="9"/>
      <c r="H692" s="8">
        <f t="shared" si="362"/>
        <v>1</v>
      </c>
      <c r="I692" s="4">
        <v>1</v>
      </c>
      <c r="J692" s="9" t="s">
        <v>216</v>
      </c>
      <c r="K692" s="14"/>
      <c r="L692" s="19">
        <f t="shared" si="363"/>
        <v>0</v>
      </c>
      <c r="M692" s="32"/>
      <c r="N692" s="339"/>
      <c r="O692" s="353">
        <f>L:L+N:N</f>
        <v>0</v>
      </c>
      <c r="P692" s="19">
        <f t="shared" si="364"/>
        <v>0</v>
      </c>
      <c r="Q692" s="42"/>
      <c r="R692" s="42"/>
      <c r="S692" s="42"/>
      <c r="T692" s="42"/>
      <c r="U692" s="19">
        <f t="shared" si="365"/>
        <v>0</v>
      </c>
      <c r="V692" s="42">
        <f t="shared" si="366"/>
        <v>0</v>
      </c>
      <c r="AR692" s="1"/>
      <c r="AS692" s="1"/>
    </row>
    <row r="693" spans="1:45" s="3" customFormat="1" hidden="1" outlineLevel="1">
      <c r="A693" s="180">
        <v>4864</v>
      </c>
      <c r="B693" s="53" t="s">
        <v>1320</v>
      </c>
      <c r="C693" s="458" t="s">
        <v>1431</v>
      </c>
      <c r="D693" s="7"/>
      <c r="E693" s="9"/>
      <c r="F693" s="173">
        <v>1</v>
      </c>
      <c r="G693" s="9"/>
      <c r="H693" s="8">
        <f t="shared" si="362"/>
        <v>1</v>
      </c>
      <c r="I693" s="4">
        <v>1</v>
      </c>
      <c r="J693" s="9" t="s">
        <v>216</v>
      </c>
      <c r="K693" s="14"/>
      <c r="L693" s="19">
        <f t="shared" si="363"/>
        <v>0</v>
      </c>
      <c r="M693" s="32"/>
      <c r="N693" s="339"/>
      <c r="O693" s="353">
        <f>L:L+N:N</f>
        <v>0</v>
      </c>
      <c r="P693" s="19">
        <f t="shared" si="364"/>
        <v>0</v>
      </c>
      <c r="Q693" s="42"/>
      <c r="R693" s="42"/>
      <c r="S693" s="42"/>
      <c r="T693" s="42"/>
      <c r="U693" s="19">
        <f t="shared" si="365"/>
        <v>0</v>
      </c>
      <c r="V693" s="42">
        <f t="shared" si="366"/>
        <v>0</v>
      </c>
      <c r="AR693" s="1"/>
      <c r="AS693" s="1"/>
    </row>
    <row r="694" spans="1:45" s="3" customFormat="1" hidden="1" outlineLevel="1">
      <c r="A694" s="180">
        <v>4865</v>
      </c>
      <c r="B694" s="53" t="s">
        <v>1321</v>
      </c>
      <c r="C694" s="458" t="s">
        <v>1431</v>
      </c>
      <c r="D694" s="7"/>
      <c r="E694" s="9"/>
      <c r="F694" s="173">
        <v>1</v>
      </c>
      <c r="G694" s="9"/>
      <c r="H694" s="8">
        <f t="shared" si="362"/>
        <v>1</v>
      </c>
      <c r="I694" s="4">
        <v>1</v>
      </c>
      <c r="J694" s="9" t="s">
        <v>216</v>
      </c>
      <c r="K694" s="14"/>
      <c r="L694" s="19">
        <f t="shared" si="363"/>
        <v>0</v>
      </c>
      <c r="M694" s="32"/>
      <c r="N694" s="339"/>
      <c r="O694" s="353">
        <f>L:L+N:N</f>
        <v>0</v>
      </c>
      <c r="P694" s="19">
        <f t="shared" si="364"/>
        <v>0</v>
      </c>
      <c r="Q694" s="42"/>
      <c r="R694" s="42"/>
      <c r="S694" s="42"/>
      <c r="T694" s="42"/>
      <c r="U694" s="19">
        <f t="shared" si="365"/>
        <v>0</v>
      </c>
      <c r="V694" s="42">
        <f t="shared" si="366"/>
        <v>0</v>
      </c>
      <c r="AR694" s="1"/>
      <c r="AS694" s="1"/>
    </row>
    <row r="695" spans="1:45" s="3" customFormat="1" hidden="1" outlineLevel="1">
      <c r="A695" s="180">
        <v>4866</v>
      </c>
      <c r="B695" s="53" t="s">
        <v>1322</v>
      </c>
      <c r="C695" s="458" t="s">
        <v>1431</v>
      </c>
      <c r="D695" s="7"/>
      <c r="E695" s="9"/>
      <c r="F695" s="173">
        <v>1</v>
      </c>
      <c r="G695" s="9"/>
      <c r="H695" s="8">
        <f t="shared" si="362"/>
        <v>1</v>
      </c>
      <c r="I695" s="4">
        <v>1</v>
      </c>
      <c r="J695" s="9" t="s">
        <v>216</v>
      </c>
      <c r="K695" s="14"/>
      <c r="L695" s="19">
        <f t="shared" si="363"/>
        <v>0</v>
      </c>
      <c r="M695" s="32"/>
      <c r="N695" s="339"/>
      <c r="O695" s="353">
        <f>L:L+N:N</f>
        <v>0</v>
      </c>
      <c r="P695" s="19">
        <f t="shared" si="364"/>
        <v>0</v>
      </c>
      <c r="Q695" s="42"/>
      <c r="R695" s="42"/>
      <c r="S695" s="42"/>
      <c r="T695" s="42"/>
      <c r="U695" s="19">
        <f t="shared" si="365"/>
        <v>0</v>
      </c>
      <c r="V695" s="42">
        <f t="shared" si="366"/>
        <v>0</v>
      </c>
      <c r="AR695" s="1"/>
      <c r="AS695" s="1"/>
    </row>
    <row r="696" spans="1:45" s="3" customFormat="1" hidden="1" outlineLevel="1">
      <c r="A696" s="180">
        <v>4867</v>
      </c>
      <c r="B696" s="53" t="s">
        <v>1323</v>
      </c>
      <c r="C696" s="458" t="s">
        <v>1431</v>
      </c>
      <c r="D696" s="7"/>
      <c r="E696" s="9"/>
      <c r="F696" s="173">
        <v>1</v>
      </c>
      <c r="G696" s="9"/>
      <c r="H696" s="8">
        <f t="shared" si="362"/>
        <v>1</v>
      </c>
      <c r="I696" s="4">
        <v>1</v>
      </c>
      <c r="J696" s="9" t="s">
        <v>216</v>
      </c>
      <c r="K696" s="14"/>
      <c r="L696" s="19">
        <f t="shared" si="363"/>
        <v>0</v>
      </c>
      <c r="M696" s="32"/>
      <c r="N696" s="339"/>
      <c r="O696" s="353">
        <f>L:L+N:N</f>
        <v>0</v>
      </c>
      <c r="P696" s="19">
        <f t="shared" si="364"/>
        <v>0</v>
      </c>
      <c r="Q696" s="42"/>
      <c r="R696" s="42"/>
      <c r="S696" s="42"/>
      <c r="T696" s="42"/>
      <c r="U696" s="19">
        <f t="shared" si="365"/>
        <v>0</v>
      </c>
      <c r="V696" s="42">
        <f t="shared" si="366"/>
        <v>0</v>
      </c>
      <c r="AR696" s="1"/>
      <c r="AS696" s="1"/>
    </row>
    <row r="697" spans="1:45" s="3" customFormat="1" hidden="1" outlineLevel="1">
      <c r="A697" s="180">
        <v>4868</v>
      </c>
      <c r="B697" s="53" t="s">
        <v>1324</v>
      </c>
      <c r="C697" s="458" t="s">
        <v>1431</v>
      </c>
      <c r="D697" s="7"/>
      <c r="E697" s="9"/>
      <c r="F697" s="173">
        <v>1</v>
      </c>
      <c r="G697" s="9"/>
      <c r="H697" s="8">
        <f t="shared" si="362"/>
        <v>1</v>
      </c>
      <c r="I697" s="4">
        <v>1</v>
      </c>
      <c r="J697" s="9" t="s">
        <v>216</v>
      </c>
      <c r="K697" s="14"/>
      <c r="L697" s="19">
        <f t="shared" si="363"/>
        <v>0</v>
      </c>
      <c r="M697" s="32"/>
      <c r="N697" s="339"/>
      <c r="O697" s="353">
        <f>L:L+N:N</f>
        <v>0</v>
      </c>
      <c r="P697" s="19">
        <f t="shared" si="364"/>
        <v>0</v>
      </c>
      <c r="Q697" s="42"/>
      <c r="R697" s="42"/>
      <c r="S697" s="42"/>
      <c r="T697" s="42"/>
      <c r="U697" s="19">
        <f t="shared" si="365"/>
        <v>0</v>
      </c>
      <c r="V697" s="42">
        <f t="shared" si="366"/>
        <v>0</v>
      </c>
      <c r="AR697" s="1"/>
      <c r="AS697" s="1"/>
    </row>
    <row r="698" spans="1:45" s="3" customFormat="1" hidden="1" outlineLevel="1">
      <c r="A698" s="180">
        <v>4869</v>
      </c>
      <c r="B698" s="53" t="s">
        <v>1325</v>
      </c>
      <c r="C698" s="458" t="s">
        <v>1431</v>
      </c>
      <c r="D698" s="7"/>
      <c r="E698" s="9"/>
      <c r="F698" s="173">
        <v>1</v>
      </c>
      <c r="G698" s="9"/>
      <c r="H698" s="8">
        <f t="shared" si="362"/>
        <v>1</v>
      </c>
      <c r="I698" s="4">
        <v>1</v>
      </c>
      <c r="J698" s="9" t="s">
        <v>216</v>
      </c>
      <c r="K698" s="14"/>
      <c r="L698" s="19">
        <f t="shared" si="363"/>
        <v>0</v>
      </c>
      <c r="M698" s="32"/>
      <c r="N698" s="339"/>
      <c r="O698" s="353">
        <f>L:L+N:N</f>
        <v>0</v>
      </c>
      <c r="P698" s="19">
        <f t="shared" si="364"/>
        <v>0</v>
      </c>
      <c r="Q698" s="42"/>
      <c r="R698" s="42"/>
      <c r="S698" s="42"/>
      <c r="T698" s="42"/>
      <c r="U698" s="19">
        <f t="shared" si="365"/>
        <v>0</v>
      </c>
      <c r="V698" s="42">
        <f t="shared" si="366"/>
        <v>0</v>
      </c>
      <c r="AR698" s="1"/>
      <c r="AS698" s="1"/>
    </row>
    <row r="699" spans="1:45" s="3" customFormat="1" hidden="1" outlineLevel="1">
      <c r="A699" s="180" t="s">
        <v>1316</v>
      </c>
      <c r="B699" s="53" t="s">
        <v>770</v>
      </c>
      <c r="C699" s="458" t="s">
        <v>1431</v>
      </c>
      <c r="D699" s="7"/>
      <c r="E699" s="9"/>
      <c r="F699" s="173">
        <v>1</v>
      </c>
      <c r="G699" s="9"/>
      <c r="H699" s="8">
        <f t="shared" si="362"/>
        <v>1</v>
      </c>
      <c r="I699" s="4">
        <v>1</v>
      </c>
      <c r="J699" s="9" t="s">
        <v>216</v>
      </c>
      <c r="K699" s="14"/>
      <c r="L699" s="19">
        <f t="shared" si="363"/>
        <v>0</v>
      </c>
      <c r="M699" s="32"/>
      <c r="N699" s="339"/>
      <c r="O699" s="353">
        <f>L:L+N:N</f>
        <v>0</v>
      </c>
      <c r="P699" s="19">
        <f t="shared" si="364"/>
        <v>0</v>
      </c>
      <c r="Q699" s="42"/>
      <c r="R699" s="42"/>
      <c r="S699" s="42"/>
      <c r="T699" s="42"/>
      <c r="U699" s="19">
        <f t="shared" si="365"/>
        <v>0</v>
      </c>
      <c r="V699" s="42">
        <f t="shared" si="366"/>
        <v>0</v>
      </c>
      <c r="AR699" s="1"/>
      <c r="AS699" s="1"/>
    </row>
    <row r="700" spans="1:45" s="3" customFormat="1" hidden="1" outlineLevel="1">
      <c r="A700" s="180" t="s">
        <v>1326</v>
      </c>
      <c r="B700" s="53" t="s">
        <v>1327</v>
      </c>
      <c r="C700" s="458" t="s">
        <v>1431</v>
      </c>
      <c r="D700" s="7"/>
      <c r="E700" s="9"/>
      <c r="F700" s="173">
        <v>1</v>
      </c>
      <c r="G700" s="9"/>
      <c r="H700" s="8">
        <f t="shared" si="362"/>
        <v>1</v>
      </c>
      <c r="I700" s="4">
        <v>1</v>
      </c>
      <c r="J700" s="9" t="s">
        <v>216</v>
      </c>
      <c r="K700" s="14"/>
      <c r="L700" s="19">
        <f t="shared" si="363"/>
        <v>0</v>
      </c>
      <c r="M700" s="32"/>
      <c r="N700" s="339"/>
      <c r="O700" s="353">
        <f>L:L+N:N</f>
        <v>0</v>
      </c>
      <c r="P700" s="19">
        <f t="shared" si="364"/>
        <v>0</v>
      </c>
      <c r="Q700" s="42"/>
      <c r="R700" s="42"/>
      <c r="S700" s="42"/>
      <c r="T700" s="42"/>
      <c r="U700" s="19">
        <f t="shared" si="365"/>
        <v>0</v>
      </c>
      <c r="V700" s="42">
        <f t="shared" si="366"/>
        <v>0</v>
      </c>
      <c r="AR700" s="1"/>
      <c r="AS700" s="1"/>
    </row>
    <row r="701" spans="1:45" s="389" customFormat="1" hidden="1" outlineLevel="1">
      <c r="A701" s="375"/>
      <c r="B701" s="376" t="s">
        <v>1154</v>
      </c>
      <c r="C701" s="458"/>
      <c r="D701" s="378"/>
      <c r="E701" s="379"/>
      <c r="F701" s="380"/>
      <c r="G701" s="379"/>
      <c r="H701" s="381"/>
      <c r="I701" s="382"/>
      <c r="J701" s="379"/>
      <c r="K701" s="383"/>
      <c r="L701" s="384">
        <f t="shared" ref="L701:V701" si="367">SUM(L690:L700)</f>
        <v>0</v>
      </c>
      <c r="M701" s="385">
        <f t="shared" si="367"/>
        <v>0</v>
      </c>
      <c r="N701" s="386">
        <f t="shared" si="367"/>
        <v>0</v>
      </c>
      <c r="O701" s="387">
        <f t="shared" si="367"/>
        <v>0</v>
      </c>
      <c r="P701" s="384">
        <f t="shared" si="367"/>
        <v>0</v>
      </c>
      <c r="Q701" s="388">
        <f t="shared" si="367"/>
        <v>0</v>
      </c>
      <c r="R701" s="388">
        <f t="shared" si="367"/>
        <v>0</v>
      </c>
      <c r="S701" s="388">
        <f t="shared" si="367"/>
        <v>0</v>
      </c>
      <c r="T701" s="388">
        <f t="shared" si="367"/>
        <v>0</v>
      </c>
      <c r="U701" s="384">
        <f t="shared" si="367"/>
        <v>0</v>
      </c>
      <c r="V701" s="388">
        <f t="shared" si="367"/>
        <v>0</v>
      </c>
      <c r="AR701" s="390"/>
      <c r="AS701" s="390"/>
    </row>
    <row r="702" spans="1:45" s="389" customFormat="1" hidden="1" outlineLevel="1">
      <c r="A702" s="375"/>
      <c r="B702" s="376" t="s">
        <v>773</v>
      </c>
      <c r="C702" s="458"/>
      <c r="D702" s="378"/>
      <c r="E702" s="379"/>
      <c r="F702" s="380"/>
      <c r="G702" s="379"/>
      <c r="H702" s="381"/>
      <c r="I702" s="382"/>
      <c r="J702" s="379"/>
      <c r="K702" s="383"/>
      <c r="L702" s="384"/>
      <c r="M702" s="385"/>
      <c r="N702" s="386"/>
      <c r="O702" s="387"/>
      <c r="P702" s="384"/>
      <c r="Q702" s="388"/>
      <c r="R702" s="388"/>
      <c r="S702" s="388"/>
      <c r="T702" s="388"/>
      <c r="U702" s="384"/>
      <c r="V702" s="388"/>
      <c r="AR702" s="390"/>
      <c r="AS702" s="390"/>
    </row>
    <row r="703" spans="1:45" s="3" customFormat="1" hidden="1" outlineLevel="1">
      <c r="A703" s="180" t="s">
        <v>1328</v>
      </c>
      <c r="B703" s="53" t="s">
        <v>1231</v>
      </c>
      <c r="C703" s="458" t="s">
        <v>1431</v>
      </c>
      <c r="D703" s="7"/>
      <c r="E703" s="9"/>
      <c r="F703" s="173">
        <v>1</v>
      </c>
      <c r="G703" s="9"/>
      <c r="H703" s="8">
        <f t="shared" ref="H703:H706" si="368">SUM(E703:G703)</f>
        <v>1</v>
      </c>
      <c r="I703" s="4">
        <v>1</v>
      </c>
      <c r="J703" s="9" t="s">
        <v>216</v>
      </c>
      <c r="K703" s="14"/>
      <c r="L703" s="19">
        <f t="shared" ref="L703:L706" si="369">H703*I703*K703</f>
        <v>0</v>
      </c>
      <c r="M703" s="32"/>
      <c r="N703" s="339"/>
      <c r="O703" s="353">
        <f>L:L+N:N</f>
        <v>0</v>
      </c>
      <c r="P703" s="19">
        <f t="shared" ref="P703:P706" si="370">MAX(L703-SUM(Q703:T703),0)</f>
        <v>0</v>
      </c>
      <c r="Q703" s="42"/>
      <c r="R703" s="42"/>
      <c r="S703" s="42"/>
      <c r="T703" s="42"/>
      <c r="U703" s="19">
        <f t="shared" ref="U703:U706" si="371">L703-SUM(P703:T703)</f>
        <v>0</v>
      </c>
      <c r="V703" s="42">
        <f t="shared" ref="V703:V706" si="372">P703</f>
        <v>0</v>
      </c>
      <c r="AR703" s="1"/>
      <c r="AS703" s="1"/>
    </row>
    <row r="704" spans="1:45" s="3" customFormat="1" hidden="1" outlineLevel="1">
      <c r="A704" s="180" t="s">
        <v>1329</v>
      </c>
      <c r="B704" s="53" t="s">
        <v>772</v>
      </c>
      <c r="C704" s="458" t="s">
        <v>1431</v>
      </c>
      <c r="D704" s="7"/>
      <c r="E704" s="9"/>
      <c r="F704" s="173">
        <v>1</v>
      </c>
      <c r="G704" s="9"/>
      <c r="H704" s="8">
        <f t="shared" si="368"/>
        <v>1</v>
      </c>
      <c r="I704" s="4">
        <v>1</v>
      </c>
      <c r="J704" s="9" t="s">
        <v>216</v>
      </c>
      <c r="K704" s="14"/>
      <c r="L704" s="19">
        <f t="shared" si="369"/>
        <v>0</v>
      </c>
      <c r="M704" s="32"/>
      <c r="N704" s="339"/>
      <c r="O704" s="353">
        <f>L:L+N:N</f>
        <v>0</v>
      </c>
      <c r="P704" s="19">
        <f t="shared" si="370"/>
        <v>0</v>
      </c>
      <c r="Q704" s="42"/>
      <c r="R704" s="42"/>
      <c r="S704" s="42"/>
      <c r="T704" s="42"/>
      <c r="U704" s="19">
        <f t="shared" si="371"/>
        <v>0</v>
      </c>
      <c r="V704" s="42">
        <f t="shared" si="372"/>
        <v>0</v>
      </c>
      <c r="AR704" s="1"/>
      <c r="AS704" s="1"/>
    </row>
    <row r="705" spans="1:45" s="3" customFormat="1" hidden="1" outlineLevel="1">
      <c r="A705" s="180" t="s">
        <v>1330</v>
      </c>
      <c r="B705" s="53" t="s">
        <v>1413</v>
      </c>
      <c r="C705" s="458" t="s">
        <v>1431</v>
      </c>
      <c r="D705" s="7"/>
      <c r="E705" s="9"/>
      <c r="F705" s="173">
        <v>1</v>
      </c>
      <c r="G705" s="9"/>
      <c r="H705" s="8">
        <f t="shared" si="368"/>
        <v>1</v>
      </c>
      <c r="I705" s="4">
        <v>1</v>
      </c>
      <c r="J705" s="9" t="s">
        <v>216</v>
      </c>
      <c r="K705" s="14"/>
      <c r="L705" s="19">
        <f t="shared" si="369"/>
        <v>0</v>
      </c>
      <c r="M705" s="32"/>
      <c r="N705" s="339"/>
      <c r="O705" s="353">
        <f>L:L+N:N</f>
        <v>0</v>
      </c>
      <c r="P705" s="19">
        <f t="shared" si="370"/>
        <v>0</v>
      </c>
      <c r="Q705" s="42"/>
      <c r="R705" s="42"/>
      <c r="S705" s="42"/>
      <c r="T705" s="42"/>
      <c r="U705" s="19">
        <f t="shared" si="371"/>
        <v>0</v>
      </c>
      <c r="V705" s="42">
        <f t="shared" si="372"/>
        <v>0</v>
      </c>
      <c r="AR705" s="1"/>
      <c r="AS705" s="1"/>
    </row>
    <row r="706" spans="1:45" s="3" customFormat="1" hidden="1" outlineLevel="1">
      <c r="A706" s="180">
        <v>4878</v>
      </c>
      <c r="B706" s="53" t="s">
        <v>1331</v>
      </c>
      <c r="C706" s="458" t="s">
        <v>1431</v>
      </c>
      <c r="D706" s="7"/>
      <c r="E706" s="9"/>
      <c r="F706" s="173">
        <v>1</v>
      </c>
      <c r="G706" s="9"/>
      <c r="H706" s="8">
        <f t="shared" si="368"/>
        <v>1</v>
      </c>
      <c r="I706" s="4">
        <v>1</v>
      </c>
      <c r="J706" s="9" t="s">
        <v>216</v>
      </c>
      <c r="K706" s="14"/>
      <c r="L706" s="19">
        <f t="shared" si="369"/>
        <v>0</v>
      </c>
      <c r="M706" s="32"/>
      <c r="N706" s="339"/>
      <c r="O706" s="353">
        <f>L:L+N:N</f>
        <v>0</v>
      </c>
      <c r="P706" s="19">
        <f t="shared" si="370"/>
        <v>0</v>
      </c>
      <c r="Q706" s="42"/>
      <c r="R706" s="42"/>
      <c r="S706" s="42"/>
      <c r="T706" s="42"/>
      <c r="U706" s="19">
        <f t="shared" si="371"/>
        <v>0</v>
      </c>
      <c r="V706" s="42">
        <f t="shared" si="372"/>
        <v>0</v>
      </c>
      <c r="AR706" s="1"/>
      <c r="AS706" s="1"/>
    </row>
    <row r="707" spans="1:45" s="389" customFormat="1" hidden="1" outlineLevel="1">
      <c r="A707" s="375"/>
      <c r="B707" s="376" t="s">
        <v>1154</v>
      </c>
      <c r="C707" s="458"/>
      <c r="D707" s="378"/>
      <c r="E707" s="379"/>
      <c r="F707" s="380"/>
      <c r="G707" s="379"/>
      <c r="H707" s="381"/>
      <c r="I707" s="382"/>
      <c r="J707" s="379"/>
      <c r="K707" s="383"/>
      <c r="L707" s="384">
        <f t="shared" ref="L707:V707" si="373">SUM(L703:L706)</f>
        <v>0</v>
      </c>
      <c r="M707" s="385">
        <f t="shared" si="373"/>
        <v>0</v>
      </c>
      <c r="N707" s="386">
        <f t="shared" si="373"/>
        <v>0</v>
      </c>
      <c r="O707" s="387">
        <f t="shared" si="373"/>
        <v>0</v>
      </c>
      <c r="P707" s="384">
        <f t="shared" si="373"/>
        <v>0</v>
      </c>
      <c r="Q707" s="388">
        <f t="shared" si="373"/>
        <v>0</v>
      </c>
      <c r="R707" s="388">
        <f t="shared" si="373"/>
        <v>0</v>
      </c>
      <c r="S707" s="388">
        <f t="shared" si="373"/>
        <v>0</v>
      </c>
      <c r="T707" s="388">
        <f t="shared" si="373"/>
        <v>0</v>
      </c>
      <c r="U707" s="384">
        <f t="shared" si="373"/>
        <v>0</v>
      </c>
      <c r="V707" s="388">
        <f t="shared" si="373"/>
        <v>0</v>
      </c>
      <c r="AR707" s="390"/>
      <c r="AS707" s="390"/>
    </row>
    <row r="708" spans="1:45" s="389" customFormat="1" hidden="1" outlineLevel="1">
      <c r="A708" s="375"/>
      <c r="B708" s="376" t="s">
        <v>1239</v>
      </c>
      <c r="C708" s="461"/>
      <c r="D708" s="378"/>
      <c r="E708" s="379"/>
      <c r="F708" s="380"/>
      <c r="G708" s="379"/>
      <c r="H708" s="381"/>
      <c r="I708" s="382"/>
      <c r="J708" s="379"/>
      <c r="K708" s="383"/>
      <c r="L708" s="384"/>
      <c r="M708" s="385"/>
      <c r="N708" s="386"/>
      <c r="O708" s="387"/>
      <c r="P708" s="384"/>
      <c r="Q708" s="388"/>
      <c r="R708" s="388"/>
      <c r="S708" s="388"/>
      <c r="T708" s="388"/>
      <c r="U708" s="384"/>
      <c r="V708" s="388"/>
      <c r="AR708" s="390"/>
      <c r="AS708" s="390"/>
    </row>
    <row r="709" spans="1:45" s="3" customFormat="1" hidden="1" outlineLevel="1">
      <c r="A709" s="180" t="s">
        <v>1332</v>
      </c>
      <c r="B709" s="53" t="s">
        <v>1333</v>
      </c>
      <c r="C709" s="458" t="s">
        <v>1431</v>
      </c>
      <c r="D709" s="7"/>
      <c r="E709" s="9"/>
      <c r="F709" s="173">
        <v>1</v>
      </c>
      <c r="G709" s="9"/>
      <c r="H709" s="8">
        <f t="shared" ref="H709:H720" si="374">SUM(E709:G709)</f>
        <v>1</v>
      </c>
      <c r="I709" s="4">
        <v>1</v>
      </c>
      <c r="J709" s="9" t="s">
        <v>216</v>
      </c>
      <c r="K709" s="14"/>
      <c r="L709" s="19">
        <f t="shared" ref="L709:L720" si="375">H709*I709*K709</f>
        <v>0</v>
      </c>
      <c r="M709" s="32"/>
      <c r="N709" s="339"/>
      <c r="O709" s="353">
        <f>L:L+N:N</f>
        <v>0</v>
      </c>
      <c r="P709" s="19">
        <f t="shared" ref="P709:P720" si="376">MAX(L709-SUM(Q709:T709),0)</f>
        <v>0</v>
      </c>
      <c r="Q709" s="42"/>
      <c r="R709" s="42"/>
      <c r="S709" s="42"/>
      <c r="T709" s="42"/>
      <c r="U709" s="19">
        <f t="shared" ref="U709:U720" si="377">L709-SUM(P709:T709)</f>
        <v>0</v>
      </c>
      <c r="V709" s="42">
        <f t="shared" ref="V709:V720" si="378">P709</f>
        <v>0</v>
      </c>
      <c r="AR709" s="1"/>
      <c r="AS709" s="1"/>
    </row>
    <row r="710" spans="1:45" s="3" customFormat="1" hidden="1" outlineLevel="1">
      <c r="A710" s="180" t="s">
        <v>1334</v>
      </c>
      <c r="B710" s="53" t="s">
        <v>768</v>
      </c>
      <c r="C710" s="458" t="s">
        <v>1431</v>
      </c>
      <c r="D710" s="7"/>
      <c r="E710" s="9"/>
      <c r="F710" s="173">
        <v>1</v>
      </c>
      <c r="G710" s="9"/>
      <c r="H710" s="8">
        <f t="shared" si="374"/>
        <v>1</v>
      </c>
      <c r="I710" s="4">
        <v>1</v>
      </c>
      <c r="J710" s="9" t="s">
        <v>216</v>
      </c>
      <c r="K710" s="14"/>
      <c r="L710" s="19">
        <f t="shared" si="375"/>
        <v>0</v>
      </c>
      <c r="M710" s="32"/>
      <c r="N710" s="339"/>
      <c r="O710" s="353">
        <f>L:L+N:N</f>
        <v>0</v>
      </c>
      <c r="P710" s="19">
        <f t="shared" si="376"/>
        <v>0</v>
      </c>
      <c r="Q710" s="42"/>
      <c r="R710" s="42"/>
      <c r="S710" s="42"/>
      <c r="T710" s="42"/>
      <c r="U710" s="19">
        <f t="shared" si="377"/>
        <v>0</v>
      </c>
      <c r="V710" s="42">
        <f t="shared" si="378"/>
        <v>0</v>
      </c>
      <c r="AR710" s="1"/>
      <c r="AS710" s="1"/>
    </row>
    <row r="711" spans="1:45" s="3" customFormat="1" hidden="1" outlineLevel="1">
      <c r="A711" s="180" t="s">
        <v>1335</v>
      </c>
      <c r="B711" s="53" t="s">
        <v>1336</v>
      </c>
      <c r="C711" s="458" t="s">
        <v>1431</v>
      </c>
      <c r="D711" s="7"/>
      <c r="E711" s="9"/>
      <c r="F711" s="173">
        <v>1</v>
      </c>
      <c r="G711" s="9"/>
      <c r="H711" s="8">
        <f t="shared" si="374"/>
        <v>1</v>
      </c>
      <c r="I711" s="4">
        <v>1</v>
      </c>
      <c r="J711" s="9" t="s">
        <v>216</v>
      </c>
      <c r="K711" s="14"/>
      <c r="L711" s="19">
        <f t="shared" si="375"/>
        <v>0</v>
      </c>
      <c r="M711" s="32"/>
      <c r="N711" s="339"/>
      <c r="O711" s="353">
        <f>L:L+N:N</f>
        <v>0</v>
      </c>
      <c r="P711" s="19">
        <f t="shared" si="376"/>
        <v>0</v>
      </c>
      <c r="Q711" s="42"/>
      <c r="R711" s="42"/>
      <c r="S711" s="42"/>
      <c r="T711" s="42"/>
      <c r="U711" s="19">
        <f t="shared" si="377"/>
        <v>0</v>
      </c>
      <c r="V711" s="42">
        <f t="shared" si="378"/>
        <v>0</v>
      </c>
      <c r="AR711" s="1"/>
      <c r="AS711" s="1"/>
    </row>
    <row r="712" spans="1:45" s="3" customFormat="1" hidden="1" outlineLevel="1">
      <c r="A712" s="180" t="s">
        <v>1337</v>
      </c>
      <c r="B712" s="53" t="s">
        <v>1338</v>
      </c>
      <c r="C712" s="458" t="s">
        <v>1431</v>
      </c>
      <c r="D712" s="7"/>
      <c r="E712" s="9"/>
      <c r="F712" s="173">
        <v>1</v>
      </c>
      <c r="G712" s="9"/>
      <c r="H712" s="8">
        <f t="shared" si="374"/>
        <v>1</v>
      </c>
      <c r="I712" s="4">
        <v>1</v>
      </c>
      <c r="J712" s="9" t="s">
        <v>216</v>
      </c>
      <c r="K712" s="14"/>
      <c r="L712" s="19">
        <f t="shared" si="375"/>
        <v>0</v>
      </c>
      <c r="M712" s="32"/>
      <c r="N712" s="339"/>
      <c r="O712" s="353">
        <f>L:L+N:N</f>
        <v>0</v>
      </c>
      <c r="P712" s="19">
        <f t="shared" si="376"/>
        <v>0</v>
      </c>
      <c r="Q712" s="42"/>
      <c r="R712" s="42"/>
      <c r="S712" s="42"/>
      <c r="T712" s="42"/>
      <c r="U712" s="19">
        <f t="shared" si="377"/>
        <v>0</v>
      </c>
      <c r="V712" s="42">
        <f t="shared" si="378"/>
        <v>0</v>
      </c>
      <c r="AR712" s="1"/>
      <c r="AS712" s="1"/>
    </row>
    <row r="713" spans="1:45" s="3" customFormat="1" hidden="1" outlineLevel="1">
      <c r="A713" s="180" t="s">
        <v>1339</v>
      </c>
      <c r="B713" s="53" t="s">
        <v>1340</v>
      </c>
      <c r="C713" s="458" t="s">
        <v>1431</v>
      </c>
      <c r="D713" s="7"/>
      <c r="E713" s="9"/>
      <c r="F713" s="173">
        <v>1</v>
      </c>
      <c r="G713" s="9"/>
      <c r="H713" s="8">
        <f t="shared" si="374"/>
        <v>1</v>
      </c>
      <c r="I713" s="4">
        <v>1</v>
      </c>
      <c r="J713" s="9" t="s">
        <v>216</v>
      </c>
      <c r="K713" s="14"/>
      <c r="L713" s="19">
        <f t="shared" si="375"/>
        <v>0</v>
      </c>
      <c r="M713" s="32"/>
      <c r="N713" s="339"/>
      <c r="O713" s="353">
        <f>L:L+N:N</f>
        <v>0</v>
      </c>
      <c r="P713" s="19">
        <f t="shared" si="376"/>
        <v>0</v>
      </c>
      <c r="Q713" s="42"/>
      <c r="R713" s="42"/>
      <c r="S713" s="42"/>
      <c r="T713" s="42"/>
      <c r="U713" s="19">
        <f t="shared" si="377"/>
        <v>0</v>
      </c>
      <c r="V713" s="42">
        <f t="shared" si="378"/>
        <v>0</v>
      </c>
      <c r="AR713" s="1"/>
      <c r="AS713" s="1"/>
    </row>
    <row r="714" spans="1:45" s="3" customFormat="1" hidden="1" outlineLevel="1">
      <c r="A714" s="180" t="s">
        <v>1341</v>
      </c>
      <c r="B714" s="53" t="s">
        <v>1247</v>
      </c>
      <c r="C714" s="458" t="s">
        <v>1431</v>
      </c>
      <c r="D714" s="7"/>
      <c r="E714" s="9"/>
      <c r="F714" s="173">
        <v>1</v>
      </c>
      <c r="G714" s="9"/>
      <c r="H714" s="8">
        <f t="shared" si="374"/>
        <v>1</v>
      </c>
      <c r="I714" s="4">
        <v>1</v>
      </c>
      <c r="J714" s="9" t="s">
        <v>216</v>
      </c>
      <c r="K714" s="14"/>
      <c r="L714" s="19">
        <f t="shared" si="375"/>
        <v>0</v>
      </c>
      <c r="M714" s="32"/>
      <c r="N714" s="339"/>
      <c r="O714" s="353">
        <f>L:L+N:N</f>
        <v>0</v>
      </c>
      <c r="P714" s="19">
        <f t="shared" si="376"/>
        <v>0</v>
      </c>
      <c r="Q714" s="42"/>
      <c r="R714" s="42"/>
      <c r="S714" s="42"/>
      <c r="T714" s="42"/>
      <c r="U714" s="19">
        <f t="shared" si="377"/>
        <v>0</v>
      </c>
      <c r="V714" s="42">
        <f t="shared" si="378"/>
        <v>0</v>
      </c>
      <c r="AR714" s="1"/>
      <c r="AS714" s="1"/>
    </row>
    <row r="715" spans="1:45" s="3" customFormat="1" hidden="1" outlineLevel="1">
      <c r="A715" s="180" t="s">
        <v>1342</v>
      </c>
      <c r="B715" s="53" t="s">
        <v>1179</v>
      </c>
      <c r="C715" s="458" t="s">
        <v>1431</v>
      </c>
      <c r="D715" s="7"/>
      <c r="E715" s="9"/>
      <c r="F715" s="173">
        <v>1</v>
      </c>
      <c r="G715" s="9"/>
      <c r="H715" s="8">
        <f t="shared" si="374"/>
        <v>1</v>
      </c>
      <c r="I715" s="4">
        <v>1</v>
      </c>
      <c r="J715" s="9" t="s">
        <v>216</v>
      </c>
      <c r="K715" s="14"/>
      <c r="L715" s="19">
        <f t="shared" si="375"/>
        <v>0</v>
      </c>
      <c r="M715" s="32"/>
      <c r="N715" s="339"/>
      <c r="O715" s="353">
        <f>L:L+N:N</f>
        <v>0</v>
      </c>
      <c r="P715" s="19">
        <f t="shared" si="376"/>
        <v>0</v>
      </c>
      <c r="Q715" s="42"/>
      <c r="R715" s="42"/>
      <c r="S715" s="42"/>
      <c r="T715" s="42"/>
      <c r="U715" s="19">
        <f t="shared" si="377"/>
        <v>0</v>
      </c>
      <c r="V715" s="42">
        <f t="shared" si="378"/>
        <v>0</v>
      </c>
      <c r="AR715" s="1"/>
      <c r="AS715" s="1"/>
    </row>
    <row r="716" spans="1:45" s="3" customFormat="1" hidden="1" outlineLevel="1">
      <c r="A716" s="180" t="s">
        <v>1343</v>
      </c>
      <c r="B716" s="53" t="s">
        <v>1250</v>
      </c>
      <c r="C716" s="458" t="s">
        <v>1431</v>
      </c>
      <c r="D716" s="7"/>
      <c r="E716" s="9"/>
      <c r="F716" s="173">
        <v>1</v>
      </c>
      <c r="G716" s="9"/>
      <c r="H716" s="8">
        <f t="shared" si="374"/>
        <v>1</v>
      </c>
      <c r="I716" s="4">
        <v>1</v>
      </c>
      <c r="J716" s="9" t="s">
        <v>216</v>
      </c>
      <c r="K716" s="14"/>
      <c r="L716" s="19">
        <f t="shared" si="375"/>
        <v>0</v>
      </c>
      <c r="M716" s="32"/>
      <c r="N716" s="339"/>
      <c r="O716" s="353">
        <f>L:L+N:N</f>
        <v>0</v>
      </c>
      <c r="P716" s="19">
        <f t="shared" si="376"/>
        <v>0</v>
      </c>
      <c r="Q716" s="42"/>
      <c r="R716" s="42"/>
      <c r="S716" s="42"/>
      <c r="T716" s="42"/>
      <c r="U716" s="19">
        <f t="shared" si="377"/>
        <v>0</v>
      </c>
      <c r="V716" s="42">
        <f t="shared" si="378"/>
        <v>0</v>
      </c>
      <c r="AR716" s="1"/>
      <c r="AS716" s="1"/>
    </row>
    <row r="717" spans="1:45" s="3" customFormat="1" hidden="1" outlineLevel="1">
      <c r="A717" s="180" t="s">
        <v>1344</v>
      </c>
      <c r="B717" s="53" t="s">
        <v>1252</v>
      </c>
      <c r="C717" s="458" t="s">
        <v>1431</v>
      </c>
      <c r="D717" s="7"/>
      <c r="E717" s="9"/>
      <c r="F717" s="173">
        <v>1</v>
      </c>
      <c r="G717" s="9"/>
      <c r="H717" s="8">
        <f t="shared" si="374"/>
        <v>1</v>
      </c>
      <c r="I717" s="4">
        <v>1</v>
      </c>
      <c r="J717" s="9" t="s">
        <v>216</v>
      </c>
      <c r="K717" s="14"/>
      <c r="L717" s="19">
        <f t="shared" si="375"/>
        <v>0</v>
      </c>
      <c r="M717" s="32"/>
      <c r="N717" s="339"/>
      <c r="O717" s="353">
        <f>L:L+N:N</f>
        <v>0</v>
      </c>
      <c r="P717" s="19">
        <f t="shared" si="376"/>
        <v>0</v>
      </c>
      <c r="Q717" s="42"/>
      <c r="R717" s="42"/>
      <c r="S717" s="42"/>
      <c r="T717" s="42"/>
      <c r="U717" s="19">
        <f t="shared" si="377"/>
        <v>0</v>
      </c>
      <c r="V717" s="42">
        <f t="shared" si="378"/>
        <v>0</v>
      </c>
      <c r="AR717" s="1"/>
      <c r="AS717" s="1"/>
    </row>
    <row r="718" spans="1:45" s="3" customFormat="1" hidden="1" outlineLevel="1">
      <c r="A718" s="180" t="s">
        <v>1345</v>
      </c>
      <c r="B718" s="53" t="s">
        <v>764</v>
      </c>
      <c r="C718" s="458" t="s">
        <v>1431</v>
      </c>
      <c r="D718" s="7"/>
      <c r="E718" s="9"/>
      <c r="F718" s="173">
        <v>1</v>
      </c>
      <c r="G718" s="9"/>
      <c r="H718" s="8">
        <f t="shared" si="374"/>
        <v>1</v>
      </c>
      <c r="I718" s="4">
        <v>1</v>
      </c>
      <c r="J718" s="9" t="s">
        <v>216</v>
      </c>
      <c r="K718" s="14"/>
      <c r="L718" s="19">
        <f t="shared" si="375"/>
        <v>0</v>
      </c>
      <c r="M718" s="32"/>
      <c r="N718" s="339"/>
      <c r="O718" s="353">
        <f>L:L+N:N</f>
        <v>0</v>
      </c>
      <c r="P718" s="19">
        <f t="shared" si="376"/>
        <v>0</v>
      </c>
      <c r="Q718" s="42"/>
      <c r="R718" s="42"/>
      <c r="S718" s="42"/>
      <c r="T718" s="42"/>
      <c r="U718" s="19">
        <f t="shared" si="377"/>
        <v>0</v>
      </c>
      <c r="V718" s="42">
        <f t="shared" si="378"/>
        <v>0</v>
      </c>
      <c r="AR718" s="1"/>
      <c r="AS718" s="1"/>
    </row>
    <row r="719" spans="1:45" s="3" customFormat="1" hidden="1" outlineLevel="1">
      <c r="A719" s="180" t="s">
        <v>1346</v>
      </c>
      <c r="B719" s="53" t="s">
        <v>765</v>
      </c>
      <c r="C719" s="458" t="s">
        <v>1431</v>
      </c>
      <c r="D719" s="7"/>
      <c r="E719" s="9"/>
      <c r="F719" s="173">
        <v>1</v>
      </c>
      <c r="G719" s="9"/>
      <c r="H719" s="8">
        <f t="shared" si="374"/>
        <v>1</v>
      </c>
      <c r="I719" s="4">
        <v>1</v>
      </c>
      <c r="J719" s="9" t="s">
        <v>216</v>
      </c>
      <c r="K719" s="14"/>
      <c r="L719" s="19">
        <f t="shared" si="375"/>
        <v>0</v>
      </c>
      <c r="M719" s="32"/>
      <c r="N719" s="339"/>
      <c r="O719" s="353">
        <f>L:L+N:N</f>
        <v>0</v>
      </c>
      <c r="P719" s="19">
        <f t="shared" si="376"/>
        <v>0</v>
      </c>
      <c r="Q719" s="42"/>
      <c r="R719" s="42"/>
      <c r="S719" s="42"/>
      <c r="T719" s="42"/>
      <c r="U719" s="19">
        <f t="shared" si="377"/>
        <v>0</v>
      </c>
      <c r="V719" s="42">
        <f t="shared" si="378"/>
        <v>0</v>
      </c>
      <c r="AR719" s="1"/>
      <c r="AS719" s="1"/>
    </row>
    <row r="720" spans="1:45" s="3" customFormat="1" hidden="1" outlineLevel="1">
      <c r="A720" s="180" t="s">
        <v>1347</v>
      </c>
      <c r="B720" s="53" t="s">
        <v>1256</v>
      </c>
      <c r="C720" s="458" t="s">
        <v>1431</v>
      </c>
      <c r="D720" s="7"/>
      <c r="E720" s="9"/>
      <c r="F720" s="173">
        <v>1</v>
      </c>
      <c r="G720" s="9"/>
      <c r="H720" s="8">
        <f t="shared" si="374"/>
        <v>1</v>
      </c>
      <c r="I720" s="4">
        <v>1</v>
      </c>
      <c r="J720" s="9" t="s">
        <v>216</v>
      </c>
      <c r="K720" s="14"/>
      <c r="L720" s="19">
        <f t="shared" si="375"/>
        <v>0</v>
      </c>
      <c r="M720" s="32"/>
      <c r="N720" s="339"/>
      <c r="O720" s="353">
        <f>L:L+N:N</f>
        <v>0</v>
      </c>
      <c r="P720" s="19">
        <f t="shared" si="376"/>
        <v>0</v>
      </c>
      <c r="Q720" s="42"/>
      <c r="R720" s="42"/>
      <c r="S720" s="42"/>
      <c r="T720" s="42"/>
      <c r="U720" s="19">
        <f t="shared" si="377"/>
        <v>0</v>
      </c>
      <c r="V720" s="42">
        <f t="shared" si="378"/>
        <v>0</v>
      </c>
      <c r="AR720" s="1"/>
      <c r="AS720" s="1"/>
    </row>
    <row r="721" spans="1:45" s="389" customFormat="1" hidden="1" outlineLevel="1">
      <c r="A721" s="375"/>
      <c r="B721" s="376" t="s">
        <v>1154</v>
      </c>
      <c r="C721" s="458"/>
      <c r="D721" s="378"/>
      <c r="E721" s="379"/>
      <c r="F721" s="380"/>
      <c r="G721" s="379"/>
      <c r="H721" s="381"/>
      <c r="I721" s="382"/>
      <c r="J721" s="379"/>
      <c r="K721" s="383"/>
      <c r="L721" s="384">
        <f t="shared" ref="L721:V721" si="379">SUM(L709:L720)</f>
        <v>0</v>
      </c>
      <c r="M721" s="385">
        <f t="shared" si="379"/>
        <v>0</v>
      </c>
      <c r="N721" s="386">
        <f t="shared" si="379"/>
        <v>0</v>
      </c>
      <c r="O721" s="387">
        <f t="shared" si="379"/>
        <v>0</v>
      </c>
      <c r="P721" s="384">
        <f t="shared" si="379"/>
        <v>0</v>
      </c>
      <c r="Q721" s="388">
        <f t="shared" si="379"/>
        <v>0</v>
      </c>
      <c r="R721" s="388">
        <f t="shared" si="379"/>
        <v>0</v>
      </c>
      <c r="S721" s="388">
        <f t="shared" si="379"/>
        <v>0</v>
      </c>
      <c r="T721" s="388">
        <f t="shared" si="379"/>
        <v>0</v>
      </c>
      <c r="U721" s="384">
        <f t="shared" si="379"/>
        <v>0</v>
      </c>
      <c r="V721" s="388">
        <f t="shared" si="379"/>
        <v>0</v>
      </c>
      <c r="AH721" s="463"/>
      <c r="AI721" s="463"/>
      <c r="AJ721" s="463"/>
      <c r="AK721" s="463"/>
      <c r="AL721" s="463"/>
      <c r="AM721" s="463"/>
      <c r="AN721" s="463"/>
      <c r="AO721" s="463"/>
      <c r="AP721" s="463"/>
      <c r="AQ721" s="463"/>
      <c r="AR721" s="390"/>
      <c r="AS721" s="390"/>
    </row>
    <row r="722" spans="1:45" s="3" customFormat="1" hidden="1" outlineLevel="1">
      <c r="A722" s="48"/>
      <c r="B722" s="55" t="s">
        <v>253</v>
      </c>
      <c r="C722" s="458"/>
      <c r="D722" s="7"/>
      <c r="E722" s="4"/>
      <c r="F722" s="173"/>
      <c r="G722" s="9"/>
      <c r="H722" s="8"/>
      <c r="I722" s="4"/>
      <c r="J722" s="9"/>
      <c r="K722" s="14"/>
      <c r="L722" s="21">
        <f>L688+L701+L707+L721</f>
        <v>0</v>
      </c>
      <c r="M722" s="28">
        <f t="shared" ref="M722:V722" si="380">M688+M701+M707+M721</f>
        <v>0</v>
      </c>
      <c r="N722" s="340">
        <f t="shared" si="380"/>
        <v>0</v>
      </c>
      <c r="O722" s="349">
        <f t="shared" si="380"/>
        <v>0</v>
      </c>
      <c r="P722" s="21">
        <f t="shared" si="380"/>
        <v>0</v>
      </c>
      <c r="Q722" s="43">
        <f t="shared" si="380"/>
        <v>0</v>
      </c>
      <c r="R722" s="43">
        <f t="shared" si="380"/>
        <v>0</v>
      </c>
      <c r="S722" s="43">
        <f t="shared" si="380"/>
        <v>0</v>
      </c>
      <c r="T722" s="43">
        <f t="shared" si="380"/>
        <v>0</v>
      </c>
      <c r="U722" s="21">
        <f t="shared" si="380"/>
        <v>0</v>
      </c>
      <c r="V722" s="43">
        <f t="shared" si="380"/>
        <v>0</v>
      </c>
      <c r="AR722" s="1"/>
      <c r="AS722" s="1"/>
    </row>
    <row r="723" spans="1:45" s="3" customFormat="1" hidden="1" outlineLevel="1">
      <c r="A723" s="180"/>
      <c r="B723" s="53"/>
      <c r="C723" s="458"/>
      <c r="D723" s="7"/>
      <c r="E723" s="9"/>
      <c r="F723" s="173"/>
      <c r="G723" s="9"/>
      <c r="H723" s="8"/>
      <c r="I723" s="4"/>
      <c r="J723" s="9"/>
      <c r="K723" s="14"/>
      <c r="L723" s="19"/>
      <c r="M723" s="32"/>
      <c r="N723" s="339"/>
      <c r="O723" s="353"/>
      <c r="P723" s="19"/>
      <c r="Q723" s="42"/>
      <c r="R723" s="42"/>
      <c r="S723" s="42"/>
      <c r="T723" s="42"/>
      <c r="U723" s="19"/>
      <c r="V723" s="42"/>
      <c r="AR723" s="1"/>
      <c r="AS723" s="1"/>
    </row>
    <row r="724" spans="1:45" s="5" customFormat="1" hidden="1" outlineLevel="1">
      <c r="A724" s="181" t="s">
        <v>1348</v>
      </c>
      <c r="B724" s="38" t="s">
        <v>1349</v>
      </c>
      <c r="C724" s="458"/>
      <c r="D724" s="368"/>
      <c r="E724" s="369"/>
      <c r="F724" s="370"/>
      <c r="G724" s="369"/>
      <c r="H724" s="371"/>
      <c r="I724" s="372"/>
      <c r="J724" s="369"/>
      <c r="K724" s="373"/>
      <c r="L724" s="21"/>
      <c r="M724" s="31"/>
      <c r="N724" s="360"/>
      <c r="O724" s="349"/>
      <c r="P724" s="21"/>
      <c r="Q724" s="46"/>
      <c r="R724" s="46"/>
      <c r="S724" s="46"/>
      <c r="T724" s="46"/>
      <c r="U724" s="21"/>
      <c r="V724" s="46"/>
      <c r="AR724" s="374"/>
      <c r="AS724" s="374"/>
    </row>
    <row r="725" spans="1:45" s="389" customFormat="1" hidden="1" outlineLevel="1">
      <c r="A725" s="375"/>
      <c r="B725" s="376" t="s">
        <v>1350</v>
      </c>
      <c r="C725" s="458"/>
      <c r="D725" s="378"/>
      <c r="E725" s="379"/>
      <c r="F725" s="380"/>
      <c r="G725" s="379"/>
      <c r="H725" s="381"/>
      <c r="I725" s="382"/>
      <c r="J725" s="379"/>
      <c r="K725" s="383"/>
      <c r="L725" s="384"/>
      <c r="M725" s="385"/>
      <c r="N725" s="386"/>
      <c r="O725" s="387"/>
      <c r="P725" s="384"/>
      <c r="Q725" s="388"/>
      <c r="R725" s="388"/>
      <c r="S725" s="388"/>
      <c r="T725" s="388"/>
      <c r="U725" s="384"/>
      <c r="V725" s="388"/>
      <c r="AR725" s="390"/>
      <c r="AS725" s="390"/>
    </row>
    <row r="726" spans="1:45" s="3" customFormat="1" hidden="1" outlineLevel="1">
      <c r="A726" s="180" t="s">
        <v>1351</v>
      </c>
      <c r="B726" s="53" t="s">
        <v>1352</v>
      </c>
      <c r="C726" s="458" t="s">
        <v>1431</v>
      </c>
      <c r="D726" s="7"/>
      <c r="E726" s="9"/>
      <c r="F726" s="173">
        <v>1</v>
      </c>
      <c r="G726" s="9"/>
      <c r="H726" s="8">
        <f t="shared" ref="H726:H733" si="381">SUM(E726:G726)</f>
        <v>1</v>
      </c>
      <c r="I726" s="4">
        <v>1</v>
      </c>
      <c r="J726" s="9" t="s">
        <v>216</v>
      </c>
      <c r="K726" s="14"/>
      <c r="L726" s="19">
        <f t="shared" ref="L726:L733" si="382">H726*I726*K726</f>
        <v>0</v>
      </c>
      <c r="M726" s="32"/>
      <c r="N726" s="339"/>
      <c r="O726" s="353">
        <f>L:L+N:N</f>
        <v>0</v>
      </c>
      <c r="P726" s="19">
        <f t="shared" ref="P726:P733" si="383">MAX(L726-SUM(Q726:T726),0)</f>
        <v>0</v>
      </c>
      <c r="Q726" s="42"/>
      <c r="R726" s="42"/>
      <c r="S726" s="42"/>
      <c r="T726" s="42"/>
      <c r="U726" s="19">
        <f t="shared" ref="U726:U733" si="384">L726-SUM(P726:T726)</f>
        <v>0</v>
      </c>
      <c r="V726" s="42">
        <f t="shared" ref="V726:V733" si="385">P726</f>
        <v>0</v>
      </c>
      <c r="AR726" s="1"/>
      <c r="AS726" s="1"/>
    </row>
    <row r="727" spans="1:45" s="3" customFormat="1" hidden="1" outlineLevel="1">
      <c r="A727" s="180" t="s">
        <v>1353</v>
      </c>
      <c r="B727" s="53" t="s">
        <v>788</v>
      </c>
      <c r="C727" s="458" t="s">
        <v>1431</v>
      </c>
      <c r="D727" s="7"/>
      <c r="E727" s="9"/>
      <c r="F727" s="173">
        <v>1</v>
      </c>
      <c r="G727" s="9"/>
      <c r="H727" s="8">
        <f t="shared" si="381"/>
        <v>1</v>
      </c>
      <c r="I727" s="4">
        <v>1</v>
      </c>
      <c r="J727" s="9" t="s">
        <v>216</v>
      </c>
      <c r="K727" s="14"/>
      <c r="L727" s="19">
        <f t="shared" si="382"/>
        <v>0</v>
      </c>
      <c r="M727" s="32"/>
      <c r="N727" s="339"/>
      <c r="O727" s="353">
        <f>L:L+N:N</f>
        <v>0</v>
      </c>
      <c r="P727" s="19">
        <f t="shared" si="383"/>
        <v>0</v>
      </c>
      <c r="Q727" s="42"/>
      <c r="R727" s="42"/>
      <c r="S727" s="42"/>
      <c r="T727" s="42"/>
      <c r="U727" s="19">
        <f t="shared" si="384"/>
        <v>0</v>
      </c>
      <c r="V727" s="42">
        <f t="shared" si="385"/>
        <v>0</v>
      </c>
      <c r="AR727" s="1"/>
      <c r="AS727" s="1"/>
    </row>
    <row r="728" spans="1:45" s="3" customFormat="1" hidden="1" outlineLevel="1">
      <c r="A728" s="180" t="s">
        <v>1354</v>
      </c>
      <c r="B728" s="53" t="s">
        <v>789</v>
      </c>
      <c r="C728" s="458" t="s">
        <v>1431</v>
      </c>
      <c r="D728" s="7"/>
      <c r="E728" s="9"/>
      <c r="F728" s="173">
        <v>1</v>
      </c>
      <c r="G728" s="9"/>
      <c r="H728" s="8">
        <f t="shared" si="381"/>
        <v>1</v>
      </c>
      <c r="I728" s="4">
        <v>1</v>
      </c>
      <c r="J728" s="9" t="s">
        <v>216</v>
      </c>
      <c r="K728" s="14"/>
      <c r="L728" s="19">
        <f t="shared" si="382"/>
        <v>0</v>
      </c>
      <c r="M728" s="32"/>
      <c r="N728" s="339"/>
      <c r="O728" s="353">
        <f>L:L+N:N</f>
        <v>0</v>
      </c>
      <c r="P728" s="19">
        <f t="shared" si="383"/>
        <v>0</v>
      </c>
      <c r="Q728" s="42"/>
      <c r="R728" s="42"/>
      <c r="S728" s="42"/>
      <c r="T728" s="42"/>
      <c r="U728" s="19">
        <f t="shared" si="384"/>
        <v>0</v>
      </c>
      <c r="V728" s="42">
        <f t="shared" si="385"/>
        <v>0</v>
      </c>
      <c r="AR728" s="1"/>
      <c r="AS728" s="1"/>
    </row>
    <row r="729" spans="1:45" s="3" customFormat="1" hidden="1" outlineLevel="1">
      <c r="A729" s="180" t="s">
        <v>1355</v>
      </c>
      <c r="B729" s="53" t="s">
        <v>790</v>
      </c>
      <c r="C729" s="458" t="s">
        <v>1431</v>
      </c>
      <c r="D729" s="7"/>
      <c r="E729" s="9"/>
      <c r="F729" s="173">
        <v>1</v>
      </c>
      <c r="G729" s="9"/>
      <c r="H729" s="8">
        <f t="shared" si="381"/>
        <v>1</v>
      </c>
      <c r="I729" s="4">
        <v>1</v>
      </c>
      <c r="J729" s="9" t="s">
        <v>216</v>
      </c>
      <c r="K729" s="14"/>
      <c r="L729" s="19">
        <f t="shared" si="382"/>
        <v>0</v>
      </c>
      <c r="M729" s="32"/>
      <c r="N729" s="339"/>
      <c r="O729" s="353">
        <f>L:L+N:N</f>
        <v>0</v>
      </c>
      <c r="P729" s="19">
        <f t="shared" si="383"/>
        <v>0</v>
      </c>
      <c r="Q729" s="42"/>
      <c r="R729" s="42"/>
      <c r="S729" s="42"/>
      <c r="T729" s="42"/>
      <c r="U729" s="19">
        <f t="shared" si="384"/>
        <v>0</v>
      </c>
      <c r="V729" s="42">
        <f t="shared" si="385"/>
        <v>0</v>
      </c>
      <c r="AR729" s="1"/>
      <c r="AS729" s="1"/>
    </row>
    <row r="730" spans="1:45" s="3" customFormat="1" hidden="1" outlineLevel="1">
      <c r="A730" s="180" t="s">
        <v>1356</v>
      </c>
      <c r="B730" s="53" t="s">
        <v>791</v>
      </c>
      <c r="C730" s="458" t="s">
        <v>1431</v>
      </c>
      <c r="D730" s="7"/>
      <c r="E730" s="9"/>
      <c r="F730" s="173">
        <v>1</v>
      </c>
      <c r="G730" s="9"/>
      <c r="H730" s="8">
        <f t="shared" si="381"/>
        <v>1</v>
      </c>
      <c r="I730" s="4">
        <v>1</v>
      </c>
      <c r="J730" s="9" t="s">
        <v>216</v>
      </c>
      <c r="K730" s="14"/>
      <c r="L730" s="19">
        <f t="shared" si="382"/>
        <v>0</v>
      </c>
      <c r="M730" s="32"/>
      <c r="N730" s="339"/>
      <c r="O730" s="353">
        <f>L:L+N:N</f>
        <v>0</v>
      </c>
      <c r="P730" s="19">
        <f t="shared" si="383"/>
        <v>0</v>
      </c>
      <c r="Q730" s="42"/>
      <c r="R730" s="42"/>
      <c r="S730" s="42"/>
      <c r="T730" s="42"/>
      <c r="U730" s="19">
        <f t="shared" si="384"/>
        <v>0</v>
      </c>
      <c r="V730" s="42">
        <f t="shared" si="385"/>
        <v>0</v>
      </c>
      <c r="AR730" s="1"/>
      <c r="AS730" s="1"/>
    </row>
    <row r="731" spans="1:45" s="3" customFormat="1" hidden="1" outlineLevel="1">
      <c r="A731" s="180" t="s">
        <v>1357</v>
      </c>
      <c r="B731" s="53" t="s">
        <v>792</v>
      </c>
      <c r="C731" s="458" t="s">
        <v>1431</v>
      </c>
      <c r="D731" s="7"/>
      <c r="E731" s="9"/>
      <c r="F731" s="173">
        <v>1</v>
      </c>
      <c r="G731" s="9"/>
      <c r="H731" s="8">
        <f t="shared" si="381"/>
        <v>1</v>
      </c>
      <c r="I731" s="4">
        <v>1</v>
      </c>
      <c r="J731" s="9" t="s">
        <v>216</v>
      </c>
      <c r="K731" s="14"/>
      <c r="L731" s="19">
        <f t="shared" si="382"/>
        <v>0</v>
      </c>
      <c r="M731" s="32"/>
      <c r="N731" s="339"/>
      <c r="O731" s="353">
        <f>L:L+N:N</f>
        <v>0</v>
      </c>
      <c r="P731" s="19">
        <f t="shared" si="383"/>
        <v>0</v>
      </c>
      <c r="Q731" s="42"/>
      <c r="R731" s="42"/>
      <c r="S731" s="42"/>
      <c r="T731" s="42"/>
      <c r="U731" s="19">
        <f t="shared" si="384"/>
        <v>0</v>
      </c>
      <c r="V731" s="42">
        <f t="shared" si="385"/>
        <v>0</v>
      </c>
      <c r="AR731" s="1"/>
      <c r="AS731" s="1"/>
    </row>
    <row r="732" spans="1:45" s="3" customFormat="1" hidden="1" outlineLevel="1">
      <c r="A732" s="180" t="s">
        <v>1358</v>
      </c>
      <c r="B732" s="53" t="s">
        <v>793</v>
      </c>
      <c r="C732" s="458" t="s">
        <v>1431</v>
      </c>
      <c r="D732" s="7"/>
      <c r="E732" s="9"/>
      <c r="F732" s="173">
        <v>1</v>
      </c>
      <c r="G732" s="9"/>
      <c r="H732" s="8">
        <f t="shared" si="381"/>
        <v>1</v>
      </c>
      <c r="I732" s="4">
        <v>1</v>
      </c>
      <c r="J732" s="9" t="s">
        <v>216</v>
      </c>
      <c r="K732" s="14"/>
      <c r="L732" s="19">
        <f t="shared" si="382"/>
        <v>0</v>
      </c>
      <c r="M732" s="32"/>
      <c r="N732" s="339"/>
      <c r="O732" s="353">
        <f>L:L+N:N</f>
        <v>0</v>
      </c>
      <c r="P732" s="19">
        <f t="shared" si="383"/>
        <v>0</v>
      </c>
      <c r="Q732" s="42"/>
      <c r="R732" s="42"/>
      <c r="S732" s="42"/>
      <c r="T732" s="42"/>
      <c r="U732" s="19">
        <f t="shared" si="384"/>
        <v>0</v>
      </c>
      <c r="V732" s="42">
        <f t="shared" si="385"/>
        <v>0</v>
      </c>
      <c r="AR732" s="1"/>
      <c r="AS732" s="1"/>
    </row>
    <row r="733" spans="1:45" s="3" customFormat="1" hidden="1" outlineLevel="1">
      <c r="A733" s="180" t="s">
        <v>1359</v>
      </c>
      <c r="B733" s="53" t="s">
        <v>1360</v>
      </c>
      <c r="C733" s="458" t="s">
        <v>1431</v>
      </c>
      <c r="D733" s="7"/>
      <c r="E733" s="9"/>
      <c r="F733" s="173">
        <v>1</v>
      </c>
      <c r="G733" s="9"/>
      <c r="H733" s="8">
        <f t="shared" si="381"/>
        <v>1</v>
      </c>
      <c r="I733" s="4">
        <v>1</v>
      </c>
      <c r="J733" s="9" t="s">
        <v>216</v>
      </c>
      <c r="K733" s="14"/>
      <c r="L733" s="19">
        <f t="shared" si="382"/>
        <v>0</v>
      </c>
      <c r="M733" s="32"/>
      <c r="N733" s="339"/>
      <c r="O733" s="353">
        <f>L:L+N:N</f>
        <v>0</v>
      </c>
      <c r="P733" s="19">
        <f t="shared" si="383"/>
        <v>0</v>
      </c>
      <c r="Q733" s="42"/>
      <c r="R733" s="42"/>
      <c r="S733" s="42"/>
      <c r="T733" s="42"/>
      <c r="U733" s="19">
        <f t="shared" si="384"/>
        <v>0</v>
      </c>
      <c r="V733" s="42">
        <f t="shared" si="385"/>
        <v>0</v>
      </c>
      <c r="AR733" s="1"/>
      <c r="AS733" s="1"/>
    </row>
    <row r="734" spans="1:45" s="389" customFormat="1" hidden="1" outlineLevel="1">
      <c r="A734" s="375"/>
      <c r="B734" s="376" t="s">
        <v>1154</v>
      </c>
      <c r="C734" s="458"/>
      <c r="D734" s="378"/>
      <c r="E734" s="379"/>
      <c r="F734" s="380"/>
      <c r="G734" s="379"/>
      <c r="H734" s="381"/>
      <c r="I734" s="382"/>
      <c r="J734" s="379"/>
      <c r="K734" s="383"/>
      <c r="L734" s="384">
        <f t="shared" ref="L734:V734" si="386">SUM(L726:L733)</f>
        <v>0</v>
      </c>
      <c r="M734" s="385">
        <f t="shared" si="386"/>
        <v>0</v>
      </c>
      <c r="N734" s="386">
        <f t="shared" si="386"/>
        <v>0</v>
      </c>
      <c r="O734" s="387">
        <f t="shared" si="386"/>
        <v>0</v>
      </c>
      <c r="P734" s="384">
        <f t="shared" si="386"/>
        <v>0</v>
      </c>
      <c r="Q734" s="388">
        <f t="shared" si="386"/>
        <v>0</v>
      </c>
      <c r="R734" s="388">
        <f t="shared" si="386"/>
        <v>0</v>
      </c>
      <c r="S734" s="388">
        <f t="shared" si="386"/>
        <v>0</v>
      </c>
      <c r="T734" s="388">
        <f t="shared" si="386"/>
        <v>0</v>
      </c>
      <c r="U734" s="384">
        <f t="shared" si="386"/>
        <v>0</v>
      </c>
      <c r="V734" s="388">
        <f t="shared" si="386"/>
        <v>0</v>
      </c>
      <c r="AR734" s="390"/>
      <c r="AS734" s="390"/>
    </row>
    <row r="735" spans="1:45" s="3" customFormat="1" hidden="1" outlineLevel="1">
      <c r="A735" s="48"/>
      <c r="B735" s="55" t="s">
        <v>253</v>
      </c>
      <c r="C735" s="458"/>
      <c r="D735" s="7"/>
      <c r="E735" s="4"/>
      <c r="F735" s="173"/>
      <c r="G735" s="9"/>
      <c r="H735" s="8"/>
      <c r="I735" s="4"/>
      <c r="J735" s="9"/>
      <c r="K735" s="14"/>
      <c r="L735" s="21">
        <f>L734</f>
        <v>0</v>
      </c>
      <c r="M735" s="28">
        <f t="shared" ref="M735:V735" si="387">M734</f>
        <v>0</v>
      </c>
      <c r="N735" s="340">
        <f t="shared" si="387"/>
        <v>0</v>
      </c>
      <c r="O735" s="349">
        <f t="shared" si="387"/>
        <v>0</v>
      </c>
      <c r="P735" s="21">
        <f t="shared" si="387"/>
        <v>0</v>
      </c>
      <c r="Q735" s="43">
        <f t="shared" si="387"/>
        <v>0</v>
      </c>
      <c r="R735" s="43">
        <f t="shared" si="387"/>
        <v>0</v>
      </c>
      <c r="S735" s="43">
        <f t="shared" si="387"/>
        <v>0</v>
      </c>
      <c r="T735" s="43">
        <f t="shared" si="387"/>
        <v>0</v>
      </c>
      <c r="U735" s="21">
        <f t="shared" si="387"/>
        <v>0</v>
      </c>
      <c r="V735" s="43">
        <f t="shared" si="387"/>
        <v>0</v>
      </c>
      <c r="AR735" s="1"/>
      <c r="AS735" s="1"/>
    </row>
    <row r="736" spans="1:45" s="3" customFormat="1" hidden="1" outlineLevel="1">
      <c r="A736" s="180"/>
      <c r="B736" s="53"/>
      <c r="C736" s="458"/>
      <c r="D736" s="7"/>
      <c r="E736" s="9"/>
      <c r="F736" s="173"/>
      <c r="G736" s="9"/>
      <c r="H736" s="8"/>
      <c r="I736" s="4"/>
      <c r="J736" s="9"/>
      <c r="K736" s="14"/>
      <c r="L736" s="19"/>
      <c r="M736" s="32"/>
      <c r="N736" s="339"/>
      <c r="O736" s="353"/>
      <c r="P736" s="19"/>
      <c r="Q736" s="42"/>
      <c r="R736" s="42"/>
      <c r="S736" s="42"/>
      <c r="T736" s="42"/>
      <c r="U736" s="19"/>
      <c r="V736" s="42"/>
      <c r="AR736" s="1"/>
      <c r="AS736" s="1"/>
    </row>
    <row r="737" spans="1:45" s="5" customFormat="1" hidden="1" outlineLevel="1">
      <c r="A737" s="181" t="s">
        <v>1361</v>
      </c>
      <c r="B737" s="38" t="s">
        <v>1362</v>
      </c>
      <c r="C737" s="458"/>
      <c r="D737" s="368"/>
      <c r="E737" s="369"/>
      <c r="F737" s="370"/>
      <c r="G737" s="369"/>
      <c r="H737" s="371"/>
      <c r="I737" s="372"/>
      <c r="J737" s="369"/>
      <c r="K737" s="373"/>
      <c r="L737" s="21"/>
      <c r="M737" s="31"/>
      <c r="N737" s="360"/>
      <c r="O737" s="349"/>
      <c r="P737" s="21"/>
      <c r="Q737" s="46"/>
      <c r="R737" s="46"/>
      <c r="S737" s="46"/>
      <c r="T737" s="46"/>
      <c r="U737" s="21"/>
      <c r="V737" s="46"/>
      <c r="AR737" s="374"/>
      <c r="AS737" s="374"/>
    </row>
    <row r="738" spans="1:45" s="389" customFormat="1" hidden="1" outlineLevel="1">
      <c r="A738" s="375"/>
      <c r="B738" s="376" t="s">
        <v>1203</v>
      </c>
      <c r="C738" s="458"/>
      <c r="D738" s="378"/>
      <c r="E738" s="379"/>
      <c r="F738" s="380"/>
      <c r="G738" s="379"/>
      <c r="H738" s="381"/>
      <c r="I738" s="382"/>
      <c r="J738" s="379"/>
      <c r="K738" s="383"/>
      <c r="L738" s="384"/>
      <c r="M738" s="385"/>
      <c r="N738" s="386"/>
      <c r="O738" s="387"/>
      <c r="P738" s="384"/>
      <c r="Q738" s="388"/>
      <c r="R738" s="388"/>
      <c r="S738" s="388"/>
      <c r="T738" s="388"/>
      <c r="U738" s="384"/>
      <c r="V738" s="388"/>
      <c r="AR738" s="390"/>
      <c r="AS738" s="390"/>
    </row>
    <row r="739" spans="1:45" s="3" customFormat="1" hidden="1" outlineLevel="1">
      <c r="A739" s="180" t="s">
        <v>1363</v>
      </c>
      <c r="B739" s="53" t="s">
        <v>737</v>
      </c>
      <c r="C739" s="458" t="s">
        <v>1431</v>
      </c>
      <c r="D739" s="7"/>
      <c r="E739" s="9"/>
      <c r="F739" s="173">
        <v>1</v>
      </c>
      <c r="G739" s="9"/>
      <c r="H739" s="8">
        <f t="shared" ref="H739:H747" si="388">SUM(E739:G739)</f>
        <v>1</v>
      </c>
      <c r="I739" s="4">
        <v>1</v>
      </c>
      <c r="J739" s="9" t="s">
        <v>216</v>
      </c>
      <c r="K739" s="14"/>
      <c r="L739" s="19">
        <f t="shared" ref="L739:L747" si="389">H739*I739*K739</f>
        <v>0</v>
      </c>
      <c r="M739" s="32"/>
      <c r="N739" s="339"/>
      <c r="O739" s="353">
        <f>L:L+N:N</f>
        <v>0</v>
      </c>
      <c r="P739" s="19">
        <f t="shared" ref="P739:P747" si="390">MAX(L739-SUM(Q739:T739),0)</f>
        <v>0</v>
      </c>
      <c r="Q739" s="42"/>
      <c r="R739" s="42"/>
      <c r="S739" s="42"/>
      <c r="T739" s="42"/>
      <c r="U739" s="19">
        <f t="shared" ref="U739:U747" si="391">L739-SUM(P739:T739)</f>
        <v>0</v>
      </c>
      <c r="V739" s="42">
        <f t="shared" ref="V739:V747" si="392">P739</f>
        <v>0</v>
      </c>
      <c r="AR739" s="1"/>
      <c r="AS739" s="1"/>
    </row>
    <row r="740" spans="1:45" s="3" customFormat="1" hidden="1" outlineLevel="1">
      <c r="A740" s="180" t="s">
        <v>1364</v>
      </c>
      <c r="B740" s="53" t="s">
        <v>1170</v>
      </c>
      <c r="C740" s="458" t="s">
        <v>1431</v>
      </c>
      <c r="D740" s="7"/>
      <c r="E740" s="9"/>
      <c r="F740" s="173">
        <v>1</v>
      </c>
      <c r="G740" s="9"/>
      <c r="H740" s="8">
        <f t="shared" si="388"/>
        <v>1</v>
      </c>
      <c r="I740" s="4">
        <v>1</v>
      </c>
      <c r="J740" s="9" t="s">
        <v>216</v>
      </c>
      <c r="K740" s="14"/>
      <c r="L740" s="19">
        <f t="shared" si="389"/>
        <v>0</v>
      </c>
      <c r="M740" s="32"/>
      <c r="N740" s="339"/>
      <c r="O740" s="353">
        <f>L:L+N:N</f>
        <v>0</v>
      </c>
      <c r="P740" s="19">
        <f t="shared" si="390"/>
        <v>0</v>
      </c>
      <c r="Q740" s="42"/>
      <c r="R740" s="42"/>
      <c r="S740" s="42"/>
      <c r="T740" s="42"/>
      <c r="U740" s="19">
        <f t="shared" si="391"/>
        <v>0</v>
      </c>
      <c r="V740" s="42">
        <f t="shared" si="392"/>
        <v>0</v>
      </c>
      <c r="AR740" s="1"/>
      <c r="AS740" s="1"/>
    </row>
    <row r="741" spans="1:45" s="3" customFormat="1" hidden="1" outlineLevel="1">
      <c r="A741" s="180" t="s">
        <v>1365</v>
      </c>
      <c r="B741" s="53" t="s">
        <v>1308</v>
      </c>
      <c r="C741" s="458" t="s">
        <v>1431</v>
      </c>
      <c r="D741" s="7"/>
      <c r="E741" s="9"/>
      <c r="F741" s="173">
        <v>1</v>
      </c>
      <c r="G741" s="9"/>
      <c r="H741" s="8">
        <f t="shared" si="388"/>
        <v>1</v>
      </c>
      <c r="I741" s="4">
        <v>1</v>
      </c>
      <c r="J741" s="9" t="s">
        <v>216</v>
      </c>
      <c r="K741" s="14"/>
      <c r="L741" s="19">
        <f t="shared" si="389"/>
        <v>0</v>
      </c>
      <c r="M741" s="32"/>
      <c r="N741" s="339"/>
      <c r="O741" s="353">
        <f>L:L+N:N</f>
        <v>0</v>
      </c>
      <c r="P741" s="19">
        <f t="shared" si="390"/>
        <v>0</v>
      </c>
      <c r="Q741" s="42"/>
      <c r="R741" s="42"/>
      <c r="S741" s="42"/>
      <c r="T741" s="42"/>
      <c r="U741" s="19">
        <f t="shared" si="391"/>
        <v>0</v>
      </c>
      <c r="V741" s="42">
        <f t="shared" si="392"/>
        <v>0</v>
      </c>
      <c r="AR741" s="1"/>
      <c r="AS741" s="1"/>
    </row>
    <row r="742" spans="1:45" s="3" customFormat="1" hidden="1" outlineLevel="1">
      <c r="A742" s="180" t="s">
        <v>1366</v>
      </c>
      <c r="B742" s="53" t="s">
        <v>1310</v>
      </c>
      <c r="C742" s="458" t="s">
        <v>1431</v>
      </c>
      <c r="D742" s="7"/>
      <c r="E742" s="9"/>
      <c r="F742" s="173">
        <v>1</v>
      </c>
      <c r="G742" s="9"/>
      <c r="H742" s="8">
        <f t="shared" si="388"/>
        <v>1</v>
      </c>
      <c r="I742" s="4">
        <v>1</v>
      </c>
      <c r="J742" s="9" t="s">
        <v>216</v>
      </c>
      <c r="K742" s="14"/>
      <c r="L742" s="19">
        <f t="shared" si="389"/>
        <v>0</v>
      </c>
      <c r="M742" s="32"/>
      <c r="N742" s="339"/>
      <c r="O742" s="353">
        <f>L:L+N:N</f>
        <v>0</v>
      </c>
      <c r="P742" s="19">
        <f t="shared" si="390"/>
        <v>0</v>
      </c>
      <c r="Q742" s="42"/>
      <c r="R742" s="42"/>
      <c r="S742" s="42"/>
      <c r="T742" s="42"/>
      <c r="U742" s="19">
        <f t="shared" si="391"/>
        <v>0</v>
      </c>
      <c r="V742" s="42">
        <f t="shared" si="392"/>
        <v>0</v>
      </c>
      <c r="AR742" s="1"/>
      <c r="AS742" s="1"/>
    </row>
    <row r="743" spans="1:45" s="3" customFormat="1" hidden="1" outlineLevel="1">
      <c r="A743" s="180" t="s">
        <v>1367</v>
      </c>
      <c r="B743" s="53" t="s">
        <v>1171</v>
      </c>
      <c r="C743" s="458" t="s">
        <v>1431</v>
      </c>
      <c r="D743" s="7"/>
      <c r="E743" s="9"/>
      <c r="F743" s="173">
        <v>1</v>
      </c>
      <c r="G743" s="9"/>
      <c r="H743" s="8">
        <f t="shared" si="388"/>
        <v>1</v>
      </c>
      <c r="I743" s="4">
        <v>1</v>
      </c>
      <c r="J743" s="9" t="s">
        <v>216</v>
      </c>
      <c r="K743" s="14"/>
      <c r="L743" s="19">
        <f t="shared" si="389"/>
        <v>0</v>
      </c>
      <c r="M743" s="32"/>
      <c r="N743" s="339"/>
      <c r="O743" s="353">
        <f>L:L+N:N</f>
        <v>0</v>
      </c>
      <c r="P743" s="19">
        <f t="shared" si="390"/>
        <v>0</v>
      </c>
      <c r="Q743" s="42"/>
      <c r="R743" s="42"/>
      <c r="S743" s="42"/>
      <c r="T743" s="42"/>
      <c r="U743" s="19">
        <f t="shared" si="391"/>
        <v>0</v>
      </c>
      <c r="V743" s="42">
        <f t="shared" si="392"/>
        <v>0</v>
      </c>
      <c r="AR743" s="1"/>
      <c r="AS743" s="1"/>
    </row>
    <row r="744" spans="1:45" s="3" customFormat="1" hidden="1" outlineLevel="1">
      <c r="A744" s="180" t="s">
        <v>1368</v>
      </c>
      <c r="B744" s="53" t="s">
        <v>1172</v>
      </c>
      <c r="C744" s="458" t="s">
        <v>1431</v>
      </c>
      <c r="D744" s="7"/>
      <c r="E744" s="9"/>
      <c r="F744" s="173">
        <v>1</v>
      </c>
      <c r="G744" s="9"/>
      <c r="H744" s="8">
        <f t="shared" si="388"/>
        <v>1</v>
      </c>
      <c r="I744" s="4">
        <v>1</v>
      </c>
      <c r="J744" s="9" t="s">
        <v>216</v>
      </c>
      <c r="K744" s="14"/>
      <c r="L744" s="19">
        <f t="shared" si="389"/>
        <v>0</v>
      </c>
      <c r="M744" s="32"/>
      <c r="N744" s="339"/>
      <c r="O744" s="353">
        <f>L:L+N:N</f>
        <v>0</v>
      </c>
      <c r="P744" s="19">
        <f t="shared" si="390"/>
        <v>0</v>
      </c>
      <c r="Q744" s="42"/>
      <c r="R744" s="42"/>
      <c r="S744" s="42"/>
      <c r="T744" s="42"/>
      <c r="U744" s="19">
        <f t="shared" si="391"/>
        <v>0</v>
      </c>
      <c r="V744" s="42">
        <f t="shared" si="392"/>
        <v>0</v>
      </c>
      <c r="AR744" s="1"/>
      <c r="AS744" s="1"/>
    </row>
    <row r="745" spans="1:45" s="3" customFormat="1" hidden="1" outlineLevel="1">
      <c r="A745" s="180" t="s">
        <v>1369</v>
      </c>
      <c r="B745" s="53" t="s">
        <v>1173</v>
      </c>
      <c r="C745" s="458" t="s">
        <v>1431</v>
      </c>
      <c r="D745" s="7"/>
      <c r="E745" s="9"/>
      <c r="F745" s="173">
        <v>1</v>
      </c>
      <c r="G745" s="9"/>
      <c r="H745" s="8">
        <f t="shared" si="388"/>
        <v>1</v>
      </c>
      <c r="I745" s="4">
        <v>1</v>
      </c>
      <c r="J745" s="9" t="s">
        <v>216</v>
      </c>
      <c r="K745" s="14"/>
      <c r="L745" s="19">
        <f t="shared" si="389"/>
        <v>0</v>
      </c>
      <c r="M745" s="32"/>
      <c r="N745" s="339"/>
      <c r="O745" s="353">
        <f>L:L+N:N</f>
        <v>0</v>
      </c>
      <c r="P745" s="19">
        <f t="shared" si="390"/>
        <v>0</v>
      </c>
      <c r="Q745" s="42"/>
      <c r="R745" s="42"/>
      <c r="S745" s="42"/>
      <c r="T745" s="42"/>
      <c r="U745" s="19">
        <f t="shared" si="391"/>
        <v>0</v>
      </c>
      <c r="V745" s="42">
        <f t="shared" si="392"/>
        <v>0</v>
      </c>
      <c r="AR745" s="1"/>
      <c r="AS745" s="1"/>
    </row>
    <row r="746" spans="1:45" s="3" customFormat="1" hidden="1" outlineLevel="1">
      <c r="A746" s="180" t="s">
        <v>1370</v>
      </c>
      <c r="B746" s="53" t="s">
        <v>1315</v>
      </c>
      <c r="C746" s="458" t="s">
        <v>1431</v>
      </c>
      <c r="D746" s="7"/>
      <c r="E746" s="9"/>
      <c r="F746" s="173">
        <v>1</v>
      </c>
      <c r="G746" s="9"/>
      <c r="H746" s="8">
        <f t="shared" si="388"/>
        <v>1</v>
      </c>
      <c r="I746" s="4">
        <v>1</v>
      </c>
      <c r="J746" s="9" t="s">
        <v>216</v>
      </c>
      <c r="K746" s="14"/>
      <c r="L746" s="19">
        <f t="shared" si="389"/>
        <v>0</v>
      </c>
      <c r="M746" s="32"/>
      <c r="N746" s="339"/>
      <c r="O746" s="353">
        <f>L:L+N:N</f>
        <v>0</v>
      </c>
      <c r="P746" s="19">
        <f t="shared" si="390"/>
        <v>0</v>
      </c>
      <c r="Q746" s="42"/>
      <c r="R746" s="42"/>
      <c r="S746" s="42"/>
      <c r="T746" s="42"/>
      <c r="U746" s="19">
        <f t="shared" si="391"/>
        <v>0</v>
      </c>
      <c r="V746" s="42">
        <f t="shared" si="392"/>
        <v>0</v>
      </c>
      <c r="AR746" s="1"/>
      <c r="AS746" s="1"/>
    </row>
    <row r="747" spans="1:45" s="3" customFormat="1" hidden="1" outlineLevel="1">
      <c r="A747" s="180" t="s">
        <v>1371</v>
      </c>
      <c r="B747" s="53" t="s">
        <v>1372</v>
      </c>
      <c r="C747" s="458" t="s">
        <v>1431</v>
      </c>
      <c r="D747" s="7"/>
      <c r="E747" s="9"/>
      <c r="F747" s="173">
        <v>1</v>
      </c>
      <c r="G747" s="9"/>
      <c r="H747" s="8">
        <f t="shared" si="388"/>
        <v>1</v>
      </c>
      <c r="I747" s="4">
        <v>1</v>
      </c>
      <c r="J747" s="9" t="s">
        <v>216</v>
      </c>
      <c r="K747" s="14"/>
      <c r="L747" s="19">
        <f t="shared" si="389"/>
        <v>0</v>
      </c>
      <c r="M747" s="32"/>
      <c r="N747" s="339"/>
      <c r="O747" s="353">
        <f>L:L+N:N</f>
        <v>0</v>
      </c>
      <c r="P747" s="19">
        <f t="shared" si="390"/>
        <v>0</v>
      </c>
      <c r="Q747" s="42"/>
      <c r="R747" s="42"/>
      <c r="S747" s="42"/>
      <c r="T747" s="42"/>
      <c r="U747" s="19">
        <f t="shared" si="391"/>
        <v>0</v>
      </c>
      <c r="V747" s="42">
        <f t="shared" si="392"/>
        <v>0</v>
      </c>
      <c r="AR747" s="1"/>
      <c r="AS747" s="1"/>
    </row>
    <row r="748" spans="1:45" s="389" customFormat="1" hidden="1" outlineLevel="1">
      <c r="A748" s="375"/>
      <c r="B748" s="376" t="s">
        <v>1154</v>
      </c>
      <c r="C748" s="458"/>
      <c r="D748" s="378"/>
      <c r="E748" s="379"/>
      <c r="F748" s="380"/>
      <c r="G748" s="379"/>
      <c r="H748" s="381"/>
      <c r="I748" s="382"/>
      <c r="J748" s="379"/>
      <c r="K748" s="383"/>
      <c r="L748" s="384">
        <f t="shared" ref="L748:V748" si="393">SUM(L739:L747)</f>
        <v>0</v>
      </c>
      <c r="M748" s="385">
        <f t="shared" si="393"/>
        <v>0</v>
      </c>
      <c r="N748" s="386">
        <f t="shared" si="393"/>
        <v>0</v>
      </c>
      <c r="O748" s="387">
        <f t="shared" si="393"/>
        <v>0</v>
      </c>
      <c r="P748" s="384">
        <f t="shared" si="393"/>
        <v>0</v>
      </c>
      <c r="Q748" s="388">
        <f t="shared" si="393"/>
        <v>0</v>
      </c>
      <c r="R748" s="388">
        <f t="shared" si="393"/>
        <v>0</v>
      </c>
      <c r="S748" s="388">
        <f t="shared" si="393"/>
        <v>0</v>
      </c>
      <c r="T748" s="388">
        <f t="shared" si="393"/>
        <v>0</v>
      </c>
      <c r="U748" s="384">
        <f t="shared" si="393"/>
        <v>0</v>
      </c>
      <c r="V748" s="388">
        <f t="shared" si="393"/>
        <v>0</v>
      </c>
      <c r="AR748" s="390"/>
      <c r="AS748" s="390"/>
    </row>
    <row r="749" spans="1:45" s="389" customFormat="1" hidden="1" outlineLevel="1">
      <c r="A749" s="375"/>
      <c r="B749" s="376" t="s">
        <v>1373</v>
      </c>
      <c r="C749" s="458"/>
      <c r="D749" s="378"/>
      <c r="E749" s="379"/>
      <c r="F749" s="380"/>
      <c r="G749" s="379"/>
      <c r="H749" s="381"/>
      <c r="I749" s="382"/>
      <c r="J749" s="379"/>
      <c r="K749" s="383"/>
      <c r="L749" s="384"/>
      <c r="M749" s="385"/>
      <c r="N749" s="386"/>
      <c r="O749" s="387"/>
      <c r="P749" s="384"/>
      <c r="Q749" s="388"/>
      <c r="R749" s="388"/>
      <c r="S749" s="388"/>
      <c r="T749" s="388"/>
      <c r="U749" s="384"/>
      <c r="V749" s="388"/>
      <c r="AR749" s="390"/>
      <c r="AS749" s="390"/>
    </row>
    <row r="750" spans="1:45" s="3" customFormat="1" hidden="1" outlineLevel="1">
      <c r="A750" s="180" t="s">
        <v>1374</v>
      </c>
      <c r="B750" s="53" t="s">
        <v>1414</v>
      </c>
      <c r="C750" s="458" t="s">
        <v>1431</v>
      </c>
      <c r="D750" s="7"/>
      <c r="E750" s="9"/>
      <c r="F750" s="173">
        <v>1</v>
      </c>
      <c r="G750" s="9"/>
      <c r="H750" s="8">
        <f t="shared" ref="H750:H762" si="394">SUM(E750:G750)</f>
        <v>1</v>
      </c>
      <c r="I750" s="4">
        <v>1</v>
      </c>
      <c r="J750" s="9" t="s">
        <v>216</v>
      </c>
      <c r="K750" s="14"/>
      <c r="L750" s="19">
        <f t="shared" ref="L750:L762" si="395">H750*I750*K750</f>
        <v>0</v>
      </c>
      <c r="M750" s="32"/>
      <c r="N750" s="339"/>
      <c r="O750" s="353">
        <f>L:L+N:N</f>
        <v>0</v>
      </c>
      <c r="P750" s="19">
        <f t="shared" ref="P750:P762" si="396">MAX(L750-SUM(Q750:T750),0)</f>
        <v>0</v>
      </c>
      <c r="Q750" s="42"/>
      <c r="R750" s="42"/>
      <c r="S750" s="42"/>
      <c r="T750" s="42"/>
      <c r="U750" s="19">
        <f t="shared" ref="U750:U762" si="397">L750-SUM(P750:T750)</f>
        <v>0</v>
      </c>
      <c r="V750" s="42">
        <f t="shared" ref="V750:V762" si="398">P750</f>
        <v>0</v>
      </c>
      <c r="AR750" s="1"/>
      <c r="AS750" s="1"/>
    </row>
    <row r="751" spans="1:45" s="3" customFormat="1" hidden="1" outlineLevel="1">
      <c r="A751" s="180" t="s">
        <v>1375</v>
      </c>
      <c r="B751" s="53" t="s">
        <v>757</v>
      </c>
      <c r="C751" s="458" t="s">
        <v>1431</v>
      </c>
      <c r="D751" s="7"/>
      <c r="E751" s="9"/>
      <c r="F751" s="173">
        <v>1</v>
      </c>
      <c r="G751" s="9"/>
      <c r="H751" s="8">
        <f t="shared" si="394"/>
        <v>1</v>
      </c>
      <c r="I751" s="4">
        <v>1</v>
      </c>
      <c r="J751" s="9" t="s">
        <v>216</v>
      </c>
      <c r="K751" s="14"/>
      <c r="L751" s="19">
        <f t="shared" si="395"/>
        <v>0</v>
      </c>
      <c r="M751" s="32"/>
      <c r="N751" s="339"/>
      <c r="O751" s="353">
        <f>L:L+N:N</f>
        <v>0</v>
      </c>
      <c r="P751" s="19">
        <f t="shared" si="396"/>
        <v>0</v>
      </c>
      <c r="Q751" s="42"/>
      <c r="R751" s="42"/>
      <c r="S751" s="42"/>
      <c r="T751" s="42"/>
      <c r="U751" s="19">
        <f t="shared" si="397"/>
        <v>0</v>
      </c>
      <c r="V751" s="42">
        <f t="shared" si="398"/>
        <v>0</v>
      </c>
      <c r="AR751" s="1"/>
      <c r="AS751" s="1"/>
    </row>
    <row r="752" spans="1:45" s="3" customFormat="1" hidden="1" outlineLevel="1">
      <c r="A752" s="180" t="s">
        <v>1376</v>
      </c>
      <c r="B752" s="53" t="s">
        <v>758</v>
      </c>
      <c r="C752" s="458" t="s">
        <v>1431</v>
      </c>
      <c r="D752" s="7"/>
      <c r="E752" s="9"/>
      <c r="F752" s="173">
        <v>1</v>
      </c>
      <c r="G752" s="9"/>
      <c r="H752" s="8">
        <f t="shared" si="394"/>
        <v>1</v>
      </c>
      <c r="I752" s="4">
        <v>1</v>
      </c>
      <c r="J752" s="9" t="s">
        <v>216</v>
      </c>
      <c r="K752" s="14"/>
      <c r="L752" s="19">
        <f t="shared" si="395"/>
        <v>0</v>
      </c>
      <c r="M752" s="32"/>
      <c r="N752" s="339"/>
      <c r="O752" s="353">
        <f>L:L+N:N</f>
        <v>0</v>
      </c>
      <c r="P752" s="19">
        <f t="shared" si="396"/>
        <v>0</v>
      </c>
      <c r="Q752" s="42"/>
      <c r="R752" s="42"/>
      <c r="S752" s="42"/>
      <c r="T752" s="42"/>
      <c r="U752" s="19">
        <f t="shared" si="397"/>
        <v>0</v>
      </c>
      <c r="V752" s="42">
        <f t="shared" si="398"/>
        <v>0</v>
      </c>
      <c r="AR752" s="1"/>
      <c r="AS752" s="1"/>
    </row>
    <row r="753" spans="1:45" s="3" customFormat="1" hidden="1" outlineLevel="1">
      <c r="A753" s="180" t="s">
        <v>1377</v>
      </c>
      <c r="B753" s="53" t="s">
        <v>784</v>
      </c>
      <c r="C753" s="458" t="s">
        <v>1431</v>
      </c>
      <c r="D753" s="7"/>
      <c r="E753" s="9"/>
      <c r="F753" s="173">
        <v>1</v>
      </c>
      <c r="G753" s="9"/>
      <c r="H753" s="8">
        <f t="shared" si="394"/>
        <v>1</v>
      </c>
      <c r="I753" s="4">
        <v>1</v>
      </c>
      <c r="J753" s="9" t="s">
        <v>216</v>
      </c>
      <c r="K753" s="14"/>
      <c r="L753" s="19">
        <f t="shared" si="395"/>
        <v>0</v>
      </c>
      <c r="M753" s="32"/>
      <c r="N753" s="339"/>
      <c r="O753" s="353">
        <f>L:L+N:N</f>
        <v>0</v>
      </c>
      <c r="P753" s="19">
        <f t="shared" si="396"/>
        <v>0</v>
      </c>
      <c r="Q753" s="42"/>
      <c r="R753" s="42"/>
      <c r="S753" s="42"/>
      <c r="T753" s="42"/>
      <c r="U753" s="19">
        <f t="shared" si="397"/>
        <v>0</v>
      </c>
      <c r="V753" s="42">
        <f t="shared" si="398"/>
        <v>0</v>
      </c>
      <c r="AR753" s="1"/>
      <c r="AS753" s="1"/>
    </row>
    <row r="754" spans="1:45" s="3" customFormat="1" hidden="1" outlineLevel="1">
      <c r="A754" s="180" t="s">
        <v>1378</v>
      </c>
      <c r="B754" s="53" t="s">
        <v>1379</v>
      </c>
      <c r="C754" s="458" t="s">
        <v>1431</v>
      </c>
      <c r="D754" s="7"/>
      <c r="E754" s="9"/>
      <c r="F754" s="173">
        <v>1</v>
      </c>
      <c r="G754" s="9"/>
      <c r="H754" s="8">
        <f t="shared" si="394"/>
        <v>1</v>
      </c>
      <c r="I754" s="4">
        <v>1</v>
      </c>
      <c r="J754" s="9" t="s">
        <v>216</v>
      </c>
      <c r="K754" s="14"/>
      <c r="L754" s="19">
        <f t="shared" si="395"/>
        <v>0</v>
      </c>
      <c r="M754" s="32"/>
      <c r="N754" s="339"/>
      <c r="O754" s="353">
        <f>L:L+N:N</f>
        <v>0</v>
      </c>
      <c r="P754" s="19">
        <f t="shared" si="396"/>
        <v>0</v>
      </c>
      <c r="Q754" s="42"/>
      <c r="R754" s="42"/>
      <c r="S754" s="42"/>
      <c r="T754" s="42"/>
      <c r="U754" s="19">
        <f t="shared" si="397"/>
        <v>0</v>
      </c>
      <c r="V754" s="42">
        <f t="shared" si="398"/>
        <v>0</v>
      </c>
      <c r="AR754" s="1"/>
      <c r="AS754" s="1"/>
    </row>
    <row r="755" spans="1:45" s="3" customFormat="1" hidden="1" outlineLevel="1">
      <c r="A755" s="180" t="s">
        <v>1380</v>
      </c>
      <c r="B755" s="53" t="s">
        <v>1381</v>
      </c>
      <c r="C755" s="458" t="s">
        <v>1431</v>
      </c>
      <c r="D755" s="7"/>
      <c r="E755" s="9"/>
      <c r="F755" s="173">
        <v>1</v>
      </c>
      <c r="G755" s="9"/>
      <c r="H755" s="8">
        <f t="shared" si="394"/>
        <v>1</v>
      </c>
      <c r="I755" s="4">
        <v>1</v>
      </c>
      <c r="J755" s="9" t="s">
        <v>216</v>
      </c>
      <c r="K755" s="14"/>
      <c r="L755" s="19">
        <f t="shared" si="395"/>
        <v>0</v>
      </c>
      <c r="M755" s="32"/>
      <c r="N755" s="339"/>
      <c r="O755" s="353">
        <f>L:L+N:N</f>
        <v>0</v>
      </c>
      <c r="P755" s="19">
        <f t="shared" si="396"/>
        <v>0</v>
      </c>
      <c r="Q755" s="42"/>
      <c r="R755" s="42"/>
      <c r="S755" s="42"/>
      <c r="T755" s="42"/>
      <c r="U755" s="19">
        <f t="shared" si="397"/>
        <v>0</v>
      </c>
      <c r="V755" s="42">
        <f t="shared" si="398"/>
        <v>0</v>
      </c>
      <c r="AR755" s="1"/>
      <c r="AS755" s="1"/>
    </row>
    <row r="756" spans="1:45" s="3" customFormat="1" hidden="1" outlineLevel="1">
      <c r="A756" s="180" t="s">
        <v>1382</v>
      </c>
      <c r="B756" s="53" t="s">
        <v>1383</v>
      </c>
      <c r="C756" s="458" t="s">
        <v>1431</v>
      </c>
      <c r="D756" s="7"/>
      <c r="E756" s="9"/>
      <c r="F756" s="173">
        <v>1</v>
      </c>
      <c r="G756" s="9"/>
      <c r="H756" s="8">
        <f t="shared" si="394"/>
        <v>1</v>
      </c>
      <c r="I756" s="4">
        <v>1</v>
      </c>
      <c r="J756" s="9" t="s">
        <v>216</v>
      </c>
      <c r="K756" s="14"/>
      <c r="L756" s="19">
        <f t="shared" si="395"/>
        <v>0</v>
      </c>
      <c r="M756" s="32"/>
      <c r="N756" s="339"/>
      <c r="O756" s="353">
        <f>L:L+N:N</f>
        <v>0</v>
      </c>
      <c r="P756" s="19">
        <f t="shared" si="396"/>
        <v>0</v>
      </c>
      <c r="Q756" s="42"/>
      <c r="R756" s="42"/>
      <c r="S756" s="42"/>
      <c r="T756" s="42"/>
      <c r="U756" s="19">
        <f t="shared" si="397"/>
        <v>0</v>
      </c>
      <c r="V756" s="42">
        <f t="shared" si="398"/>
        <v>0</v>
      </c>
      <c r="AR756" s="1"/>
      <c r="AS756" s="1"/>
    </row>
    <row r="757" spans="1:45" s="3" customFormat="1" hidden="1" outlineLevel="1">
      <c r="A757" s="180" t="s">
        <v>1384</v>
      </c>
      <c r="B757" s="53" t="s">
        <v>794</v>
      </c>
      <c r="C757" s="458" t="s">
        <v>1431</v>
      </c>
      <c r="D757" s="7"/>
      <c r="E757" s="9"/>
      <c r="F757" s="173">
        <v>1</v>
      </c>
      <c r="G757" s="9"/>
      <c r="H757" s="8">
        <f t="shared" si="394"/>
        <v>1</v>
      </c>
      <c r="I757" s="4">
        <v>1</v>
      </c>
      <c r="J757" s="9" t="s">
        <v>216</v>
      </c>
      <c r="K757" s="14"/>
      <c r="L757" s="19">
        <f t="shared" si="395"/>
        <v>0</v>
      </c>
      <c r="M757" s="32"/>
      <c r="N757" s="339"/>
      <c r="O757" s="353">
        <f>L:L+N:N</f>
        <v>0</v>
      </c>
      <c r="P757" s="19">
        <f t="shared" si="396"/>
        <v>0</v>
      </c>
      <c r="Q757" s="42"/>
      <c r="R757" s="42"/>
      <c r="S757" s="42"/>
      <c r="T757" s="42"/>
      <c r="U757" s="19">
        <f t="shared" si="397"/>
        <v>0</v>
      </c>
      <c r="V757" s="42">
        <f t="shared" si="398"/>
        <v>0</v>
      </c>
      <c r="AR757" s="1"/>
      <c r="AS757" s="1"/>
    </row>
    <row r="758" spans="1:45" s="3" customFormat="1" hidden="1" outlineLevel="1">
      <c r="A758" s="180" t="s">
        <v>1385</v>
      </c>
      <c r="B758" s="53" t="s">
        <v>1386</v>
      </c>
      <c r="C758" s="458" t="s">
        <v>1431</v>
      </c>
      <c r="D758" s="7"/>
      <c r="E758" s="9"/>
      <c r="F758" s="173">
        <v>1</v>
      </c>
      <c r="G758" s="9"/>
      <c r="H758" s="8">
        <f t="shared" si="394"/>
        <v>1</v>
      </c>
      <c r="I758" s="4">
        <v>1</v>
      </c>
      <c r="J758" s="9" t="s">
        <v>216</v>
      </c>
      <c r="K758" s="14"/>
      <c r="L758" s="19">
        <f t="shared" si="395"/>
        <v>0</v>
      </c>
      <c r="M758" s="32"/>
      <c r="N758" s="339"/>
      <c r="O758" s="353">
        <f>L:L+N:N</f>
        <v>0</v>
      </c>
      <c r="P758" s="19">
        <f t="shared" si="396"/>
        <v>0</v>
      </c>
      <c r="Q758" s="42"/>
      <c r="R758" s="42"/>
      <c r="S758" s="42"/>
      <c r="T758" s="42"/>
      <c r="U758" s="19">
        <f t="shared" si="397"/>
        <v>0</v>
      </c>
      <c r="V758" s="42">
        <f t="shared" si="398"/>
        <v>0</v>
      </c>
      <c r="AR758" s="1"/>
      <c r="AS758" s="1"/>
    </row>
    <row r="759" spans="1:45" s="3" customFormat="1" hidden="1" outlineLevel="1">
      <c r="A759" s="180" t="s">
        <v>1387</v>
      </c>
      <c r="B759" s="53" t="s">
        <v>1388</v>
      </c>
      <c r="C759" s="458" t="s">
        <v>1431</v>
      </c>
      <c r="D759" s="7"/>
      <c r="E759" s="9"/>
      <c r="F759" s="173">
        <v>1</v>
      </c>
      <c r="G759" s="9"/>
      <c r="H759" s="8">
        <f t="shared" si="394"/>
        <v>1</v>
      </c>
      <c r="I759" s="4">
        <v>1</v>
      </c>
      <c r="J759" s="9" t="s">
        <v>216</v>
      </c>
      <c r="K759" s="14"/>
      <c r="L759" s="19">
        <f t="shared" si="395"/>
        <v>0</v>
      </c>
      <c r="M759" s="32"/>
      <c r="N759" s="339"/>
      <c r="O759" s="353">
        <f>L:L+N:N</f>
        <v>0</v>
      </c>
      <c r="P759" s="19">
        <f t="shared" si="396"/>
        <v>0</v>
      </c>
      <c r="Q759" s="42"/>
      <c r="R759" s="42"/>
      <c r="S759" s="42"/>
      <c r="T759" s="42"/>
      <c r="U759" s="19">
        <f t="shared" si="397"/>
        <v>0</v>
      </c>
      <c r="V759" s="42">
        <f t="shared" si="398"/>
        <v>0</v>
      </c>
      <c r="AR759" s="1"/>
      <c r="AS759" s="1"/>
    </row>
    <row r="760" spans="1:45" s="3" customFormat="1" hidden="1" outlineLevel="1">
      <c r="A760" s="180" t="s">
        <v>1389</v>
      </c>
      <c r="B760" s="53" t="s">
        <v>1390</v>
      </c>
      <c r="C760" s="458" t="s">
        <v>1431</v>
      </c>
      <c r="D760" s="7"/>
      <c r="E760" s="9"/>
      <c r="F760" s="173">
        <v>1</v>
      </c>
      <c r="G760" s="9"/>
      <c r="H760" s="8">
        <f t="shared" si="394"/>
        <v>1</v>
      </c>
      <c r="I760" s="4">
        <v>1</v>
      </c>
      <c r="J760" s="9" t="s">
        <v>216</v>
      </c>
      <c r="K760" s="14"/>
      <c r="L760" s="19">
        <f t="shared" si="395"/>
        <v>0</v>
      </c>
      <c r="M760" s="32"/>
      <c r="N760" s="339"/>
      <c r="O760" s="353">
        <f>L:L+N:N</f>
        <v>0</v>
      </c>
      <c r="P760" s="19">
        <f t="shared" si="396"/>
        <v>0</v>
      </c>
      <c r="Q760" s="42"/>
      <c r="R760" s="42"/>
      <c r="S760" s="42"/>
      <c r="T760" s="42"/>
      <c r="U760" s="19">
        <f t="shared" si="397"/>
        <v>0</v>
      </c>
      <c r="V760" s="42">
        <f t="shared" si="398"/>
        <v>0</v>
      </c>
      <c r="AR760" s="1"/>
      <c r="AS760" s="1"/>
    </row>
    <row r="761" spans="1:45" s="3" customFormat="1" hidden="1" outlineLevel="1">
      <c r="A761" s="180" t="s">
        <v>1391</v>
      </c>
      <c r="B761" s="53" t="s">
        <v>1392</v>
      </c>
      <c r="C761" s="458" t="s">
        <v>1431</v>
      </c>
      <c r="D761" s="7"/>
      <c r="E761" s="9"/>
      <c r="F761" s="173">
        <v>1</v>
      </c>
      <c r="G761" s="9"/>
      <c r="H761" s="8">
        <f t="shared" si="394"/>
        <v>1</v>
      </c>
      <c r="I761" s="4">
        <v>1</v>
      </c>
      <c r="J761" s="9" t="s">
        <v>216</v>
      </c>
      <c r="K761" s="14"/>
      <c r="L761" s="19">
        <f t="shared" si="395"/>
        <v>0</v>
      </c>
      <c r="M761" s="32"/>
      <c r="N761" s="339"/>
      <c r="O761" s="353">
        <f>L:L+N:N</f>
        <v>0</v>
      </c>
      <c r="P761" s="19">
        <f t="shared" si="396"/>
        <v>0</v>
      </c>
      <c r="Q761" s="42"/>
      <c r="R761" s="42"/>
      <c r="S761" s="42"/>
      <c r="T761" s="42"/>
      <c r="U761" s="19">
        <f t="shared" si="397"/>
        <v>0</v>
      </c>
      <c r="V761" s="42">
        <f t="shared" si="398"/>
        <v>0</v>
      </c>
      <c r="AR761" s="1"/>
      <c r="AS761" s="1"/>
    </row>
    <row r="762" spans="1:45" s="3" customFormat="1" hidden="1" outlineLevel="1">
      <c r="A762" s="180" t="s">
        <v>1393</v>
      </c>
      <c r="B762" s="53" t="s">
        <v>1394</v>
      </c>
      <c r="C762" s="458" t="s">
        <v>1431</v>
      </c>
      <c r="D762" s="7"/>
      <c r="E762" s="9"/>
      <c r="F762" s="173">
        <v>1</v>
      </c>
      <c r="G762" s="9"/>
      <c r="H762" s="8">
        <f t="shared" si="394"/>
        <v>1</v>
      </c>
      <c r="I762" s="4">
        <v>1</v>
      </c>
      <c r="J762" s="9" t="s">
        <v>216</v>
      </c>
      <c r="K762" s="14"/>
      <c r="L762" s="19">
        <f t="shared" si="395"/>
        <v>0</v>
      </c>
      <c r="M762" s="32"/>
      <c r="N762" s="339"/>
      <c r="O762" s="353">
        <f>L:L+N:N</f>
        <v>0</v>
      </c>
      <c r="P762" s="19">
        <f t="shared" si="396"/>
        <v>0</v>
      </c>
      <c r="Q762" s="42"/>
      <c r="R762" s="42"/>
      <c r="S762" s="42"/>
      <c r="T762" s="42"/>
      <c r="U762" s="19">
        <f t="shared" si="397"/>
        <v>0</v>
      </c>
      <c r="V762" s="42">
        <f t="shared" si="398"/>
        <v>0</v>
      </c>
      <c r="AR762" s="1"/>
      <c r="AS762" s="1"/>
    </row>
    <row r="763" spans="1:45" s="389" customFormat="1" hidden="1" outlineLevel="1">
      <c r="A763" s="375"/>
      <c r="B763" s="376" t="s">
        <v>1154</v>
      </c>
      <c r="C763" s="458"/>
      <c r="D763" s="378"/>
      <c r="E763" s="379"/>
      <c r="F763" s="380"/>
      <c r="G763" s="379"/>
      <c r="H763" s="381"/>
      <c r="I763" s="382"/>
      <c r="J763" s="379"/>
      <c r="K763" s="383"/>
      <c r="L763" s="384">
        <f t="shared" ref="L763:V763" si="399">SUM(L750:L762)</f>
        <v>0</v>
      </c>
      <c r="M763" s="385">
        <f t="shared" si="399"/>
        <v>0</v>
      </c>
      <c r="N763" s="386">
        <f t="shared" si="399"/>
        <v>0</v>
      </c>
      <c r="O763" s="387">
        <f t="shared" si="399"/>
        <v>0</v>
      </c>
      <c r="P763" s="384">
        <f t="shared" si="399"/>
        <v>0</v>
      </c>
      <c r="Q763" s="388">
        <f t="shared" si="399"/>
        <v>0</v>
      </c>
      <c r="R763" s="388">
        <f t="shared" si="399"/>
        <v>0</v>
      </c>
      <c r="S763" s="388">
        <f t="shared" si="399"/>
        <v>0</v>
      </c>
      <c r="T763" s="388">
        <f t="shared" si="399"/>
        <v>0</v>
      </c>
      <c r="U763" s="384">
        <f t="shared" si="399"/>
        <v>0</v>
      </c>
      <c r="V763" s="388">
        <f t="shared" si="399"/>
        <v>0</v>
      </c>
      <c r="AR763" s="390"/>
      <c r="AS763" s="390"/>
    </row>
    <row r="764" spans="1:45" s="389" customFormat="1" hidden="1" outlineLevel="1">
      <c r="A764" s="406"/>
      <c r="B764" s="376" t="s">
        <v>1239</v>
      </c>
      <c r="C764" s="458"/>
      <c r="D764" s="378"/>
      <c r="E764" s="379"/>
      <c r="F764" s="380"/>
      <c r="G764" s="379"/>
      <c r="H764" s="381"/>
      <c r="I764" s="382"/>
      <c r="J764" s="379"/>
      <c r="K764" s="383"/>
      <c r="L764" s="384"/>
      <c r="M764" s="385"/>
      <c r="N764" s="386"/>
      <c r="O764" s="387"/>
      <c r="P764" s="384"/>
      <c r="Q764" s="388"/>
      <c r="R764" s="388"/>
      <c r="S764" s="388"/>
      <c r="T764" s="388"/>
      <c r="U764" s="384"/>
      <c r="V764" s="388"/>
      <c r="AR764" s="390"/>
      <c r="AS764" s="390"/>
    </row>
    <row r="765" spans="1:45" s="3" customFormat="1" hidden="1" outlineLevel="1">
      <c r="A765" s="48" t="s">
        <v>1395</v>
      </c>
      <c r="B765" s="53" t="s">
        <v>1396</v>
      </c>
      <c r="C765" s="458" t="s">
        <v>1431</v>
      </c>
      <c r="D765" s="7"/>
      <c r="E765" s="9"/>
      <c r="F765" s="173">
        <v>1</v>
      </c>
      <c r="G765" s="9"/>
      <c r="H765" s="8">
        <f t="shared" ref="H765:H772" si="400">SUM(E765:G765)</f>
        <v>1</v>
      </c>
      <c r="I765" s="4">
        <v>1</v>
      </c>
      <c r="J765" s="9" t="s">
        <v>216</v>
      </c>
      <c r="K765" s="14"/>
      <c r="L765" s="19">
        <f t="shared" ref="L765:L772" si="401">H765*I765*K765</f>
        <v>0</v>
      </c>
      <c r="M765" s="32"/>
      <c r="N765" s="339"/>
      <c r="O765" s="353">
        <f>L:L+N:N</f>
        <v>0</v>
      </c>
      <c r="P765" s="19">
        <f t="shared" ref="P765:P772" si="402">MAX(L765-SUM(Q765:T765),0)</f>
        <v>0</v>
      </c>
      <c r="Q765" s="42"/>
      <c r="R765" s="42"/>
      <c r="S765" s="42"/>
      <c r="T765" s="42"/>
      <c r="U765" s="19">
        <f t="shared" ref="U765:U772" si="403">L765-SUM(P765:T765)</f>
        <v>0</v>
      </c>
      <c r="V765" s="42">
        <f t="shared" ref="V765:V772" si="404">P765</f>
        <v>0</v>
      </c>
      <c r="AR765" s="1"/>
      <c r="AS765" s="1"/>
    </row>
    <row r="766" spans="1:45" s="3" customFormat="1" hidden="1" outlineLevel="1">
      <c r="A766" s="48" t="s">
        <v>1397</v>
      </c>
      <c r="B766" s="53" t="s">
        <v>785</v>
      </c>
      <c r="C766" s="458" t="s">
        <v>1431</v>
      </c>
      <c r="D766" s="7"/>
      <c r="E766" s="9"/>
      <c r="F766" s="173">
        <v>1</v>
      </c>
      <c r="G766" s="9"/>
      <c r="H766" s="8">
        <f t="shared" si="400"/>
        <v>1</v>
      </c>
      <c r="I766" s="4">
        <v>1</v>
      </c>
      <c r="J766" s="9" t="s">
        <v>216</v>
      </c>
      <c r="K766" s="14"/>
      <c r="L766" s="19">
        <f t="shared" si="401"/>
        <v>0</v>
      </c>
      <c r="M766" s="32"/>
      <c r="N766" s="339"/>
      <c r="O766" s="353">
        <f>L:L+N:N</f>
        <v>0</v>
      </c>
      <c r="P766" s="19">
        <f t="shared" si="402"/>
        <v>0</v>
      </c>
      <c r="Q766" s="42"/>
      <c r="R766" s="42"/>
      <c r="S766" s="42"/>
      <c r="T766" s="42"/>
      <c r="U766" s="19">
        <f t="shared" si="403"/>
        <v>0</v>
      </c>
      <c r="V766" s="42">
        <f t="shared" si="404"/>
        <v>0</v>
      </c>
      <c r="AR766" s="1"/>
      <c r="AS766" s="1"/>
    </row>
    <row r="767" spans="1:45" s="3" customFormat="1" hidden="1" outlineLevel="1">
      <c r="A767" s="48" t="s">
        <v>1398</v>
      </c>
      <c r="B767" s="53" t="s">
        <v>1179</v>
      </c>
      <c r="C767" s="458" t="s">
        <v>1431</v>
      </c>
      <c r="D767" s="7"/>
      <c r="E767" s="9"/>
      <c r="F767" s="173">
        <v>1</v>
      </c>
      <c r="G767" s="9"/>
      <c r="H767" s="8">
        <f t="shared" si="400"/>
        <v>1</v>
      </c>
      <c r="I767" s="4">
        <v>1</v>
      </c>
      <c r="J767" s="9" t="s">
        <v>216</v>
      </c>
      <c r="K767" s="14"/>
      <c r="L767" s="19">
        <f t="shared" si="401"/>
        <v>0</v>
      </c>
      <c r="M767" s="32"/>
      <c r="N767" s="339"/>
      <c r="O767" s="353">
        <f>L:L+N:N</f>
        <v>0</v>
      </c>
      <c r="P767" s="19">
        <f t="shared" si="402"/>
        <v>0</v>
      </c>
      <c r="Q767" s="42"/>
      <c r="R767" s="42"/>
      <c r="S767" s="42"/>
      <c r="T767" s="42"/>
      <c r="U767" s="19">
        <f t="shared" si="403"/>
        <v>0</v>
      </c>
      <c r="V767" s="42">
        <f t="shared" si="404"/>
        <v>0</v>
      </c>
      <c r="AR767" s="1"/>
      <c r="AS767" s="1"/>
    </row>
    <row r="768" spans="1:45" s="3" customFormat="1" hidden="1" outlineLevel="1">
      <c r="A768" s="48" t="s">
        <v>1399</v>
      </c>
      <c r="B768" s="53" t="s">
        <v>1250</v>
      </c>
      <c r="C768" s="458" t="s">
        <v>1431</v>
      </c>
      <c r="D768" s="7"/>
      <c r="E768" s="9"/>
      <c r="F768" s="173">
        <v>1</v>
      </c>
      <c r="G768" s="9"/>
      <c r="H768" s="8">
        <f t="shared" si="400"/>
        <v>1</v>
      </c>
      <c r="I768" s="4">
        <v>1</v>
      </c>
      <c r="J768" s="9" t="s">
        <v>216</v>
      </c>
      <c r="K768" s="14"/>
      <c r="L768" s="19">
        <f t="shared" si="401"/>
        <v>0</v>
      </c>
      <c r="M768" s="32"/>
      <c r="N768" s="339"/>
      <c r="O768" s="353">
        <f>L:L+N:N</f>
        <v>0</v>
      </c>
      <c r="P768" s="19">
        <f t="shared" si="402"/>
        <v>0</v>
      </c>
      <c r="Q768" s="42"/>
      <c r="R768" s="42"/>
      <c r="S768" s="42"/>
      <c r="T768" s="42"/>
      <c r="U768" s="19">
        <f t="shared" si="403"/>
        <v>0</v>
      </c>
      <c r="V768" s="42">
        <f t="shared" si="404"/>
        <v>0</v>
      </c>
      <c r="AR768" s="1"/>
      <c r="AS768" s="1"/>
    </row>
    <row r="769" spans="1:45" s="3" customFormat="1" hidden="1" outlineLevel="1">
      <c r="A769" s="48" t="s">
        <v>1400</v>
      </c>
      <c r="B769" s="53" t="s">
        <v>1252</v>
      </c>
      <c r="C769" s="458" t="s">
        <v>1431</v>
      </c>
      <c r="D769" s="7"/>
      <c r="E769" s="9"/>
      <c r="F769" s="173">
        <v>1</v>
      </c>
      <c r="G769" s="9"/>
      <c r="H769" s="8">
        <f t="shared" si="400"/>
        <v>1</v>
      </c>
      <c r="I769" s="4">
        <v>1</v>
      </c>
      <c r="J769" s="9" t="s">
        <v>216</v>
      </c>
      <c r="K769" s="14"/>
      <c r="L769" s="19">
        <f t="shared" si="401"/>
        <v>0</v>
      </c>
      <c r="M769" s="32"/>
      <c r="N769" s="339"/>
      <c r="O769" s="353">
        <f>L:L+N:N</f>
        <v>0</v>
      </c>
      <c r="P769" s="19">
        <f t="shared" si="402"/>
        <v>0</v>
      </c>
      <c r="Q769" s="42"/>
      <c r="R769" s="42"/>
      <c r="S769" s="42"/>
      <c r="T769" s="42"/>
      <c r="U769" s="19">
        <f t="shared" si="403"/>
        <v>0</v>
      </c>
      <c r="V769" s="42">
        <f t="shared" si="404"/>
        <v>0</v>
      </c>
      <c r="AR769" s="1"/>
      <c r="AS769" s="1"/>
    </row>
    <row r="770" spans="1:45" s="3" customFormat="1" hidden="1" outlineLevel="1">
      <c r="A770" s="48" t="s">
        <v>1401</v>
      </c>
      <c r="B770" s="53" t="s">
        <v>764</v>
      </c>
      <c r="C770" s="458" t="s">
        <v>1431</v>
      </c>
      <c r="D770" s="7"/>
      <c r="E770" s="9"/>
      <c r="F770" s="173">
        <v>1</v>
      </c>
      <c r="G770" s="9"/>
      <c r="H770" s="8">
        <f t="shared" si="400"/>
        <v>1</v>
      </c>
      <c r="I770" s="4">
        <v>1</v>
      </c>
      <c r="J770" s="9" t="s">
        <v>216</v>
      </c>
      <c r="K770" s="14"/>
      <c r="L770" s="19">
        <f t="shared" si="401"/>
        <v>0</v>
      </c>
      <c r="M770" s="32"/>
      <c r="N770" s="339"/>
      <c r="O770" s="353">
        <f>L:L+N:N</f>
        <v>0</v>
      </c>
      <c r="P770" s="19">
        <f t="shared" si="402"/>
        <v>0</v>
      </c>
      <c r="Q770" s="42"/>
      <c r="R770" s="42"/>
      <c r="S770" s="42"/>
      <c r="T770" s="42"/>
      <c r="U770" s="19">
        <f t="shared" si="403"/>
        <v>0</v>
      </c>
      <c r="V770" s="42">
        <f t="shared" si="404"/>
        <v>0</v>
      </c>
      <c r="AR770" s="1"/>
      <c r="AS770" s="1"/>
    </row>
    <row r="771" spans="1:45" s="3" customFormat="1" hidden="1" outlineLevel="1">
      <c r="A771" s="48" t="s">
        <v>1402</v>
      </c>
      <c r="B771" s="53" t="s">
        <v>765</v>
      </c>
      <c r="C771" s="458" t="s">
        <v>1431</v>
      </c>
      <c r="D771" s="7"/>
      <c r="E771" s="9"/>
      <c r="F771" s="173">
        <v>1</v>
      </c>
      <c r="G771" s="9"/>
      <c r="H771" s="8">
        <f t="shared" si="400"/>
        <v>1</v>
      </c>
      <c r="I771" s="4">
        <v>1</v>
      </c>
      <c r="J771" s="9" t="s">
        <v>216</v>
      </c>
      <c r="K771" s="14"/>
      <c r="L771" s="19">
        <f t="shared" si="401"/>
        <v>0</v>
      </c>
      <c r="M771" s="32"/>
      <c r="N771" s="339"/>
      <c r="O771" s="353">
        <f>L:L+N:N</f>
        <v>0</v>
      </c>
      <c r="P771" s="19">
        <f t="shared" si="402"/>
        <v>0</v>
      </c>
      <c r="Q771" s="42"/>
      <c r="R771" s="42"/>
      <c r="S771" s="42"/>
      <c r="T771" s="42"/>
      <c r="U771" s="19">
        <f t="shared" si="403"/>
        <v>0</v>
      </c>
      <c r="V771" s="42">
        <f t="shared" si="404"/>
        <v>0</v>
      </c>
      <c r="AR771" s="1"/>
      <c r="AS771" s="1"/>
    </row>
    <row r="772" spans="1:45" s="3" customFormat="1" hidden="1" outlineLevel="1">
      <c r="A772" s="48" t="s">
        <v>1403</v>
      </c>
      <c r="B772" s="53" t="s">
        <v>1256</v>
      </c>
      <c r="C772" s="458" t="s">
        <v>1431</v>
      </c>
      <c r="D772" s="7"/>
      <c r="E772" s="9"/>
      <c r="F772" s="173">
        <v>1</v>
      </c>
      <c r="G772" s="9"/>
      <c r="H772" s="8">
        <f t="shared" si="400"/>
        <v>1</v>
      </c>
      <c r="I772" s="4">
        <v>1</v>
      </c>
      <c r="J772" s="9" t="s">
        <v>216</v>
      </c>
      <c r="K772" s="14"/>
      <c r="L772" s="19">
        <f t="shared" si="401"/>
        <v>0</v>
      </c>
      <c r="M772" s="32"/>
      <c r="N772" s="339"/>
      <c r="O772" s="353">
        <f>L:L+N:N</f>
        <v>0</v>
      </c>
      <c r="P772" s="19">
        <f t="shared" si="402"/>
        <v>0</v>
      </c>
      <c r="Q772" s="42"/>
      <c r="R772" s="42"/>
      <c r="S772" s="42"/>
      <c r="T772" s="42"/>
      <c r="U772" s="19">
        <f t="shared" si="403"/>
        <v>0</v>
      </c>
      <c r="V772" s="42">
        <f t="shared" si="404"/>
        <v>0</v>
      </c>
      <c r="AR772" s="1"/>
      <c r="AS772" s="1"/>
    </row>
    <row r="773" spans="1:45" s="389" customFormat="1" hidden="1" outlineLevel="1">
      <c r="A773" s="375"/>
      <c r="B773" s="376" t="s">
        <v>1154</v>
      </c>
      <c r="C773" s="458"/>
      <c r="D773" s="378"/>
      <c r="E773" s="379"/>
      <c r="F773" s="380"/>
      <c r="G773" s="379"/>
      <c r="H773" s="381"/>
      <c r="I773" s="382"/>
      <c r="J773" s="379"/>
      <c r="K773" s="383"/>
      <c r="L773" s="384">
        <f t="shared" ref="L773:V773" si="405">SUM(L765:L772)</f>
        <v>0</v>
      </c>
      <c r="M773" s="385">
        <f t="shared" si="405"/>
        <v>0</v>
      </c>
      <c r="N773" s="386">
        <f t="shared" si="405"/>
        <v>0</v>
      </c>
      <c r="O773" s="387">
        <f t="shared" si="405"/>
        <v>0</v>
      </c>
      <c r="P773" s="384">
        <f t="shared" si="405"/>
        <v>0</v>
      </c>
      <c r="Q773" s="388">
        <f t="shared" si="405"/>
        <v>0</v>
      </c>
      <c r="R773" s="388">
        <f t="shared" si="405"/>
        <v>0</v>
      </c>
      <c r="S773" s="388">
        <f t="shared" si="405"/>
        <v>0</v>
      </c>
      <c r="T773" s="388">
        <f t="shared" si="405"/>
        <v>0</v>
      </c>
      <c r="U773" s="384">
        <f t="shared" si="405"/>
        <v>0</v>
      </c>
      <c r="V773" s="388">
        <f t="shared" si="405"/>
        <v>0</v>
      </c>
      <c r="AH773" s="463"/>
      <c r="AI773" s="463"/>
      <c r="AJ773" s="463"/>
      <c r="AK773" s="463"/>
      <c r="AL773" s="463"/>
      <c r="AM773" s="463"/>
      <c r="AN773" s="463"/>
      <c r="AO773" s="463"/>
      <c r="AP773" s="463"/>
      <c r="AQ773" s="463"/>
      <c r="AR773" s="390"/>
      <c r="AS773" s="390"/>
    </row>
    <row r="774" spans="1:45" s="3" customFormat="1" hidden="1" outlineLevel="1">
      <c r="A774" s="48"/>
      <c r="B774" s="55" t="s">
        <v>253</v>
      </c>
      <c r="C774" s="458"/>
      <c r="D774" s="7"/>
      <c r="E774" s="4"/>
      <c r="F774" s="173"/>
      <c r="G774" s="9"/>
      <c r="H774" s="8"/>
      <c r="I774" s="4"/>
      <c r="J774" s="9"/>
      <c r="K774" s="14"/>
      <c r="L774" s="21">
        <f>L748+L763+L773</f>
        <v>0</v>
      </c>
      <c r="M774" s="28">
        <f t="shared" ref="M774:V774" si="406">M748+M763+M773</f>
        <v>0</v>
      </c>
      <c r="N774" s="340">
        <f t="shared" si="406"/>
        <v>0</v>
      </c>
      <c r="O774" s="349">
        <f t="shared" si="406"/>
        <v>0</v>
      </c>
      <c r="P774" s="21">
        <f t="shared" si="406"/>
        <v>0</v>
      </c>
      <c r="Q774" s="43">
        <f t="shared" si="406"/>
        <v>0</v>
      </c>
      <c r="R774" s="43">
        <f t="shared" si="406"/>
        <v>0</v>
      </c>
      <c r="S774" s="43">
        <f t="shared" si="406"/>
        <v>0</v>
      </c>
      <c r="T774" s="43">
        <f t="shared" si="406"/>
        <v>0</v>
      </c>
      <c r="U774" s="21">
        <f t="shared" si="406"/>
        <v>0</v>
      </c>
      <c r="V774" s="43">
        <f t="shared" si="406"/>
        <v>0</v>
      </c>
      <c r="AR774" s="1"/>
      <c r="AS774" s="1"/>
    </row>
    <row r="775" spans="1:45" s="3" customFormat="1" collapsed="1">
      <c r="A775" s="18"/>
      <c r="B775" s="53"/>
      <c r="C775" s="458"/>
      <c r="D775" s="7"/>
      <c r="E775" s="4"/>
      <c r="F775" s="173"/>
      <c r="G775" s="9"/>
      <c r="H775" s="8"/>
      <c r="I775" s="4"/>
      <c r="J775" s="4"/>
      <c r="K775" s="14"/>
      <c r="L775" s="19"/>
      <c r="M775" s="32"/>
      <c r="N775" s="339"/>
      <c r="O775" s="353"/>
      <c r="P775" s="19"/>
      <c r="Q775" s="42"/>
      <c r="R775" s="42"/>
      <c r="S775" s="42"/>
      <c r="T775" s="42"/>
      <c r="U775" s="19"/>
      <c r="V775" s="42"/>
      <c r="AR775" s="1"/>
      <c r="AS775" s="1"/>
    </row>
    <row r="776" spans="1:45" s="3" customFormat="1">
      <c r="A776" s="50">
        <v>5000</v>
      </c>
      <c r="B776" s="38" t="s">
        <v>482</v>
      </c>
      <c r="C776" s="458"/>
      <c r="D776" s="7"/>
      <c r="E776" s="9"/>
      <c r="F776" s="173"/>
      <c r="G776" s="9"/>
      <c r="H776" s="8"/>
      <c r="I776" s="4"/>
      <c r="J776" s="9"/>
      <c r="K776" s="14"/>
      <c r="L776" s="19"/>
      <c r="M776" s="32"/>
      <c r="N776" s="339"/>
      <c r="O776" s="353"/>
      <c r="P776" s="19"/>
      <c r="Q776" s="42"/>
      <c r="R776" s="42"/>
      <c r="S776" s="42"/>
      <c r="T776" s="42"/>
      <c r="U776" s="19"/>
      <c r="V776" s="42"/>
      <c r="AR776" s="1"/>
      <c r="AS776" s="1"/>
    </row>
    <row r="777" spans="1:45" s="3" customFormat="1">
      <c r="A777" s="48">
        <v>5001</v>
      </c>
      <c r="B777" s="53" t="s">
        <v>961</v>
      </c>
      <c r="C777" s="458" t="s">
        <v>181</v>
      </c>
      <c r="D777" s="7"/>
      <c r="E777" s="9"/>
      <c r="F777" s="173">
        <v>1</v>
      </c>
      <c r="G777" s="9"/>
      <c r="H777" s="8">
        <f t="shared" ref="H777:H797" si="407">SUM(E777:G777)</f>
        <v>1</v>
      </c>
      <c r="I777" s="4">
        <v>1</v>
      </c>
      <c r="J777" s="9" t="s">
        <v>260</v>
      </c>
      <c r="K777" s="14"/>
      <c r="L777" s="19">
        <f t="shared" ref="L777:L797" si="408">H777*I777*K777</f>
        <v>0</v>
      </c>
      <c r="M777" s="32"/>
      <c r="N777" s="339"/>
      <c r="O777" s="353">
        <f>L:L+N:N</f>
        <v>0</v>
      </c>
      <c r="P777" s="19">
        <f t="shared" ref="P777:P797" si="409">MAX(L777-SUM(Q777:T777),0)</f>
        <v>0</v>
      </c>
      <c r="Q777" s="42"/>
      <c r="R777" s="42"/>
      <c r="S777" s="42"/>
      <c r="T777" s="42"/>
      <c r="U777" s="19">
        <f t="shared" ref="U777:U797" si="410">L777-SUM(P777:T777)</f>
        <v>0</v>
      </c>
      <c r="V777" s="42">
        <f t="shared" ref="V777:V787" si="411">P777</f>
        <v>0</v>
      </c>
      <c r="AR777" s="1"/>
      <c r="AS777" s="1"/>
    </row>
    <row r="778" spans="1:45" s="3" customFormat="1">
      <c r="A778" s="48">
        <v>5002</v>
      </c>
      <c r="B778" s="53" t="s">
        <v>486</v>
      </c>
      <c r="C778" s="458" t="s">
        <v>181</v>
      </c>
      <c r="D778" s="7"/>
      <c r="E778" s="9"/>
      <c r="F778" s="173">
        <v>1</v>
      </c>
      <c r="G778" s="9"/>
      <c r="H778" s="8">
        <f t="shared" si="407"/>
        <v>1</v>
      </c>
      <c r="I778" s="4">
        <v>1</v>
      </c>
      <c r="J778" s="9" t="s">
        <v>260</v>
      </c>
      <c r="K778" s="14"/>
      <c r="L778" s="19">
        <f t="shared" si="408"/>
        <v>0</v>
      </c>
      <c r="M778" s="32"/>
      <c r="N778" s="339"/>
      <c r="O778" s="353">
        <f>L:L+N:N</f>
        <v>0</v>
      </c>
      <c r="P778" s="19">
        <f t="shared" si="409"/>
        <v>0</v>
      </c>
      <c r="Q778" s="42"/>
      <c r="R778" s="42"/>
      <c r="S778" s="42"/>
      <c r="T778" s="42"/>
      <c r="U778" s="19">
        <f t="shared" si="410"/>
        <v>0</v>
      </c>
      <c r="V778" s="42">
        <f t="shared" si="411"/>
        <v>0</v>
      </c>
      <c r="AR778" s="1"/>
      <c r="AS778" s="1"/>
    </row>
    <row r="779" spans="1:45" s="3" customFormat="1">
      <c r="A779" s="48">
        <v>5003</v>
      </c>
      <c r="B779" s="53" t="s">
        <v>487</v>
      </c>
      <c r="C779" s="458" t="s">
        <v>181</v>
      </c>
      <c r="D779" s="7"/>
      <c r="E779" s="9"/>
      <c r="F779" s="173">
        <v>1</v>
      </c>
      <c r="G779" s="9"/>
      <c r="H779" s="8">
        <f t="shared" si="407"/>
        <v>1</v>
      </c>
      <c r="I779" s="4">
        <v>1</v>
      </c>
      <c r="J779" s="9" t="s">
        <v>260</v>
      </c>
      <c r="K779" s="14"/>
      <c r="L779" s="19">
        <f t="shared" si="408"/>
        <v>0</v>
      </c>
      <c r="M779" s="32"/>
      <c r="N779" s="339"/>
      <c r="O779" s="353">
        <f>L:L+N:N</f>
        <v>0</v>
      </c>
      <c r="P779" s="19">
        <f t="shared" si="409"/>
        <v>0</v>
      </c>
      <c r="Q779" s="42"/>
      <c r="R779" s="42"/>
      <c r="S779" s="42"/>
      <c r="T779" s="42"/>
      <c r="U779" s="19">
        <f t="shared" si="410"/>
        <v>0</v>
      </c>
      <c r="V779" s="42">
        <f t="shared" si="411"/>
        <v>0</v>
      </c>
      <c r="AR779" s="1"/>
      <c r="AS779" s="1"/>
    </row>
    <row r="780" spans="1:45" s="3" customFormat="1">
      <c r="A780" s="48">
        <v>5005</v>
      </c>
      <c r="B780" s="53" t="s">
        <v>962</v>
      </c>
      <c r="C780" s="458" t="s">
        <v>181</v>
      </c>
      <c r="D780" s="7"/>
      <c r="E780" s="9"/>
      <c r="F780" s="173">
        <v>1</v>
      </c>
      <c r="G780" s="9"/>
      <c r="H780" s="8">
        <f t="shared" si="407"/>
        <v>1</v>
      </c>
      <c r="I780" s="4">
        <v>1</v>
      </c>
      <c r="J780" s="9" t="s">
        <v>260</v>
      </c>
      <c r="K780" s="14"/>
      <c r="L780" s="19">
        <f t="shared" si="408"/>
        <v>0</v>
      </c>
      <c r="M780" s="32"/>
      <c r="N780" s="339"/>
      <c r="O780" s="353">
        <f>L:L+N:N</f>
        <v>0</v>
      </c>
      <c r="P780" s="19">
        <f t="shared" si="409"/>
        <v>0</v>
      </c>
      <c r="Q780" s="42"/>
      <c r="R780" s="42"/>
      <c r="S780" s="42"/>
      <c r="T780" s="42"/>
      <c r="U780" s="19">
        <f t="shared" si="410"/>
        <v>0</v>
      </c>
      <c r="V780" s="42">
        <f t="shared" si="411"/>
        <v>0</v>
      </c>
      <c r="AR780" s="1"/>
      <c r="AS780" s="1"/>
    </row>
    <row r="781" spans="1:45" s="3" customFormat="1">
      <c r="A781" s="48">
        <v>5006</v>
      </c>
      <c r="B781" s="53" t="s">
        <v>963</v>
      </c>
      <c r="C781" s="458" t="s">
        <v>181</v>
      </c>
      <c r="D781" s="7"/>
      <c r="E781" s="9"/>
      <c r="F781" s="173">
        <v>1</v>
      </c>
      <c r="G781" s="9"/>
      <c r="H781" s="8">
        <f t="shared" si="407"/>
        <v>1</v>
      </c>
      <c r="I781" s="4">
        <v>1</v>
      </c>
      <c r="J781" s="9" t="s">
        <v>260</v>
      </c>
      <c r="K781" s="14"/>
      <c r="L781" s="19">
        <f t="shared" si="408"/>
        <v>0</v>
      </c>
      <c r="M781" s="32"/>
      <c r="N781" s="339"/>
      <c r="O781" s="353">
        <f>L:L+N:N</f>
        <v>0</v>
      </c>
      <c r="P781" s="19">
        <f t="shared" si="409"/>
        <v>0</v>
      </c>
      <c r="Q781" s="42"/>
      <c r="R781" s="42"/>
      <c r="S781" s="42"/>
      <c r="T781" s="42"/>
      <c r="U781" s="19">
        <f t="shared" si="410"/>
        <v>0</v>
      </c>
      <c r="V781" s="42">
        <f t="shared" si="411"/>
        <v>0</v>
      </c>
      <c r="AR781" s="1"/>
      <c r="AS781" s="1"/>
    </row>
    <row r="782" spans="1:45" s="3" customFormat="1">
      <c r="A782" s="48">
        <v>5007</v>
      </c>
      <c r="B782" s="53" t="s">
        <v>490</v>
      </c>
      <c r="C782" s="458" t="s">
        <v>181</v>
      </c>
      <c r="D782" s="7"/>
      <c r="E782" s="9"/>
      <c r="F782" s="173">
        <v>1</v>
      </c>
      <c r="G782" s="9"/>
      <c r="H782" s="8">
        <f t="shared" si="407"/>
        <v>1</v>
      </c>
      <c r="I782" s="4">
        <v>1</v>
      </c>
      <c r="J782" s="9" t="s">
        <v>260</v>
      </c>
      <c r="K782" s="14"/>
      <c r="L782" s="19">
        <f t="shared" si="408"/>
        <v>0</v>
      </c>
      <c r="M782" s="32"/>
      <c r="N782" s="339"/>
      <c r="O782" s="353">
        <f>L:L+N:N</f>
        <v>0</v>
      </c>
      <c r="P782" s="19">
        <f t="shared" si="409"/>
        <v>0</v>
      </c>
      <c r="Q782" s="42"/>
      <c r="R782" s="42"/>
      <c r="S782" s="42"/>
      <c r="T782" s="42"/>
      <c r="U782" s="19">
        <f t="shared" si="410"/>
        <v>0</v>
      </c>
      <c r="V782" s="42">
        <f t="shared" si="411"/>
        <v>0</v>
      </c>
      <c r="AR782" s="1"/>
      <c r="AS782" s="1"/>
    </row>
    <row r="783" spans="1:45" s="3" customFormat="1">
      <c r="A783" s="48">
        <v>5008</v>
      </c>
      <c r="B783" s="53" t="s">
        <v>766</v>
      </c>
      <c r="C783" s="458" t="s">
        <v>181</v>
      </c>
      <c r="D783" s="7"/>
      <c r="E783" s="9"/>
      <c r="F783" s="173">
        <v>1</v>
      </c>
      <c r="G783" s="9"/>
      <c r="H783" s="8">
        <f t="shared" si="407"/>
        <v>1</v>
      </c>
      <c r="I783" s="4">
        <v>1</v>
      </c>
      <c r="J783" s="9" t="s">
        <v>216</v>
      </c>
      <c r="K783" s="14"/>
      <c r="L783" s="19">
        <f t="shared" si="408"/>
        <v>0</v>
      </c>
      <c r="M783" s="32"/>
      <c r="N783" s="339"/>
      <c r="O783" s="353">
        <f>L:L+N:N</f>
        <v>0</v>
      </c>
      <c r="P783" s="19">
        <f t="shared" si="409"/>
        <v>0</v>
      </c>
      <c r="Q783" s="42"/>
      <c r="R783" s="42"/>
      <c r="S783" s="42"/>
      <c r="T783" s="42"/>
      <c r="U783" s="19">
        <f t="shared" si="410"/>
        <v>0</v>
      </c>
      <c r="V783" s="42">
        <f t="shared" si="411"/>
        <v>0</v>
      </c>
      <c r="AR783" s="1"/>
      <c r="AS783" s="1"/>
    </row>
    <row r="784" spans="1:45" s="3" customFormat="1">
      <c r="A784" s="48">
        <v>5010</v>
      </c>
      <c r="B784" s="53" t="s">
        <v>494</v>
      </c>
      <c r="C784" s="458" t="s">
        <v>181</v>
      </c>
      <c r="D784" s="7"/>
      <c r="E784" s="9"/>
      <c r="F784" s="173">
        <v>1</v>
      </c>
      <c r="G784" s="9"/>
      <c r="H784" s="8">
        <f t="shared" si="407"/>
        <v>1</v>
      </c>
      <c r="I784" s="4">
        <v>1</v>
      </c>
      <c r="J784" s="9" t="s">
        <v>260</v>
      </c>
      <c r="K784" s="14"/>
      <c r="L784" s="19">
        <f t="shared" si="408"/>
        <v>0</v>
      </c>
      <c r="M784" s="32"/>
      <c r="N784" s="339"/>
      <c r="O784" s="353">
        <f>L:L+N:N</f>
        <v>0</v>
      </c>
      <c r="P784" s="19">
        <f t="shared" si="409"/>
        <v>0</v>
      </c>
      <c r="Q784" s="42"/>
      <c r="R784" s="42"/>
      <c r="S784" s="42"/>
      <c r="T784" s="42"/>
      <c r="U784" s="19">
        <f t="shared" si="410"/>
        <v>0</v>
      </c>
      <c r="V784" s="42">
        <f t="shared" si="411"/>
        <v>0</v>
      </c>
      <c r="AR784" s="1"/>
      <c r="AS784" s="1"/>
    </row>
    <row r="785" spans="1:45" s="3" customFormat="1">
      <c r="A785" s="48">
        <v>5011</v>
      </c>
      <c r="B785" s="53" t="s">
        <v>964</v>
      </c>
      <c r="C785" s="458" t="s">
        <v>181</v>
      </c>
      <c r="D785" s="7"/>
      <c r="E785" s="9"/>
      <c r="F785" s="173">
        <v>1</v>
      </c>
      <c r="G785" s="9"/>
      <c r="H785" s="8">
        <f t="shared" si="407"/>
        <v>1</v>
      </c>
      <c r="I785" s="4">
        <v>1</v>
      </c>
      <c r="J785" s="9" t="s">
        <v>216</v>
      </c>
      <c r="K785" s="14"/>
      <c r="L785" s="19">
        <f t="shared" si="408"/>
        <v>0</v>
      </c>
      <c r="M785" s="32"/>
      <c r="N785" s="339"/>
      <c r="O785" s="353">
        <f>L:L+N:N</f>
        <v>0</v>
      </c>
      <c r="P785" s="19">
        <f t="shared" si="409"/>
        <v>0</v>
      </c>
      <c r="Q785" s="42"/>
      <c r="R785" s="42"/>
      <c r="S785" s="42"/>
      <c r="T785" s="42"/>
      <c r="U785" s="19">
        <f t="shared" si="410"/>
        <v>0</v>
      </c>
      <c r="V785" s="42">
        <f t="shared" si="411"/>
        <v>0</v>
      </c>
      <c r="AR785" s="1"/>
      <c r="AS785" s="1"/>
    </row>
    <row r="786" spans="1:45" s="3" customFormat="1">
      <c r="A786" s="48">
        <v>5039</v>
      </c>
      <c r="B786" s="53" t="s">
        <v>965</v>
      </c>
      <c r="C786" s="458" t="s">
        <v>181</v>
      </c>
      <c r="D786" s="7"/>
      <c r="E786" s="9"/>
      <c r="F786" s="173">
        <v>1</v>
      </c>
      <c r="G786" s="9"/>
      <c r="H786" s="8">
        <f t="shared" si="407"/>
        <v>1</v>
      </c>
      <c r="I786" s="4">
        <v>1</v>
      </c>
      <c r="J786" s="9" t="s">
        <v>216</v>
      </c>
      <c r="K786" s="14"/>
      <c r="L786" s="19">
        <f t="shared" si="408"/>
        <v>0</v>
      </c>
      <c r="M786" s="32"/>
      <c r="N786" s="339"/>
      <c r="O786" s="353">
        <f>L:L+N:N</f>
        <v>0</v>
      </c>
      <c r="P786" s="19">
        <f t="shared" si="409"/>
        <v>0</v>
      </c>
      <c r="Q786" s="42"/>
      <c r="R786" s="42"/>
      <c r="S786" s="42"/>
      <c r="T786" s="42"/>
      <c r="U786" s="19">
        <f t="shared" si="410"/>
        <v>0</v>
      </c>
      <c r="V786" s="42">
        <f t="shared" si="411"/>
        <v>0</v>
      </c>
      <c r="AR786" s="1"/>
      <c r="AS786" s="1"/>
    </row>
    <row r="787" spans="1:45" s="3" customFormat="1">
      <c r="A787" s="48">
        <v>5040</v>
      </c>
      <c r="B787" s="53" t="s">
        <v>497</v>
      </c>
      <c r="C787" s="458" t="s">
        <v>181</v>
      </c>
      <c r="D787" s="7"/>
      <c r="E787" s="9"/>
      <c r="F787" s="173">
        <v>1</v>
      </c>
      <c r="G787" s="9"/>
      <c r="H787" s="8">
        <f t="shared" si="407"/>
        <v>1</v>
      </c>
      <c r="I787" s="4">
        <v>1</v>
      </c>
      <c r="J787" s="9" t="s">
        <v>216</v>
      </c>
      <c r="K787" s="14"/>
      <c r="L787" s="19">
        <f t="shared" si="408"/>
        <v>0</v>
      </c>
      <c r="M787" s="32"/>
      <c r="N787" s="339"/>
      <c r="O787" s="353">
        <f>L:L+N:N</f>
        <v>0</v>
      </c>
      <c r="P787" s="19">
        <f t="shared" si="409"/>
        <v>0</v>
      </c>
      <c r="Q787" s="42"/>
      <c r="R787" s="42"/>
      <c r="S787" s="42"/>
      <c r="T787" s="42"/>
      <c r="U787" s="19">
        <f t="shared" si="410"/>
        <v>0</v>
      </c>
      <c r="V787" s="42">
        <f t="shared" si="411"/>
        <v>0</v>
      </c>
      <c r="AR787" s="1"/>
      <c r="AS787" s="1"/>
    </row>
    <row r="788" spans="1:45" s="3" customFormat="1">
      <c r="A788" s="48">
        <v>5041</v>
      </c>
      <c r="B788" s="53" t="s">
        <v>499</v>
      </c>
      <c r="C788" s="458" t="s">
        <v>181</v>
      </c>
      <c r="D788" s="7"/>
      <c r="E788" s="9"/>
      <c r="F788" s="173">
        <v>1</v>
      </c>
      <c r="G788" s="9"/>
      <c r="H788" s="8">
        <f t="shared" si="407"/>
        <v>1</v>
      </c>
      <c r="I788" s="4">
        <v>1</v>
      </c>
      <c r="J788" s="9" t="s">
        <v>216</v>
      </c>
      <c r="K788" s="14"/>
      <c r="L788" s="19">
        <f t="shared" si="408"/>
        <v>0</v>
      </c>
      <c r="M788" s="32"/>
      <c r="N788" s="339"/>
      <c r="O788" s="353">
        <f>L:L+N:N</f>
        <v>0</v>
      </c>
      <c r="P788" s="19">
        <f t="shared" si="409"/>
        <v>0</v>
      </c>
      <c r="Q788" s="42"/>
      <c r="R788" s="42"/>
      <c r="S788" s="42"/>
      <c r="T788" s="42"/>
      <c r="U788" s="19">
        <f t="shared" si="410"/>
        <v>0</v>
      </c>
      <c r="V788" s="45"/>
      <c r="AR788" s="1"/>
      <c r="AS788" s="1"/>
    </row>
    <row r="789" spans="1:45" s="3" customFormat="1">
      <c r="A789" s="48">
        <v>5042</v>
      </c>
      <c r="B789" s="53" t="s">
        <v>969</v>
      </c>
      <c r="C789" s="458" t="s">
        <v>181</v>
      </c>
      <c r="D789" s="7"/>
      <c r="E789" s="9"/>
      <c r="F789" s="173">
        <v>1</v>
      </c>
      <c r="G789" s="9"/>
      <c r="H789" s="8">
        <f t="shared" si="407"/>
        <v>1</v>
      </c>
      <c r="I789" s="4">
        <v>1</v>
      </c>
      <c r="J789" s="9" t="s">
        <v>216</v>
      </c>
      <c r="K789" s="14"/>
      <c r="L789" s="19">
        <f t="shared" si="408"/>
        <v>0</v>
      </c>
      <c r="M789" s="32"/>
      <c r="N789" s="339"/>
      <c r="O789" s="353">
        <f>L:L+N:N</f>
        <v>0</v>
      </c>
      <c r="P789" s="19">
        <f t="shared" si="409"/>
        <v>0</v>
      </c>
      <c r="Q789" s="42"/>
      <c r="R789" s="42"/>
      <c r="S789" s="42"/>
      <c r="T789" s="42"/>
      <c r="U789" s="19">
        <f t="shared" si="410"/>
        <v>0</v>
      </c>
      <c r="V789" s="42">
        <f t="shared" ref="V789:V796" si="412">P789</f>
        <v>0</v>
      </c>
      <c r="AR789" s="1"/>
      <c r="AS789" s="1"/>
    </row>
    <row r="790" spans="1:45" s="3" customFormat="1">
      <c r="A790" s="48">
        <v>5043</v>
      </c>
      <c r="B790" s="53" t="s">
        <v>966</v>
      </c>
      <c r="C790" s="458" t="s">
        <v>181</v>
      </c>
      <c r="D790" s="7"/>
      <c r="E790" s="9"/>
      <c r="F790" s="173">
        <v>1</v>
      </c>
      <c r="G790" s="9"/>
      <c r="H790" s="8">
        <f t="shared" si="407"/>
        <v>1</v>
      </c>
      <c r="I790" s="4">
        <v>1</v>
      </c>
      <c r="J790" s="9" t="s">
        <v>216</v>
      </c>
      <c r="K790" s="14"/>
      <c r="L790" s="19">
        <f t="shared" si="408"/>
        <v>0</v>
      </c>
      <c r="M790" s="32"/>
      <c r="N790" s="339"/>
      <c r="O790" s="353">
        <f>L:L+N:N</f>
        <v>0</v>
      </c>
      <c r="P790" s="19">
        <f t="shared" si="409"/>
        <v>0</v>
      </c>
      <c r="Q790" s="42"/>
      <c r="R790" s="42"/>
      <c r="S790" s="42"/>
      <c r="T790" s="42"/>
      <c r="U790" s="19">
        <f t="shared" si="410"/>
        <v>0</v>
      </c>
      <c r="V790" s="42">
        <f t="shared" si="412"/>
        <v>0</v>
      </c>
      <c r="AR790" s="1"/>
      <c r="AS790" s="1"/>
    </row>
    <row r="791" spans="1:45" s="3" customFormat="1">
      <c r="A791" s="48">
        <v>5044</v>
      </c>
      <c r="B791" s="53" t="s">
        <v>968</v>
      </c>
      <c r="C791" s="458" t="s">
        <v>181</v>
      </c>
      <c r="D791" s="7"/>
      <c r="E791" s="9"/>
      <c r="F791" s="173">
        <v>1</v>
      </c>
      <c r="G791" s="9"/>
      <c r="H791" s="8">
        <f t="shared" si="407"/>
        <v>1</v>
      </c>
      <c r="I791" s="4">
        <v>1</v>
      </c>
      <c r="J791" s="9" t="s">
        <v>216</v>
      </c>
      <c r="K791" s="14"/>
      <c r="L791" s="19">
        <f t="shared" si="408"/>
        <v>0</v>
      </c>
      <c r="M791" s="32"/>
      <c r="N791" s="339"/>
      <c r="O791" s="353">
        <f>L:L+N:N</f>
        <v>0</v>
      </c>
      <c r="P791" s="19">
        <f t="shared" si="409"/>
        <v>0</v>
      </c>
      <c r="Q791" s="42"/>
      <c r="R791" s="42"/>
      <c r="S791" s="42"/>
      <c r="T791" s="42"/>
      <c r="U791" s="19">
        <f t="shared" si="410"/>
        <v>0</v>
      </c>
      <c r="V791" s="42">
        <f t="shared" si="412"/>
        <v>0</v>
      </c>
      <c r="AR791" s="1"/>
      <c r="AS791" s="1"/>
    </row>
    <row r="792" spans="1:45" s="3" customFormat="1">
      <c r="A792" s="48">
        <v>5045</v>
      </c>
      <c r="B792" s="53" t="s">
        <v>86</v>
      </c>
      <c r="C792" s="458" t="s">
        <v>181</v>
      </c>
      <c r="D792" s="7"/>
      <c r="E792" s="9"/>
      <c r="F792" s="173">
        <v>1</v>
      </c>
      <c r="G792" s="9"/>
      <c r="H792" s="8">
        <f t="shared" si="407"/>
        <v>1</v>
      </c>
      <c r="I792" s="4">
        <v>1</v>
      </c>
      <c r="J792" s="9" t="s">
        <v>216</v>
      </c>
      <c r="K792" s="14"/>
      <c r="L792" s="19">
        <f t="shared" si="408"/>
        <v>0</v>
      </c>
      <c r="M792" s="32"/>
      <c r="N792" s="339"/>
      <c r="O792" s="353">
        <f>L:L+N:N</f>
        <v>0</v>
      </c>
      <c r="P792" s="19">
        <f t="shared" si="409"/>
        <v>0</v>
      </c>
      <c r="Q792" s="42"/>
      <c r="R792" s="42"/>
      <c r="S792" s="42"/>
      <c r="T792" s="42"/>
      <c r="U792" s="19">
        <f t="shared" si="410"/>
        <v>0</v>
      </c>
      <c r="V792" s="42">
        <f t="shared" si="412"/>
        <v>0</v>
      </c>
      <c r="AR792" s="1"/>
      <c r="AS792" s="1"/>
    </row>
    <row r="793" spans="1:45" s="3" customFormat="1">
      <c r="A793" s="48">
        <v>5047</v>
      </c>
      <c r="B793" s="53" t="s">
        <v>993</v>
      </c>
      <c r="C793" s="458" t="s">
        <v>181</v>
      </c>
      <c r="D793" s="7"/>
      <c r="E793" s="9"/>
      <c r="F793" s="173">
        <v>1</v>
      </c>
      <c r="G793" s="9"/>
      <c r="H793" s="8">
        <f t="shared" si="407"/>
        <v>1</v>
      </c>
      <c r="I793" s="4">
        <v>1</v>
      </c>
      <c r="J793" s="9" t="s">
        <v>216</v>
      </c>
      <c r="K793" s="14"/>
      <c r="L793" s="19">
        <f t="shared" si="408"/>
        <v>0</v>
      </c>
      <c r="M793" s="32"/>
      <c r="N793" s="339"/>
      <c r="O793" s="353">
        <f>L:L+N:N</f>
        <v>0</v>
      </c>
      <c r="P793" s="19">
        <f t="shared" si="409"/>
        <v>0</v>
      </c>
      <c r="Q793" s="42"/>
      <c r="R793" s="42"/>
      <c r="S793" s="42"/>
      <c r="T793" s="42"/>
      <c r="U793" s="19">
        <f t="shared" si="410"/>
        <v>0</v>
      </c>
      <c r="V793" s="42">
        <f t="shared" si="412"/>
        <v>0</v>
      </c>
      <c r="AR793" s="1"/>
      <c r="AS793" s="1"/>
    </row>
    <row r="794" spans="1:45" s="3" customFormat="1">
      <c r="A794" s="48">
        <v>5048</v>
      </c>
      <c r="B794" s="53" t="s">
        <v>967</v>
      </c>
      <c r="C794" s="458" t="s">
        <v>181</v>
      </c>
      <c r="D794" s="7"/>
      <c r="E794" s="9"/>
      <c r="F794" s="173">
        <v>1</v>
      </c>
      <c r="G794" s="9"/>
      <c r="H794" s="8">
        <f t="shared" si="407"/>
        <v>1</v>
      </c>
      <c r="I794" s="4">
        <v>1</v>
      </c>
      <c r="J794" s="9" t="s">
        <v>216</v>
      </c>
      <c r="K794" s="14"/>
      <c r="L794" s="19">
        <f t="shared" si="408"/>
        <v>0</v>
      </c>
      <c r="M794" s="32"/>
      <c r="N794" s="339"/>
      <c r="O794" s="353">
        <f>L:L+N:N</f>
        <v>0</v>
      </c>
      <c r="P794" s="19">
        <f t="shared" si="409"/>
        <v>0</v>
      </c>
      <c r="Q794" s="42"/>
      <c r="R794" s="42"/>
      <c r="S794" s="42"/>
      <c r="T794" s="42"/>
      <c r="U794" s="19">
        <f t="shared" si="410"/>
        <v>0</v>
      </c>
      <c r="V794" s="42">
        <f t="shared" si="412"/>
        <v>0</v>
      </c>
      <c r="AR794" s="1"/>
      <c r="AS794" s="1"/>
    </row>
    <row r="795" spans="1:45" s="3" customFormat="1">
      <c r="A795" s="48">
        <v>5070</v>
      </c>
      <c r="B795" s="53" t="s">
        <v>956</v>
      </c>
      <c r="C795" s="458" t="s">
        <v>181</v>
      </c>
      <c r="D795" s="7"/>
      <c r="E795" s="9"/>
      <c r="F795" s="173">
        <v>1</v>
      </c>
      <c r="G795" s="9"/>
      <c r="H795" s="8">
        <f t="shared" si="407"/>
        <v>1</v>
      </c>
      <c r="I795" s="4">
        <v>1</v>
      </c>
      <c r="J795" s="9" t="s">
        <v>216</v>
      </c>
      <c r="K795" s="14"/>
      <c r="L795" s="19">
        <f t="shared" si="408"/>
        <v>0</v>
      </c>
      <c r="M795" s="32"/>
      <c r="N795" s="339"/>
      <c r="O795" s="353">
        <f>L:L+N:N</f>
        <v>0</v>
      </c>
      <c r="P795" s="19">
        <f t="shared" si="409"/>
        <v>0</v>
      </c>
      <c r="Q795" s="42"/>
      <c r="R795" s="42"/>
      <c r="S795" s="42"/>
      <c r="T795" s="42"/>
      <c r="U795" s="19">
        <f t="shared" si="410"/>
        <v>0</v>
      </c>
      <c r="V795" s="42">
        <f t="shared" si="412"/>
        <v>0</v>
      </c>
      <c r="AR795" s="1"/>
      <c r="AS795" s="1"/>
    </row>
    <row r="796" spans="1:45" s="3" customFormat="1">
      <c r="A796" s="48">
        <v>5085</v>
      </c>
      <c r="B796" s="53" t="s">
        <v>238</v>
      </c>
      <c r="C796" s="458" t="s">
        <v>181</v>
      </c>
      <c r="D796" s="7"/>
      <c r="E796" s="9"/>
      <c r="F796" s="173">
        <v>1</v>
      </c>
      <c r="G796" s="9"/>
      <c r="H796" s="8">
        <f t="shared" si="407"/>
        <v>1</v>
      </c>
      <c r="I796" s="4">
        <v>1</v>
      </c>
      <c r="J796" s="9" t="s">
        <v>216</v>
      </c>
      <c r="K796" s="14"/>
      <c r="L796" s="19">
        <f t="shared" si="408"/>
        <v>0</v>
      </c>
      <c r="M796" s="32"/>
      <c r="N796" s="339"/>
      <c r="O796" s="353">
        <f>L:L+N:N</f>
        <v>0</v>
      </c>
      <c r="P796" s="19">
        <f t="shared" si="409"/>
        <v>0</v>
      </c>
      <c r="Q796" s="42"/>
      <c r="R796" s="42"/>
      <c r="S796" s="42"/>
      <c r="T796" s="42"/>
      <c r="U796" s="19">
        <f t="shared" si="410"/>
        <v>0</v>
      </c>
      <c r="V796" s="42">
        <f t="shared" si="412"/>
        <v>0</v>
      </c>
      <c r="AR796" s="1"/>
      <c r="AS796" s="1"/>
    </row>
    <row r="797" spans="1:45" s="3" customFormat="1">
      <c r="A797" s="180">
        <v>5094</v>
      </c>
      <c r="B797" s="53" t="s">
        <v>616</v>
      </c>
      <c r="C797" s="458" t="s">
        <v>198</v>
      </c>
      <c r="D797" s="7"/>
      <c r="E797" s="9"/>
      <c r="F797" s="173">
        <v>1</v>
      </c>
      <c r="G797" s="9"/>
      <c r="H797" s="8">
        <f t="shared" si="407"/>
        <v>1</v>
      </c>
      <c r="I797" s="4">
        <v>1</v>
      </c>
      <c r="J797" s="9" t="s">
        <v>216</v>
      </c>
      <c r="K797" s="14"/>
      <c r="L797" s="19">
        <f t="shared" si="408"/>
        <v>0</v>
      </c>
      <c r="M797" s="32"/>
      <c r="N797" s="339"/>
      <c r="O797" s="353">
        <f>L:L+N:N</f>
        <v>0</v>
      </c>
      <c r="P797" s="19">
        <f t="shared" si="409"/>
        <v>0</v>
      </c>
      <c r="Q797" s="42"/>
      <c r="R797" s="42"/>
      <c r="S797" s="42"/>
      <c r="T797" s="42"/>
      <c r="U797" s="19">
        <f t="shared" si="410"/>
        <v>0</v>
      </c>
      <c r="V797" s="45"/>
      <c r="AR797" s="1"/>
      <c r="AS797" s="1"/>
    </row>
    <row r="798" spans="1:45" s="3" customFormat="1">
      <c r="A798" s="48"/>
      <c r="B798" s="55" t="s">
        <v>253</v>
      </c>
      <c r="C798" s="458"/>
      <c r="D798" s="7"/>
      <c r="E798" s="9"/>
      <c r="F798" s="173"/>
      <c r="G798" s="9"/>
      <c r="H798" s="8"/>
      <c r="I798" s="4"/>
      <c r="J798" s="9"/>
      <c r="K798" s="14"/>
      <c r="L798" s="21">
        <f t="shared" ref="L798:V798" si="413">SUM(L777:L797)</f>
        <v>0</v>
      </c>
      <c r="M798" s="28">
        <f t="shared" si="413"/>
        <v>0</v>
      </c>
      <c r="N798" s="340">
        <f t="shared" ref="N798" si="414">SUM(N777:N797)</f>
        <v>0</v>
      </c>
      <c r="O798" s="349">
        <f t="shared" ref="O798" si="415">SUM(O777:O797)</f>
        <v>0</v>
      </c>
      <c r="P798" s="21">
        <f t="shared" si="413"/>
        <v>0</v>
      </c>
      <c r="Q798" s="43">
        <f t="shared" si="413"/>
        <v>0</v>
      </c>
      <c r="R798" s="43">
        <f t="shared" si="413"/>
        <v>0</v>
      </c>
      <c r="S798" s="43">
        <f t="shared" si="413"/>
        <v>0</v>
      </c>
      <c r="T798" s="43">
        <f t="shared" si="413"/>
        <v>0</v>
      </c>
      <c r="U798" s="21">
        <f t="shared" si="413"/>
        <v>0</v>
      </c>
      <c r="V798" s="43">
        <f t="shared" si="413"/>
        <v>0</v>
      </c>
      <c r="AR798" s="1"/>
      <c r="AS798" s="1"/>
    </row>
    <row r="799" spans="1:45" s="3" customFormat="1">
      <c r="A799" s="48"/>
      <c r="B799" s="55"/>
      <c r="C799" s="458"/>
      <c r="D799" s="7"/>
      <c r="E799" s="9"/>
      <c r="F799" s="173"/>
      <c r="G799" s="9"/>
      <c r="H799" s="8"/>
      <c r="I799" s="4"/>
      <c r="J799" s="9"/>
      <c r="K799" s="14"/>
      <c r="L799" s="21"/>
      <c r="M799" s="31"/>
      <c r="N799" s="360"/>
      <c r="O799" s="349"/>
      <c r="P799" s="21"/>
      <c r="Q799" s="42"/>
      <c r="R799" s="42"/>
      <c r="S799" s="42"/>
      <c r="T799" s="42"/>
      <c r="U799" s="19"/>
      <c r="V799" s="42"/>
      <c r="AR799" s="1"/>
      <c r="AS799" s="1"/>
    </row>
    <row r="800" spans="1:45" s="3" customFormat="1">
      <c r="A800" s="181">
        <v>5100</v>
      </c>
      <c r="B800" s="38" t="s">
        <v>990</v>
      </c>
      <c r="C800" s="459"/>
      <c r="D800" s="7"/>
      <c r="E800" s="9"/>
      <c r="F800" s="173"/>
      <c r="G800" s="9"/>
      <c r="H800" s="8"/>
      <c r="I800" s="4"/>
      <c r="J800" s="9"/>
      <c r="K800" s="14"/>
      <c r="L800" s="19"/>
      <c r="M800" s="32"/>
      <c r="N800" s="339"/>
      <c r="O800" s="353"/>
      <c r="P800" s="19"/>
      <c r="Q800" s="42"/>
      <c r="R800" s="42"/>
      <c r="S800" s="42"/>
      <c r="T800" s="42"/>
      <c r="U800" s="19"/>
      <c r="V800" s="42"/>
      <c r="AR800" s="1"/>
      <c r="AS800" s="1"/>
    </row>
    <row r="801" spans="1:45" s="3" customFormat="1">
      <c r="A801" s="48">
        <v>5101</v>
      </c>
      <c r="B801" s="53" t="s">
        <v>123</v>
      </c>
      <c r="C801" s="458" t="s">
        <v>183</v>
      </c>
      <c r="D801" s="7"/>
      <c r="E801" s="9"/>
      <c r="F801" s="173">
        <f>ed</f>
        <v>0</v>
      </c>
      <c r="G801" s="9"/>
      <c r="H801" s="8">
        <f t="shared" ref="H801:H811" si="416">SUM(E801:G801)</f>
        <v>0</v>
      </c>
      <c r="I801" s="4">
        <v>1</v>
      </c>
      <c r="J801" s="9" t="s">
        <v>510</v>
      </c>
      <c r="K801" s="14"/>
      <c r="L801" s="19">
        <f t="shared" ref="L801:L811" si="417">H801*I801*K801</f>
        <v>0</v>
      </c>
      <c r="M801" s="32"/>
      <c r="N801" s="339"/>
      <c r="O801" s="353">
        <f>L:L+N:N</f>
        <v>0</v>
      </c>
      <c r="P801" s="19">
        <f t="shared" ref="P801:P811" si="418">MAX(L801-SUM(Q801:T801),0)</f>
        <v>0</v>
      </c>
      <c r="Q801" s="42"/>
      <c r="R801" s="42"/>
      <c r="S801" s="42"/>
      <c r="T801" s="42"/>
      <c r="U801" s="19">
        <f t="shared" ref="U801:U811" si="419">L801-SUM(P801:T801)</f>
        <v>0</v>
      </c>
      <c r="V801" s="42">
        <f t="shared" ref="V801:V806" si="420">P801</f>
        <v>0</v>
      </c>
      <c r="AR801" s="1"/>
      <c r="AS801" s="1"/>
    </row>
    <row r="802" spans="1:45" s="3" customFormat="1">
      <c r="A802" s="180">
        <v>5102</v>
      </c>
      <c r="B802" s="53" t="s">
        <v>983</v>
      </c>
      <c r="C802" s="458" t="s">
        <v>183</v>
      </c>
      <c r="D802" s="7"/>
      <c r="E802" s="9"/>
      <c r="F802" s="173">
        <v>0</v>
      </c>
      <c r="G802" s="9"/>
      <c r="H802" s="8">
        <f t="shared" si="416"/>
        <v>0</v>
      </c>
      <c r="I802" s="4">
        <v>1</v>
      </c>
      <c r="J802" s="9" t="s">
        <v>260</v>
      </c>
      <c r="K802" s="14"/>
      <c r="L802" s="19">
        <f t="shared" si="417"/>
        <v>0</v>
      </c>
      <c r="M802" s="32"/>
      <c r="N802" s="339"/>
      <c r="O802" s="353">
        <f>L:L+N:N</f>
        <v>0</v>
      </c>
      <c r="P802" s="19">
        <f t="shared" si="418"/>
        <v>0</v>
      </c>
      <c r="Q802" s="42"/>
      <c r="R802" s="42"/>
      <c r="S802" s="42"/>
      <c r="T802" s="42"/>
      <c r="U802" s="19">
        <f t="shared" si="419"/>
        <v>0</v>
      </c>
      <c r="V802" s="42">
        <f t="shared" si="420"/>
        <v>0</v>
      </c>
      <c r="AR802" s="1"/>
      <c r="AS802" s="1"/>
    </row>
    <row r="803" spans="1:45" s="3" customFormat="1">
      <c r="A803" s="48">
        <v>5103</v>
      </c>
      <c r="B803" s="53" t="s">
        <v>124</v>
      </c>
      <c r="C803" s="458" t="s">
        <v>183</v>
      </c>
      <c r="D803" s="7"/>
      <c r="E803" s="9"/>
      <c r="F803" s="173">
        <v>0</v>
      </c>
      <c r="G803" s="9"/>
      <c r="H803" s="8">
        <f t="shared" si="416"/>
        <v>0</v>
      </c>
      <c r="I803" s="4">
        <v>1</v>
      </c>
      <c r="J803" s="9" t="s">
        <v>260</v>
      </c>
      <c r="K803" s="14"/>
      <c r="L803" s="19">
        <f t="shared" si="417"/>
        <v>0</v>
      </c>
      <c r="M803" s="32"/>
      <c r="N803" s="339"/>
      <c r="O803" s="353">
        <f>L:L+N:N</f>
        <v>0</v>
      </c>
      <c r="P803" s="19">
        <f t="shared" si="418"/>
        <v>0</v>
      </c>
      <c r="Q803" s="42"/>
      <c r="R803" s="42"/>
      <c r="S803" s="42"/>
      <c r="T803" s="42"/>
      <c r="U803" s="19">
        <f t="shared" si="419"/>
        <v>0</v>
      </c>
      <c r="V803" s="42">
        <f t="shared" si="420"/>
        <v>0</v>
      </c>
      <c r="AR803" s="1"/>
      <c r="AS803" s="1"/>
    </row>
    <row r="804" spans="1:45" s="3" customFormat="1">
      <c r="A804" s="48">
        <v>5110</v>
      </c>
      <c r="B804" s="53" t="s">
        <v>485</v>
      </c>
      <c r="C804" s="458" t="s">
        <v>183</v>
      </c>
      <c r="D804" s="7"/>
      <c r="E804" s="9"/>
      <c r="F804" s="173">
        <f>ed*0.4</f>
        <v>0</v>
      </c>
      <c r="G804" s="9"/>
      <c r="H804" s="8">
        <f t="shared" si="416"/>
        <v>0</v>
      </c>
      <c r="I804" s="4">
        <v>1</v>
      </c>
      <c r="J804" s="9" t="s">
        <v>260</v>
      </c>
      <c r="K804" s="14"/>
      <c r="L804" s="19">
        <f t="shared" si="417"/>
        <v>0</v>
      </c>
      <c r="M804" s="32"/>
      <c r="N804" s="339"/>
      <c r="O804" s="353">
        <f>L:L+N:N</f>
        <v>0</v>
      </c>
      <c r="P804" s="19">
        <f t="shared" si="418"/>
        <v>0</v>
      </c>
      <c r="Q804" s="42"/>
      <c r="R804" s="42"/>
      <c r="S804" s="42"/>
      <c r="T804" s="42"/>
      <c r="U804" s="19">
        <f t="shared" si="419"/>
        <v>0</v>
      </c>
      <c r="V804" s="42">
        <f t="shared" si="420"/>
        <v>0</v>
      </c>
      <c r="AR804" s="1"/>
      <c r="AS804" s="1"/>
    </row>
    <row r="805" spans="1:45" s="3" customFormat="1">
      <c r="A805" s="180">
        <v>5113</v>
      </c>
      <c r="B805" s="53" t="s">
        <v>42</v>
      </c>
      <c r="C805" s="458" t="s">
        <v>183</v>
      </c>
      <c r="D805" s="7"/>
      <c r="E805" s="9"/>
      <c r="F805" s="173">
        <v>1</v>
      </c>
      <c r="G805" s="9"/>
      <c r="H805" s="8">
        <f t="shared" si="416"/>
        <v>1</v>
      </c>
      <c r="I805" s="4">
        <v>1</v>
      </c>
      <c r="J805" s="9" t="s">
        <v>261</v>
      </c>
      <c r="K805" s="14"/>
      <c r="L805" s="19">
        <f t="shared" si="417"/>
        <v>0</v>
      </c>
      <c r="M805" s="32"/>
      <c r="N805" s="339"/>
      <c r="O805" s="353">
        <f>L:L+N:N</f>
        <v>0</v>
      </c>
      <c r="P805" s="19">
        <f t="shared" si="418"/>
        <v>0</v>
      </c>
      <c r="Q805" s="42"/>
      <c r="R805" s="42"/>
      <c r="S805" s="42"/>
      <c r="T805" s="42"/>
      <c r="U805" s="19">
        <f t="shared" si="419"/>
        <v>0</v>
      </c>
      <c r="V805" s="42">
        <f t="shared" si="420"/>
        <v>0</v>
      </c>
      <c r="AR805" s="1"/>
      <c r="AS805" s="1"/>
    </row>
    <row r="806" spans="1:45" s="3" customFormat="1">
      <c r="A806" s="48">
        <v>5140</v>
      </c>
      <c r="B806" s="53" t="s">
        <v>354</v>
      </c>
      <c r="C806" s="458" t="s">
        <v>183</v>
      </c>
      <c r="D806" s="7"/>
      <c r="E806" s="9"/>
      <c r="F806" s="173">
        <f>ed</f>
        <v>0</v>
      </c>
      <c r="G806" s="9"/>
      <c r="H806" s="8">
        <f t="shared" si="416"/>
        <v>0</v>
      </c>
      <c r="I806" s="4">
        <v>1</v>
      </c>
      <c r="J806" s="9" t="s">
        <v>510</v>
      </c>
      <c r="K806" s="14"/>
      <c r="L806" s="19">
        <f t="shared" si="417"/>
        <v>0</v>
      </c>
      <c r="M806" s="32"/>
      <c r="N806" s="339"/>
      <c r="O806" s="353">
        <f>L:L+N:N</f>
        <v>0</v>
      </c>
      <c r="P806" s="19">
        <f t="shared" si="418"/>
        <v>0</v>
      </c>
      <c r="Q806" s="42"/>
      <c r="R806" s="42"/>
      <c r="S806" s="42"/>
      <c r="T806" s="42"/>
      <c r="U806" s="19">
        <f t="shared" si="419"/>
        <v>0</v>
      </c>
      <c r="V806" s="42">
        <f t="shared" si="420"/>
        <v>0</v>
      </c>
      <c r="AR806" s="1"/>
      <c r="AS806" s="1"/>
    </row>
    <row r="807" spans="1:45" s="3" customFormat="1">
      <c r="A807" s="180">
        <v>5150</v>
      </c>
      <c r="B807" s="53" t="s">
        <v>720</v>
      </c>
      <c r="C807" s="458" t="s">
        <v>198</v>
      </c>
      <c r="D807" s="7"/>
      <c r="E807" s="9"/>
      <c r="F807" s="173">
        <v>1</v>
      </c>
      <c r="G807" s="9"/>
      <c r="H807" s="8">
        <f t="shared" si="416"/>
        <v>1</v>
      </c>
      <c r="I807" s="4">
        <v>1</v>
      </c>
      <c r="J807" s="9" t="s">
        <v>216</v>
      </c>
      <c r="K807" s="14"/>
      <c r="L807" s="19">
        <f t="shared" si="417"/>
        <v>0</v>
      </c>
      <c r="M807" s="32"/>
      <c r="N807" s="339"/>
      <c r="O807" s="353">
        <f>L:L+N:N</f>
        <v>0</v>
      </c>
      <c r="P807" s="19">
        <f t="shared" si="418"/>
        <v>0</v>
      </c>
      <c r="Q807" s="42"/>
      <c r="R807" s="42"/>
      <c r="S807" s="42"/>
      <c r="T807" s="42"/>
      <c r="U807" s="19">
        <f t="shared" si="419"/>
        <v>0</v>
      </c>
      <c r="V807" s="45"/>
      <c r="AR807" s="1"/>
      <c r="AS807" s="1"/>
    </row>
    <row r="808" spans="1:45" s="3" customFormat="1">
      <c r="A808" s="180">
        <v>5151</v>
      </c>
      <c r="B808" s="53" t="s">
        <v>721</v>
      </c>
      <c r="C808" s="458" t="s">
        <v>198</v>
      </c>
      <c r="D808" s="7"/>
      <c r="E808" s="9"/>
      <c r="F808" s="173">
        <v>1</v>
      </c>
      <c r="G808" s="9"/>
      <c r="H808" s="8">
        <f t="shared" si="416"/>
        <v>1</v>
      </c>
      <c r="I808" s="4">
        <v>1</v>
      </c>
      <c r="J808" s="9" t="s">
        <v>216</v>
      </c>
      <c r="K808" s="14"/>
      <c r="L808" s="19">
        <f t="shared" si="417"/>
        <v>0</v>
      </c>
      <c r="M808" s="32"/>
      <c r="N808" s="339"/>
      <c r="O808" s="353">
        <f>L:L+N:N</f>
        <v>0</v>
      </c>
      <c r="P808" s="19">
        <f t="shared" si="418"/>
        <v>0</v>
      </c>
      <c r="Q808" s="42"/>
      <c r="R808" s="42"/>
      <c r="S808" s="42"/>
      <c r="T808" s="42"/>
      <c r="U808" s="19">
        <f t="shared" si="419"/>
        <v>0</v>
      </c>
      <c r="V808" s="45"/>
      <c r="AR808" s="1"/>
      <c r="AS808" s="1"/>
    </row>
    <row r="809" spans="1:45" s="3" customFormat="1">
      <c r="A809" s="180">
        <v>5152</v>
      </c>
      <c r="B809" s="54" t="s">
        <v>722</v>
      </c>
      <c r="C809" s="458" t="s">
        <v>198</v>
      </c>
      <c r="D809" s="7"/>
      <c r="E809" s="9"/>
      <c r="F809" s="173">
        <v>1</v>
      </c>
      <c r="G809" s="9"/>
      <c r="H809" s="8">
        <f t="shared" si="416"/>
        <v>1</v>
      </c>
      <c r="I809" s="4">
        <v>1</v>
      </c>
      <c r="J809" s="9" t="s">
        <v>216</v>
      </c>
      <c r="K809" s="14"/>
      <c r="L809" s="19">
        <f t="shared" si="417"/>
        <v>0</v>
      </c>
      <c r="M809" s="32"/>
      <c r="N809" s="339"/>
      <c r="O809" s="353">
        <f>L:L+N:N</f>
        <v>0</v>
      </c>
      <c r="P809" s="19">
        <f t="shared" si="418"/>
        <v>0</v>
      </c>
      <c r="Q809" s="42"/>
      <c r="R809" s="42"/>
      <c r="S809" s="42"/>
      <c r="T809" s="42"/>
      <c r="U809" s="19">
        <f t="shared" si="419"/>
        <v>0</v>
      </c>
      <c r="V809" s="42">
        <f>P809</f>
        <v>0</v>
      </c>
      <c r="AR809" s="1"/>
      <c r="AS809" s="1"/>
    </row>
    <row r="810" spans="1:45" s="3" customFormat="1">
      <c r="A810" s="180">
        <v>5153</v>
      </c>
      <c r="B810" s="54" t="s">
        <v>973</v>
      </c>
      <c r="C810" s="458" t="s">
        <v>198</v>
      </c>
      <c r="D810" s="7"/>
      <c r="E810" s="9"/>
      <c r="F810" s="173">
        <v>1</v>
      </c>
      <c r="G810" s="9"/>
      <c r="H810" s="8">
        <f t="shared" si="416"/>
        <v>1</v>
      </c>
      <c r="I810" s="4">
        <v>1</v>
      </c>
      <c r="J810" s="9" t="s">
        <v>216</v>
      </c>
      <c r="K810" s="14"/>
      <c r="L810" s="19">
        <f t="shared" si="417"/>
        <v>0</v>
      </c>
      <c r="M810" s="32"/>
      <c r="N810" s="339"/>
      <c r="O810" s="353">
        <f>L:L+N:N</f>
        <v>0</v>
      </c>
      <c r="P810" s="19">
        <f t="shared" si="418"/>
        <v>0</v>
      </c>
      <c r="Q810" s="42"/>
      <c r="R810" s="42"/>
      <c r="S810" s="42"/>
      <c r="T810" s="42"/>
      <c r="U810" s="19">
        <f t="shared" si="419"/>
        <v>0</v>
      </c>
      <c r="V810" s="45"/>
      <c r="AR810" s="1"/>
      <c r="AS810" s="1"/>
    </row>
    <row r="811" spans="1:45" s="3" customFormat="1">
      <c r="A811" s="48">
        <v>5170</v>
      </c>
      <c r="B811" s="53" t="s">
        <v>956</v>
      </c>
      <c r="C811" s="458" t="s">
        <v>198</v>
      </c>
      <c r="D811" s="7"/>
      <c r="E811" s="9"/>
      <c r="F811" s="173">
        <v>1</v>
      </c>
      <c r="G811" s="9"/>
      <c r="H811" s="8">
        <f t="shared" si="416"/>
        <v>1</v>
      </c>
      <c r="I811" s="4">
        <v>1</v>
      </c>
      <c r="J811" s="9" t="s">
        <v>216</v>
      </c>
      <c r="K811" s="14"/>
      <c r="L811" s="19">
        <f t="shared" si="417"/>
        <v>0</v>
      </c>
      <c r="M811" s="32"/>
      <c r="N811" s="339"/>
      <c r="O811" s="353">
        <f>L:L+N:N</f>
        <v>0</v>
      </c>
      <c r="P811" s="19">
        <f t="shared" si="418"/>
        <v>0</v>
      </c>
      <c r="Q811" s="42"/>
      <c r="R811" s="42"/>
      <c r="S811" s="42"/>
      <c r="T811" s="42"/>
      <c r="U811" s="19">
        <f t="shared" si="419"/>
        <v>0</v>
      </c>
      <c r="V811" s="42">
        <f>P811</f>
        <v>0</v>
      </c>
      <c r="AR811" s="1"/>
      <c r="AS811" s="1"/>
    </row>
    <row r="812" spans="1:45" s="3" customFormat="1">
      <c r="A812" s="48"/>
      <c r="B812" s="55" t="s">
        <v>253</v>
      </c>
      <c r="C812" s="458"/>
      <c r="D812" s="7"/>
      <c r="E812" s="9"/>
      <c r="F812" s="173"/>
      <c r="G812" s="9"/>
      <c r="H812" s="8"/>
      <c r="I812" s="4"/>
      <c r="J812" s="9"/>
      <c r="K812" s="14"/>
      <c r="L812" s="21">
        <f t="shared" ref="L812:V812" si="421">SUM(L801:L811)</f>
        <v>0</v>
      </c>
      <c r="M812" s="28">
        <f t="shared" si="421"/>
        <v>0</v>
      </c>
      <c r="N812" s="340">
        <f t="shared" ref="N812" si="422">SUM(N801:N811)</f>
        <v>0</v>
      </c>
      <c r="O812" s="349">
        <f t="shared" ref="O812" si="423">SUM(O801:O811)</f>
        <v>0</v>
      </c>
      <c r="P812" s="21">
        <f t="shared" si="421"/>
        <v>0</v>
      </c>
      <c r="Q812" s="43">
        <f t="shared" si="421"/>
        <v>0</v>
      </c>
      <c r="R812" s="43">
        <f t="shared" si="421"/>
        <v>0</v>
      </c>
      <c r="S812" s="43">
        <f t="shared" si="421"/>
        <v>0</v>
      </c>
      <c r="T812" s="43">
        <f t="shared" si="421"/>
        <v>0</v>
      </c>
      <c r="U812" s="21">
        <f t="shared" si="421"/>
        <v>0</v>
      </c>
      <c r="V812" s="43">
        <f t="shared" si="421"/>
        <v>0</v>
      </c>
      <c r="AR812" s="1"/>
      <c r="AS812" s="1"/>
    </row>
    <row r="813" spans="1:45" s="3" customFormat="1">
      <c r="A813" s="48"/>
      <c r="B813" s="53"/>
      <c r="C813" s="458"/>
      <c r="D813" s="7"/>
      <c r="E813" s="4"/>
      <c r="F813" s="173"/>
      <c r="G813" s="9"/>
      <c r="H813" s="8"/>
      <c r="I813" s="4"/>
      <c r="J813" s="4"/>
      <c r="K813" s="14"/>
      <c r="L813" s="19"/>
      <c r="M813" s="32"/>
      <c r="N813" s="339"/>
      <c r="O813" s="353"/>
      <c r="P813" s="19"/>
      <c r="Q813" s="42"/>
      <c r="R813" s="42"/>
      <c r="S813" s="42"/>
      <c r="T813" s="42"/>
      <c r="U813" s="19"/>
      <c r="V813" s="42"/>
      <c r="AR813" s="1"/>
      <c r="AS813" s="1"/>
    </row>
    <row r="814" spans="1:45" s="3" customFormat="1">
      <c r="A814" s="181">
        <v>5200</v>
      </c>
      <c r="B814" s="38" t="s">
        <v>241</v>
      </c>
      <c r="C814" s="459"/>
      <c r="D814" s="7"/>
      <c r="E814" s="9"/>
      <c r="F814" s="173"/>
      <c r="G814" s="9"/>
      <c r="H814" s="8"/>
      <c r="I814" s="4"/>
      <c r="J814" s="9"/>
      <c r="K814" s="14"/>
      <c r="L814" s="19"/>
      <c r="M814" s="32"/>
      <c r="N814" s="339"/>
      <c r="O814" s="353"/>
      <c r="P814" s="19"/>
      <c r="Q814" s="42"/>
      <c r="R814" s="42"/>
      <c r="S814" s="42"/>
      <c r="T814" s="42"/>
      <c r="U814" s="19"/>
      <c r="V814" s="42"/>
      <c r="AR814" s="1"/>
      <c r="AS814" s="1"/>
    </row>
    <row r="815" spans="1:45" s="3" customFormat="1">
      <c r="A815" s="48">
        <v>5201</v>
      </c>
      <c r="B815" s="53" t="s">
        <v>125</v>
      </c>
      <c r="C815" s="458" t="s">
        <v>181</v>
      </c>
      <c r="D815" s="7"/>
      <c r="E815" s="9"/>
      <c r="F815" s="173">
        <v>1</v>
      </c>
      <c r="G815" s="9"/>
      <c r="H815" s="8">
        <f t="shared" ref="H815:H821" si="424">SUM(E815:G815)</f>
        <v>1</v>
      </c>
      <c r="I815" s="4">
        <v>1</v>
      </c>
      <c r="J815" s="9" t="s">
        <v>216</v>
      </c>
      <c r="K815" s="14"/>
      <c r="L815" s="19">
        <f t="shared" ref="L815:L821" si="425">H815*I815*K815</f>
        <v>0</v>
      </c>
      <c r="M815" s="32"/>
      <c r="N815" s="339"/>
      <c r="O815" s="353">
        <f>L:L+N:N</f>
        <v>0</v>
      </c>
      <c r="P815" s="19">
        <f t="shared" ref="P815:P821" si="426">MAX(L815-SUM(Q815:T815),0)</f>
        <v>0</v>
      </c>
      <c r="Q815" s="42"/>
      <c r="R815" s="42"/>
      <c r="S815" s="42"/>
      <c r="T815" s="42"/>
      <c r="U815" s="19">
        <f t="shared" ref="U815:U821" si="427">L815-SUM(P815:T815)</f>
        <v>0</v>
      </c>
      <c r="V815" s="42">
        <f t="shared" ref="V815:V820" si="428">P815</f>
        <v>0</v>
      </c>
      <c r="AR815" s="1"/>
      <c r="AS815" s="1"/>
    </row>
    <row r="816" spans="1:45" s="3" customFormat="1">
      <c r="A816" s="180">
        <v>5202</v>
      </c>
      <c r="B816" s="53" t="s">
        <v>957</v>
      </c>
      <c r="C816" s="458" t="s">
        <v>181</v>
      </c>
      <c r="D816" s="7"/>
      <c r="E816" s="9"/>
      <c r="F816" s="173">
        <v>1</v>
      </c>
      <c r="G816" s="9"/>
      <c r="H816" s="8">
        <f t="shared" si="424"/>
        <v>1</v>
      </c>
      <c r="I816" s="4">
        <v>1</v>
      </c>
      <c r="J816" s="9" t="s">
        <v>216</v>
      </c>
      <c r="K816" s="14"/>
      <c r="L816" s="19">
        <f t="shared" si="425"/>
        <v>0</v>
      </c>
      <c r="M816" s="32"/>
      <c r="N816" s="339"/>
      <c r="O816" s="353">
        <f>L:L+N:N</f>
        <v>0</v>
      </c>
      <c r="P816" s="19">
        <f t="shared" si="426"/>
        <v>0</v>
      </c>
      <c r="Q816" s="42"/>
      <c r="R816" s="42"/>
      <c r="S816" s="42"/>
      <c r="T816" s="42"/>
      <c r="U816" s="19">
        <f t="shared" si="427"/>
        <v>0</v>
      </c>
      <c r="V816" s="42">
        <f t="shared" si="428"/>
        <v>0</v>
      </c>
      <c r="AR816" s="1"/>
      <c r="AS816" s="1"/>
    </row>
    <row r="817" spans="1:45" s="3" customFormat="1">
      <c r="A817" s="48">
        <v>5203</v>
      </c>
      <c r="B817" s="53" t="s">
        <v>714</v>
      </c>
      <c r="C817" s="458" t="s">
        <v>181</v>
      </c>
      <c r="D817" s="7"/>
      <c r="E817" s="9"/>
      <c r="F817" s="173">
        <v>1</v>
      </c>
      <c r="G817" s="9"/>
      <c r="H817" s="8">
        <f t="shared" si="424"/>
        <v>1</v>
      </c>
      <c r="I817" s="4">
        <v>1</v>
      </c>
      <c r="J817" s="9" t="s">
        <v>216</v>
      </c>
      <c r="K817" s="14"/>
      <c r="L817" s="19">
        <f t="shared" si="425"/>
        <v>0</v>
      </c>
      <c r="M817" s="32"/>
      <c r="N817" s="339"/>
      <c r="O817" s="353">
        <f>L:L+N:N</f>
        <v>0</v>
      </c>
      <c r="P817" s="19">
        <f t="shared" si="426"/>
        <v>0</v>
      </c>
      <c r="Q817" s="42"/>
      <c r="R817" s="42"/>
      <c r="S817" s="42"/>
      <c r="T817" s="42"/>
      <c r="U817" s="19">
        <f t="shared" si="427"/>
        <v>0</v>
      </c>
      <c r="V817" s="42">
        <f t="shared" si="428"/>
        <v>0</v>
      </c>
      <c r="AR817" s="1"/>
      <c r="AS817" s="1"/>
    </row>
    <row r="818" spans="1:45" s="3" customFormat="1">
      <c r="A818" s="48">
        <v>5210</v>
      </c>
      <c r="B818" s="53" t="s">
        <v>958</v>
      </c>
      <c r="C818" s="458" t="s">
        <v>181</v>
      </c>
      <c r="D818" s="7"/>
      <c r="E818" s="9"/>
      <c r="F818" s="173">
        <v>1</v>
      </c>
      <c r="G818" s="9"/>
      <c r="H818" s="8">
        <f t="shared" si="424"/>
        <v>1</v>
      </c>
      <c r="I818" s="4">
        <v>1</v>
      </c>
      <c r="J818" s="9" t="s">
        <v>216</v>
      </c>
      <c r="K818" s="14"/>
      <c r="L818" s="19">
        <f t="shared" si="425"/>
        <v>0</v>
      </c>
      <c r="M818" s="32"/>
      <c r="N818" s="339"/>
      <c r="O818" s="353">
        <f>L:L+N:N</f>
        <v>0</v>
      </c>
      <c r="P818" s="19">
        <f t="shared" si="426"/>
        <v>0</v>
      </c>
      <c r="Q818" s="42"/>
      <c r="R818" s="42"/>
      <c r="S818" s="42"/>
      <c r="T818" s="42"/>
      <c r="U818" s="19">
        <f t="shared" si="427"/>
        <v>0</v>
      </c>
      <c r="V818" s="42">
        <f t="shared" si="428"/>
        <v>0</v>
      </c>
      <c r="AR818" s="1"/>
      <c r="AS818" s="1"/>
    </row>
    <row r="819" spans="1:45" s="3" customFormat="1">
      <c r="A819" s="180">
        <v>5240</v>
      </c>
      <c r="B819" s="53" t="s">
        <v>350</v>
      </c>
      <c r="C819" s="458" t="s">
        <v>181</v>
      </c>
      <c r="D819" s="7"/>
      <c r="E819" s="9"/>
      <c r="F819" s="173">
        <v>1</v>
      </c>
      <c r="G819" s="9"/>
      <c r="H819" s="8">
        <f t="shared" si="424"/>
        <v>1</v>
      </c>
      <c r="I819" s="4">
        <v>1</v>
      </c>
      <c r="J819" s="9" t="s">
        <v>216</v>
      </c>
      <c r="K819" s="14"/>
      <c r="L819" s="19">
        <f t="shared" si="425"/>
        <v>0</v>
      </c>
      <c r="M819" s="32"/>
      <c r="N819" s="339"/>
      <c r="O819" s="353">
        <f>L:L+N:N</f>
        <v>0</v>
      </c>
      <c r="P819" s="19">
        <f t="shared" si="426"/>
        <v>0</v>
      </c>
      <c r="Q819" s="42"/>
      <c r="R819" s="42"/>
      <c r="S819" s="42"/>
      <c r="T819" s="42"/>
      <c r="U819" s="19">
        <f t="shared" si="427"/>
        <v>0</v>
      </c>
      <c r="V819" s="42">
        <f t="shared" si="428"/>
        <v>0</v>
      </c>
      <c r="AR819" s="1"/>
      <c r="AS819" s="1"/>
    </row>
    <row r="820" spans="1:45" s="3" customFormat="1">
      <c r="A820" s="48">
        <v>5244</v>
      </c>
      <c r="B820" s="53" t="s">
        <v>933</v>
      </c>
      <c r="C820" s="458" t="s">
        <v>181</v>
      </c>
      <c r="D820" s="7"/>
      <c r="E820" s="9"/>
      <c r="F820" s="173">
        <v>1</v>
      </c>
      <c r="G820" s="9"/>
      <c r="H820" s="8">
        <f t="shared" si="424"/>
        <v>1</v>
      </c>
      <c r="I820" s="4">
        <v>1</v>
      </c>
      <c r="J820" s="9" t="s">
        <v>216</v>
      </c>
      <c r="K820" s="14"/>
      <c r="L820" s="19">
        <f t="shared" si="425"/>
        <v>0</v>
      </c>
      <c r="M820" s="32"/>
      <c r="N820" s="339"/>
      <c r="O820" s="353">
        <f>L:L+N:N</f>
        <v>0</v>
      </c>
      <c r="P820" s="19">
        <f t="shared" si="426"/>
        <v>0</v>
      </c>
      <c r="Q820" s="42"/>
      <c r="R820" s="42"/>
      <c r="S820" s="42"/>
      <c r="T820" s="42"/>
      <c r="U820" s="19">
        <f t="shared" si="427"/>
        <v>0</v>
      </c>
      <c r="V820" s="42">
        <f t="shared" si="428"/>
        <v>0</v>
      </c>
      <c r="AR820" s="1"/>
      <c r="AS820" s="1"/>
    </row>
    <row r="821" spans="1:45" s="3" customFormat="1">
      <c r="A821" s="48">
        <v>5247</v>
      </c>
      <c r="B821" s="53" t="s">
        <v>951</v>
      </c>
      <c r="C821" s="458" t="s">
        <v>1437</v>
      </c>
      <c r="D821" s="7"/>
      <c r="E821" s="9"/>
      <c r="F821" s="173">
        <v>1</v>
      </c>
      <c r="G821" s="9"/>
      <c r="H821" s="8">
        <f t="shared" si="424"/>
        <v>1</v>
      </c>
      <c r="I821" s="4">
        <v>1</v>
      </c>
      <c r="J821" s="9" t="s">
        <v>216</v>
      </c>
      <c r="K821" s="14"/>
      <c r="L821" s="19">
        <f t="shared" si="425"/>
        <v>0</v>
      </c>
      <c r="M821" s="32"/>
      <c r="N821" s="339"/>
      <c r="O821" s="353">
        <f>L:L+N:N</f>
        <v>0</v>
      </c>
      <c r="P821" s="19">
        <f t="shared" si="426"/>
        <v>0</v>
      </c>
      <c r="Q821" s="42"/>
      <c r="R821" s="42"/>
      <c r="S821" s="42"/>
      <c r="T821" s="42"/>
      <c r="U821" s="19">
        <f t="shared" si="427"/>
        <v>0</v>
      </c>
      <c r="V821" s="45"/>
      <c r="AR821" s="1"/>
      <c r="AS821" s="1"/>
    </row>
    <row r="822" spans="1:45" s="3" customFormat="1">
      <c r="A822" s="18"/>
      <c r="B822" s="55" t="s">
        <v>253</v>
      </c>
      <c r="C822" s="461"/>
      <c r="D822" s="7"/>
      <c r="E822" s="9"/>
      <c r="F822" s="173"/>
      <c r="G822" s="9"/>
      <c r="H822" s="8"/>
      <c r="I822" s="4"/>
      <c r="J822" s="9"/>
      <c r="K822" s="14"/>
      <c r="L822" s="21">
        <f t="shared" ref="L822:V822" si="429">SUM(L815:L821)</f>
        <v>0</v>
      </c>
      <c r="M822" s="28">
        <f t="shared" si="429"/>
        <v>0</v>
      </c>
      <c r="N822" s="340">
        <f t="shared" ref="N822" si="430">SUM(N815:N821)</f>
        <v>0</v>
      </c>
      <c r="O822" s="349">
        <f t="shared" ref="O822" si="431">SUM(O815:O821)</f>
        <v>0</v>
      </c>
      <c r="P822" s="21">
        <f t="shared" si="429"/>
        <v>0</v>
      </c>
      <c r="Q822" s="43">
        <f t="shared" si="429"/>
        <v>0</v>
      </c>
      <c r="R822" s="43">
        <f t="shared" si="429"/>
        <v>0</v>
      </c>
      <c r="S822" s="43">
        <f t="shared" si="429"/>
        <v>0</v>
      </c>
      <c r="T822" s="43">
        <f t="shared" si="429"/>
        <v>0</v>
      </c>
      <c r="U822" s="21">
        <f t="shared" si="429"/>
        <v>0</v>
      </c>
      <c r="V822" s="43">
        <f t="shared" si="429"/>
        <v>0</v>
      </c>
      <c r="AR822" s="1"/>
      <c r="AS822" s="1"/>
    </row>
    <row r="823" spans="1:45" s="3" customFormat="1">
      <c r="A823" s="18"/>
      <c r="B823" s="55"/>
      <c r="C823" s="461"/>
      <c r="D823" s="7"/>
      <c r="E823" s="4"/>
      <c r="F823" s="173"/>
      <c r="G823" s="9"/>
      <c r="H823" s="8"/>
      <c r="I823" s="4"/>
      <c r="J823" s="10"/>
      <c r="K823" s="14"/>
      <c r="L823" s="24"/>
      <c r="M823" s="30"/>
      <c r="N823" s="362"/>
      <c r="O823" s="351"/>
      <c r="P823" s="24"/>
      <c r="Q823" s="42"/>
      <c r="R823" s="42"/>
      <c r="S823" s="42"/>
      <c r="T823" s="42"/>
      <c r="U823" s="19"/>
      <c r="V823" s="42"/>
      <c r="AR823" s="1"/>
      <c r="AS823" s="1"/>
    </row>
    <row r="824" spans="1:45" s="3" customFormat="1" ht="12" customHeight="1">
      <c r="A824" s="50">
        <v>5300</v>
      </c>
      <c r="B824" s="38" t="s">
        <v>812</v>
      </c>
      <c r="C824" s="459"/>
      <c r="D824" s="7"/>
      <c r="E824" s="9"/>
      <c r="F824" s="173"/>
      <c r="G824" s="9"/>
      <c r="H824" s="8"/>
      <c r="I824" s="4"/>
      <c r="J824" s="9"/>
      <c r="K824" s="14"/>
      <c r="L824" s="19"/>
      <c r="M824" s="32"/>
      <c r="N824" s="339"/>
      <c r="O824" s="353"/>
      <c r="P824" s="19"/>
      <c r="Q824" s="42"/>
      <c r="R824" s="42"/>
      <c r="S824" s="42"/>
      <c r="T824" s="42"/>
      <c r="U824" s="19"/>
      <c r="V824" s="42"/>
      <c r="AR824" s="1"/>
      <c r="AS824" s="1"/>
    </row>
    <row r="825" spans="1:45" s="3" customFormat="1">
      <c r="A825" s="180">
        <v>5301</v>
      </c>
      <c r="B825" s="53" t="s">
        <v>979</v>
      </c>
      <c r="C825" s="458" t="s">
        <v>183</v>
      </c>
      <c r="D825" s="7"/>
      <c r="E825" s="9"/>
      <c r="F825" s="173">
        <f>esd</f>
        <v>0</v>
      </c>
      <c r="G825" s="9"/>
      <c r="H825" s="8">
        <f t="shared" ref="H825:H847" si="432">SUM(E825:G825)</f>
        <v>0</v>
      </c>
      <c r="I825" s="4">
        <v>1</v>
      </c>
      <c r="J825" s="9" t="s">
        <v>260</v>
      </c>
      <c r="K825" s="14"/>
      <c r="L825" s="19">
        <f t="shared" ref="L825:L847" si="433">H825*I825*K825</f>
        <v>0</v>
      </c>
      <c r="M825" s="32"/>
      <c r="N825" s="339"/>
      <c r="O825" s="353">
        <f>L:L+N:N</f>
        <v>0</v>
      </c>
      <c r="P825" s="19">
        <f t="shared" ref="P825:P847" si="434">MAX(L825-SUM(Q825:T825),0)</f>
        <v>0</v>
      </c>
      <c r="Q825" s="42"/>
      <c r="R825" s="42"/>
      <c r="S825" s="42"/>
      <c r="T825" s="42"/>
      <c r="U825" s="19">
        <f t="shared" ref="U825:U847" si="435">L825-SUM(P825:T825)</f>
        <v>0</v>
      </c>
      <c r="V825" s="42">
        <f t="shared" ref="V825:V845" si="436">P825</f>
        <v>0</v>
      </c>
      <c r="AR825" s="1"/>
      <c r="AS825" s="1"/>
    </row>
    <row r="826" spans="1:45" s="3" customFormat="1">
      <c r="A826" s="180">
        <v>5302</v>
      </c>
      <c r="B826" s="53" t="s">
        <v>467</v>
      </c>
      <c r="C826" s="458" t="s">
        <v>183</v>
      </c>
      <c r="D826" s="7"/>
      <c r="E826" s="9"/>
      <c r="F826" s="173">
        <v>1</v>
      </c>
      <c r="G826" s="9"/>
      <c r="H826" s="8">
        <f t="shared" si="432"/>
        <v>1</v>
      </c>
      <c r="I826" s="4">
        <v>1</v>
      </c>
      <c r="J826" s="9" t="s">
        <v>260</v>
      </c>
      <c r="K826" s="14"/>
      <c r="L826" s="19">
        <f t="shared" si="433"/>
        <v>0</v>
      </c>
      <c r="M826" s="32"/>
      <c r="N826" s="339"/>
      <c r="O826" s="353">
        <f>L:L+N:N</f>
        <v>0</v>
      </c>
      <c r="P826" s="19">
        <f t="shared" si="434"/>
        <v>0</v>
      </c>
      <c r="Q826" s="42"/>
      <c r="R826" s="42"/>
      <c r="S826" s="42"/>
      <c r="T826" s="42"/>
      <c r="U826" s="19">
        <f t="shared" si="435"/>
        <v>0</v>
      </c>
      <c r="V826" s="42">
        <f t="shared" si="436"/>
        <v>0</v>
      </c>
      <c r="AR826" s="1"/>
      <c r="AS826" s="1"/>
    </row>
    <row r="827" spans="1:45" s="3" customFormat="1">
      <c r="A827" s="180">
        <v>5303</v>
      </c>
      <c r="B827" s="53" t="s">
        <v>469</v>
      </c>
      <c r="C827" s="458" t="s">
        <v>183</v>
      </c>
      <c r="D827" s="7"/>
      <c r="E827" s="9"/>
      <c r="F827" s="173">
        <v>1</v>
      </c>
      <c r="G827" s="9"/>
      <c r="H827" s="8">
        <f t="shared" si="432"/>
        <v>1</v>
      </c>
      <c r="I827" s="4">
        <v>1</v>
      </c>
      <c r="J827" s="9" t="s">
        <v>260</v>
      </c>
      <c r="K827" s="14"/>
      <c r="L827" s="19">
        <f t="shared" si="433"/>
        <v>0</v>
      </c>
      <c r="M827" s="32"/>
      <c r="N827" s="339"/>
      <c r="O827" s="353">
        <f>L:L+N:N</f>
        <v>0</v>
      </c>
      <c r="P827" s="19">
        <f t="shared" si="434"/>
        <v>0</v>
      </c>
      <c r="Q827" s="42"/>
      <c r="R827" s="42"/>
      <c r="S827" s="42"/>
      <c r="T827" s="42"/>
      <c r="U827" s="19">
        <f t="shared" si="435"/>
        <v>0</v>
      </c>
      <c r="V827" s="42">
        <f t="shared" si="436"/>
        <v>0</v>
      </c>
      <c r="AR827" s="1"/>
      <c r="AS827" s="1"/>
    </row>
    <row r="828" spans="1:45" s="3" customFormat="1">
      <c r="A828" s="180">
        <v>5304</v>
      </c>
      <c r="B828" s="53" t="s">
        <v>471</v>
      </c>
      <c r="C828" s="458" t="s">
        <v>183</v>
      </c>
      <c r="D828" s="7"/>
      <c r="E828" s="9"/>
      <c r="F828" s="173">
        <v>1</v>
      </c>
      <c r="G828" s="9"/>
      <c r="H828" s="8">
        <f t="shared" si="432"/>
        <v>1</v>
      </c>
      <c r="I828" s="4">
        <v>1</v>
      </c>
      <c r="J828" s="9" t="s">
        <v>260</v>
      </c>
      <c r="K828" s="14"/>
      <c r="L828" s="19">
        <f t="shared" si="433"/>
        <v>0</v>
      </c>
      <c r="M828" s="32"/>
      <c r="N828" s="339"/>
      <c r="O828" s="353">
        <f>L:L+N:N</f>
        <v>0</v>
      </c>
      <c r="P828" s="19">
        <f t="shared" si="434"/>
        <v>0</v>
      </c>
      <c r="Q828" s="42"/>
      <c r="R828" s="42"/>
      <c r="S828" s="42"/>
      <c r="T828" s="42"/>
      <c r="U828" s="19">
        <f t="shared" si="435"/>
        <v>0</v>
      </c>
      <c r="V828" s="42">
        <f t="shared" si="436"/>
        <v>0</v>
      </c>
      <c r="AR828" s="1"/>
      <c r="AS828" s="1"/>
    </row>
    <row r="829" spans="1:45" s="3" customFormat="1">
      <c r="A829" s="180">
        <v>5305</v>
      </c>
      <c r="B829" s="53" t="s">
        <v>474</v>
      </c>
      <c r="C829" s="458" t="s">
        <v>183</v>
      </c>
      <c r="D829" s="7"/>
      <c r="E829" s="9"/>
      <c r="F829" s="173">
        <v>1</v>
      </c>
      <c r="G829" s="9"/>
      <c r="H829" s="8">
        <f t="shared" si="432"/>
        <v>1</v>
      </c>
      <c r="I829" s="4">
        <v>1</v>
      </c>
      <c r="J829" s="9" t="s">
        <v>260</v>
      </c>
      <c r="K829" s="14"/>
      <c r="L829" s="19">
        <f t="shared" si="433"/>
        <v>0</v>
      </c>
      <c r="M829" s="32"/>
      <c r="N829" s="339"/>
      <c r="O829" s="353">
        <f>L:L+N:N</f>
        <v>0</v>
      </c>
      <c r="P829" s="19">
        <f t="shared" si="434"/>
        <v>0</v>
      </c>
      <c r="Q829" s="42"/>
      <c r="R829" s="42"/>
      <c r="S829" s="42"/>
      <c r="T829" s="42"/>
      <c r="U829" s="19">
        <f t="shared" si="435"/>
        <v>0</v>
      </c>
      <c r="V829" s="42">
        <f t="shared" si="436"/>
        <v>0</v>
      </c>
      <c r="AR829" s="1"/>
      <c r="AS829" s="1"/>
    </row>
    <row r="830" spans="1:45" s="3" customFormat="1">
      <c r="A830" s="180">
        <v>5307</v>
      </c>
      <c r="B830" s="53" t="s">
        <v>723</v>
      </c>
      <c r="C830" s="458" t="s">
        <v>183</v>
      </c>
      <c r="D830" s="7"/>
      <c r="E830" s="9"/>
      <c r="F830" s="173">
        <v>1</v>
      </c>
      <c r="G830" s="9"/>
      <c r="H830" s="8">
        <f t="shared" si="432"/>
        <v>1</v>
      </c>
      <c r="I830" s="4">
        <v>1</v>
      </c>
      <c r="J830" s="9" t="s">
        <v>260</v>
      </c>
      <c r="K830" s="14"/>
      <c r="L830" s="19">
        <f t="shared" si="433"/>
        <v>0</v>
      </c>
      <c r="M830" s="32"/>
      <c r="N830" s="339"/>
      <c r="O830" s="353">
        <f>L:L+N:N</f>
        <v>0</v>
      </c>
      <c r="P830" s="19">
        <f t="shared" si="434"/>
        <v>0</v>
      </c>
      <c r="Q830" s="42"/>
      <c r="R830" s="42"/>
      <c r="S830" s="42"/>
      <c r="T830" s="42"/>
      <c r="U830" s="19">
        <f t="shared" si="435"/>
        <v>0</v>
      </c>
      <c r="V830" s="42">
        <f t="shared" si="436"/>
        <v>0</v>
      </c>
      <c r="AR830" s="1"/>
      <c r="AS830" s="1"/>
    </row>
    <row r="831" spans="1:45" s="3" customFormat="1">
      <c r="A831" s="180">
        <v>5310</v>
      </c>
      <c r="B831" s="53" t="s">
        <v>934</v>
      </c>
      <c r="C831" s="458" t="s">
        <v>183</v>
      </c>
      <c r="D831" s="7"/>
      <c r="E831" s="9"/>
      <c r="F831" s="173">
        <v>1</v>
      </c>
      <c r="G831" s="9"/>
      <c r="H831" s="8">
        <f t="shared" si="432"/>
        <v>1</v>
      </c>
      <c r="I831" s="4">
        <v>1</v>
      </c>
      <c r="J831" s="9" t="s">
        <v>260</v>
      </c>
      <c r="K831" s="14"/>
      <c r="L831" s="19">
        <f t="shared" si="433"/>
        <v>0</v>
      </c>
      <c r="M831" s="32"/>
      <c r="N831" s="339"/>
      <c r="O831" s="353">
        <f>L:L+N:N</f>
        <v>0</v>
      </c>
      <c r="P831" s="19">
        <f t="shared" si="434"/>
        <v>0</v>
      </c>
      <c r="Q831" s="42"/>
      <c r="R831" s="42"/>
      <c r="S831" s="42"/>
      <c r="T831" s="42"/>
      <c r="U831" s="19">
        <f t="shared" si="435"/>
        <v>0</v>
      </c>
      <c r="V831" s="42">
        <f t="shared" si="436"/>
        <v>0</v>
      </c>
      <c r="AR831" s="1"/>
      <c r="AS831" s="1"/>
    </row>
    <row r="832" spans="1:45" s="3" customFormat="1">
      <c r="A832" s="180">
        <v>5340</v>
      </c>
      <c r="B832" s="53" t="s">
        <v>476</v>
      </c>
      <c r="C832" s="458" t="s">
        <v>183</v>
      </c>
      <c r="D832" s="7"/>
      <c r="E832" s="9"/>
      <c r="F832" s="173">
        <f>esd</f>
        <v>0</v>
      </c>
      <c r="G832" s="9"/>
      <c r="H832" s="8">
        <f t="shared" si="432"/>
        <v>0</v>
      </c>
      <c r="I832" s="4">
        <v>1</v>
      </c>
      <c r="J832" s="9" t="s">
        <v>260</v>
      </c>
      <c r="K832" s="14"/>
      <c r="L832" s="19">
        <f t="shared" si="433"/>
        <v>0</v>
      </c>
      <c r="M832" s="32"/>
      <c r="N832" s="339"/>
      <c r="O832" s="353">
        <f>L:L+N:N</f>
        <v>0</v>
      </c>
      <c r="P832" s="19">
        <f t="shared" si="434"/>
        <v>0</v>
      </c>
      <c r="Q832" s="42"/>
      <c r="R832" s="42"/>
      <c r="S832" s="42"/>
      <c r="T832" s="42"/>
      <c r="U832" s="19">
        <f t="shared" si="435"/>
        <v>0</v>
      </c>
      <c r="V832" s="42">
        <f t="shared" si="436"/>
        <v>0</v>
      </c>
      <c r="AR832" s="1"/>
      <c r="AS832" s="1"/>
    </row>
    <row r="833" spans="1:45" s="3" customFormat="1">
      <c r="A833" s="180">
        <v>5346</v>
      </c>
      <c r="B833" s="53" t="s">
        <v>166</v>
      </c>
      <c r="C833" s="458" t="s">
        <v>183</v>
      </c>
      <c r="D833" s="7"/>
      <c r="E833" s="9"/>
      <c r="F833" s="173">
        <v>1</v>
      </c>
      <c r="G833" s="9"/>
      <c r="H833" s="8">
        <f t="shared" si="432"/>
        <v>1</v>
      </c>
      <c r="I833" s="4">
        <v>1</v>
      </c>
      <c r="J833" s="9" t="s">
        <v>260</v>
      </c>
      <c r="K833" s="14"/>
      <c r="L833" s="19">
        <f t="shared" si="433"/>
        <v>0</v>
      </c>
      <c r="M833" s="32"/>
      <c r="N833" s="339"/>
      <c r="O833" s="353">
        <f>L:L+N:N</f>
        <v>0</v>
      </c>
      <c r="P833" s="19">
        <f t="shared" si="434"/>
        <v>0</v>
      </c>
      <c r="Q833" s="42"/>
      <c r="R833" s="42"/>
      <c r="S833" s="42"/>
      <c r="T833" s="42"/>
      <c r="U833" s="19">
        <f t="shared" si="435"/>
        <v>0</v>
      </c>
      <c r="V833" s="42">
        <f t="shared" si="436"/>
        <v>0</v>
      </c>
      <c r="AR833" s="1"/>
      <c r="AS833" s="1"/>
    </row>
    <row r="834" spans="1:45" s="3" customFormat="1">
      <c r="A834" s="180">
        <v>5347</v>
      </c>
      <c r="B834" s="53" t="s">
        <v>478</v>
      </c>
      <c r="C834" s="458" t="s">
        <v>183</v>
      </c>
      <c r="D834" s="7"/>
      <c r="E834" s="9"/>
      <c r="F834" s="173">
        <v>1</v>
      </c>
      <c r="G834" s="9"/>
      <c r="H834" s="8">
        <f t="shared" si="432"/>
        <v>1</v>
      </c>
      <c r="I834" s="4">
        <v>1</v>
      </c>
      <c r="J834" s="9" t="s">
        <v>260</v>
      </c>
      <c r="K834" s="14"/>
      <c r="L834" s="19">
        <f t="shared" si="433"/>
        <v>0</v>
      </c>
      <c r="M834" s="32"/>
      <c r="N834" s="339"/>
      <c r="O834" s="353">
        <f>L:L+N:N</f>
        <v>0</v>
      </c>
      <c r="P834" s="19">
        <f t="shared" si="434"/>
        <v>0</v>
      </c>
      <c r="Q834" s="42"/>
      <c r="R834" s="42"/>
      <c r="S834" s="42"/>
      <c r="T834" s="42"/>
      <c r="U834" s="19">
        <f t="shared" si="435"/>
        <v>0</v>
      </c>
      <c r="V834" s="42">
        <f t="shared" si="436"/>
        <v>0</v>
      </c>
      <c r="AR834" s="1"/>
      <c r="AS834" s="1"/>
    </row>
    <row r="835" spans="1:45" s="3" customFormat="1">
      <c r="A835" s="180">
        <v>5348</v>
      </c>
      <c r="B835" s="53" t="s">
        <v>823</v>
      </c>
      <c r="C835" s="458" t="s">
        <v>183</v>
      </c>
      <c r="D835" s="7"/>
      <c r="E835" s="9"/>
      <c r="F835" s="173">
        <v>1</v>
      </c>
      <c r="G835" s="9"/>
      <c r="H835" s="8">
        <f t="shared" si="432"/>
        <v>1</v>
      </c>
      <c r="I835" s="4">
        <v>1</v>
      </c>
      <c r="J835" s="9" t="s">
        <v>216</v>
      </c>
      <c r="K835" s="14"/>
      <c r="L835" s="19">
        <f t="shared" si="433"/>
        <v>0</v>
      </c>
      <c r="M835" s="32"/>
      <c r="N835" s="339"/>
      <c r="O835" s="353">
        <f>L:L+N:N</f>
        <v>0</v>
      </c>
      <c r="P835" s="19">
        <f t="shared" si="434"/>
        <v>0</v>
      </c>
      <c r="Q835" s="42"/>
      <c r="R835" s="42"/>
      <c r="S835" s="42"/>
      <c r="T835" s="42"/>
      <c r="U835" s="19">
        <f t="shared" si="435"/>
        <v>0</v>
      </c>
      <c r="V835" s="42">
        <f t="shared" si="436"/>
        <v>0</v>
      </c>
      <c r="AR835" s="1"/>
      <c r="AS835" s="1"/>
    </row>
    <row r="836" spans="1:45" s="3" customFormat="1">
      <c r="A836" s="180">
        <v>5350</v>
      </c>
      <c r="B836" s="53" t="s">
        <v>725</v>
      </c>
      <c r="C836" s="458" t="s">
        <v>183</v>
      </c>
      <c r="D836" s="7"/>
      <c r="E836" s="9"/>
      <c r="F836" s="173">
        <v>1</v>
      </c>
      <c r="G836" s="9"/>
      <c r="H836" s="8">
        <f t="shared" si="432"/>
        <v>1</v>
      </c>
      <c r="I836" s="4">
        <v>1</v>
      </c>
      <c r="J836" s="9" t="s">
        <v>515</v>
      </c>
      <c r="K836" s="14"/>
      <c r="L836" s="19">
        <f t="shared" si="433"/>
        <v>0</v>
      </c>
      <c r="M836" s="32"/>
      <c r="N836" s="339"/>
      <c r="O836" s="353">
        <f>L:L+N:N</f>
        <v>0</v>
      </c>
      <c r="P836" s="19">
        <f t="shared" si="434"/>
        <v>0</v>
      </c>
      <c r="Q836" s="42"/>
      <c r="R836" s="42"/>
      <c r="S836" s="42"/>
      <c r="T836" s="42"/>
      <c r="U836" s="19">
        <f t="shared" si="435"/>
        <v>0</v>
      </c>
      <c r="V836" s="42">
        <f t="shared" si="436"/>
        <v>0</v>
      </c>
      <c r="AR836" s="1"/>
      <c r="AS836" s="1"/>
    </row>
    <row r="837" spans="1:45" s="3" customFormat="1">
      <c r="A837" s="180">
        <v>5351</v>
      </c>
      <c r="B837" s="53" t="s">
        <v>167</v>
      </c>
      <c r="C837" s="458" t="s">
        <v>183</v>
      </c>
      <c r="D837" s="7"/>
      <c r="E837" s="9"/>
      <c r="F837" s="173">
        <v>1</v>
      </c>
      <c r="G837" s="9"/>
      <c r="H837" s="8">
        <f t="shared" si="432"/>
        <v>1</v>
      </c>
      <c r="I837" s="4">
        <v>1</v>
      </c>
      <c r="J837" s="9" t="s">
        <v>515</v>
      </c>
      <c r="K837" s="14"/>
      <c r="L837" s="19">
        <f t="shared" si="433"/>
        <v>0</v>
      </c>
      <c r="M837" s="32"/>
      <c r="N837" s="339"/>
      <c r="O837" s="353">
        <f>L:L+N:N</f>
        <v>0</v>
      </c>
      <c r="P837" s="19">
        <f t="shared" si="434"/>
        <v>0</v>
      </c>
      <c r="Q837" s="42"/>
      <c r="R837" s="42"/>
      <c r="S837" s="42"/>
      <c r="T837" s="42"/>
      <c r="U837" s="19">
        <f t="shared" si="435"/>
        <v>0</v>
      </c>
      <c r="V837" s="42">
        <f t="shared" si="436"/>
        <v>0</v>
      </c>
      <c r="AR837" s="1"/>
      <c r="AS837" s="1"/>
    </row>
    <row r="838" spans="1:45" s="3" customFormat="1">
      <c r="A838" s="180">
        <v>5352</v>
      </c>
      <c r="B838" s="53" t="s">
        <v>168</v>
      </c>
      <c r="C838" s="458" t="s">
        <v>183</v>
      </c>
      <c r="D838" s="7"/>
      <c r="E838" s="9"/>
      <c r="F838" s="173">
        <v>1</v>
      </c>
      <c r="G838" s="9"/>
      <c r="H838" s="8">
        <f t="shared" si="432"/>
        <v>1</v>
      </c>
      <c r="I838" s="4">
        <v>1</v>
      </c>
      <c r="J838" s="9" t="s">
        <v>515</v>
      </c>
      <c r="K838" s="14"/>
      <c r="L838" s="19">
        <f t="shared" si="433"/>
        <v>0</v>
      </c>
      <c r="M838" s="32"/>
      <c r="N838" s="339"/>
      <c r="O838" s="353">
        <f>L:L+N:N</f>
        <v>0</v>
      </c>
      <c r="P838" s="19">
        <f t="shared" si="434"/>
        <v>0</v>
      </c>
      <c r="Q838" s="42"/>
      <c r="R838" s="42"/>
      <c r="S838" s="42"/>
      <c r="T838" s="42"/>
      <c r="U838" s="19">
        <f t="shared" si="435"/>
        <v>0</v>
      </c>
      <c r="V838" s="42">
        <f t="shared" si="436"/>
        <v>0</v>
      </c>
      <c r="AR838" s="1"/>
      <c r="AS838" s="1"/>
    </row>
    <row r="839" spans="1:45" s="3" customFormat="1">
      <c r="A839" s="180">
        <v>5353</v>
      </c>
      <c r="B839" s="53" t="s">
        <v>985</v>
      </c>
      <c r="C839" s="458" t="s">
        <v>183</v>
      </c>
      <c r="D839" s="7"/>
      <c r="E839" s="9"/>
      <c r="F839" s="173">
        <v>1</v>
      </c>
      <c r="G839" s="9"/>
      <c r="H839" s="8">
        <f t="shared" si="432"/>
        <v>1</v>
      </c>
      <c r="I839" s="4">
        <v>1</v>
      </c>
      <c r="J839" s="9" t="s">
        <v>515</v>
      </c>
      <c r="K839" s="14"/>
      <c r="L839" s="19">
        <f t="shared" si="433"/>
        <v>0</v>
      </c>
      <c r="M839" s="32"/>
      <c r="N839" s="339"/>
      <c r="O839" s="353">
        <f>L:L+N:N</f>
        <v>0</v>
      </c>
      <c r="P839" s="19">
        <f t="shared" si="434"/>
        <v>0</v>
      </c>
      <c r="Q839" s="42"/>
      <c r="R839" s="42"/>
      <c r="S839" s="42"/>
      <c r="T839" s="42"/>
      <c r="U839" s="19">
        <f t="shared" si="435"/>
        <v>0</v>
      </c>
      <c r="V839" s="42">
        <f t="shared" si="436"/>
        <v>0</v>
      </c>
      <c r="AR839" s="1"/>
      <c r="AS839" s="1"/>
    </row>
    <row r="840" spans="1:45" s="3" customFormat="1">
      <c r="A840" s="180">
        <v>5354</v>
      </c>
      <c r="B840" s="53" t="s">
        <v>169</v>
      </c>
      <c r="C840" s="458" t="s">
        <v>183</v>
      </c>
      <c r="D840" s="7"/>
      <c r="E840" s="9"/>
      <c r="F840" s="173">
        <v>1</v>
      </c>
      <c r="G840" s="9"/>
      <c r="H840" s="8">
        <f t="shared" si="432"/>
        <v>1</v>
      </c>
      <c r="I840" s="4">
        <v>1</v>
      </c>
      <c r="J840" s="9" t="s">
        <v>515</v>
      </c>
      <c r="K840" s="14"/>
      <c r="L840" s="19">
        <f t="shared" si="433"/>
        <v>0</v>
      </c>
      <c r="M840" s="32"/>
      <c r="N840" s="339"/>
      <c r="O840" s="353">
        <f>L:L+N:N</f>
        <v>0</v>
      </c>
      <c r="P840" s="19">
        <f t="shared" si="434"/>
        <v>0</v>
      </c>
      <c r="Q840" s="42"/>
      <c r="R840" s="42"/>
      <c r="S840" s="42"/>
      <c r="T840" s="42"/>
      <c r="U840" s="19">
        <f t="shared" si="435"/>
        <v>0</v>
      </c>
      <c r="V840" s="42">
        <f t="shared" si="436"/>
        <v>0</v>
      </c>
      <c r="AR840" s="1"/>
      <c r="AS840" s="1"/>
    </row>
    <row r="841" spans="1:45" s="3" customFormat="1">
      <c r="A841" s="180">
        <v>5356</v>
      </c>
      <c r="B841" s="53" t="s">
        <v>724</v>
      </c>
      <c r="C841" s="458" t="s">
        <v>183</v>
      </c>
      <c r="D841" s="7"/>
      <c r="E841" s="9"/>
      <c r="F841" s="173">
        <v>1</v>
      </c>
      <c r="G841" s="9"/>
      <c r="H841" s="8">
        <f t="shared" ref="H841" si="437">SUM(E841:G841)</f>
        <v>1</v>
      </c>
      <c r="I841" s="4">
        <v>1</v>
      </c>
      <c r="J841" s="9" t="s">
        <v>216</v>
      </c>
      <c r="K841" s="14"/>
      <c r="L841" s="19">
        <f t="shared" ref="L841" si="438">H841*I841*K841</f>
        <v>0</v>
      </c>
      <c r="M841" s="32"/>
      <c r="N841" s="339"/>
      <c r="O841" s="353">
        <f>L:L+N:N</f>
        <v>0</v>
      </c>
      <c r="P841" s="19">
        <f t="shared" ref="P841" si="439">MAX(L841-SUM(Q841:T841),0)</f>
        <v>0</v>
      </c>
      <c r="Q841" s="42"/>
      <c r="R841" s="42"/>
      <c r="S841" s="42"/>
      <c r="T841" s="42"/>
      <c r="U841" s="19">
        <f t="shared" ref="U841" si="440">L841-SUM(P841:T841)</f>
        <v>0</v>
      </c>
      <c r="V841" s="42">
        <f t="shared" ref="V841" si="441">P841</f>
        <v>0</v>
      </c>
      <c r="AR841" s="1"/>
      <c r="AS841" s="1"/>
    </row>
    <row r="842" spans="1:45" s="3" customFormat="1">
      <c r="A842" s="211">
        <v>5357</v>
      </c>
      <c r="B842" s="186" t="s">
        <v>1416</v>
      </c>
      <c r="C842" s="458" t="s">
        <v>183</v>
      </c>
      <c r="D842" s="7"/>
      <c r="E842" s="9"/>
      <c r="F842" s="173">
        <v>1</v>
      </c>
      <c r="G842" s="9"/>
      <c r="H842" s="8">
        <f>SUM(E842:G842)</f>
        <v>1</v>
      </c>
      <c r="I842" s="4">
        <v>1</v>
      </c>
      <c r="J842" s="9" t="s">
        <v>216</v>
      </c>
      <c r="K842" s="14"/>
      <c r="L842" s="19">
        <f>H842*I842*K842</f>
        <v>0</v>
      </c>
      <c r="M842" s="32"/>
      <c r="N842" s="339"/>
      <c r="O842" s="353">
        <f>L:L+N:N</f>
        <v>0</v>
      </c>
      <c r="P842" s="19">
        <f>MAX(L842-SUM(Q842:T842),0)</f>
        <v>0</v>
      </c>
      <c r="Q842" s="42"/>
      <c r="R842" s="42"/>
      <c r="S842" s="42"/>
      <c r="T842" s="42"/>
      <c r="U842" s="19">
        <f>L842-SUM(P842:T842)</f>
        <v>0</v>
      </c>
      <c r="V842" s="42">
        <f>P842</f>
        <v>0</v>
      </c>
      <c r="AR842" s="1"/>
      <c r="AS842" s="1"/>
    </row>
    <row r="843" spans="1:45" s="3" customFormat="1">
      <c r="A843" s="211">
        <v>5358</v>
      </c>
      <c r="B843" s="186" t="s">
        <v>1415</v>
      </c>
      <c r="C843" s="458" t="s">
        <v>183</v>
      </c>
      <c r="D843" s="7"/>
      <c r="E843" s="9"/>
      <c r="F843" s="173">
        <v>1</v>
      </c>
      <c r="G843" s="9"/>
      <c r="H843" s="8">
        <f>SUM(E843:G843)</f>
        <v>1</v>
      </c>
      <c r="I843" s="4">
        <v>1</v>
      </c>
      <c r="J843" s="9" t="s">
        <v>216</v>
      </c>
      <c r="K843" s="14"/>
      <c r="L843" s="19">
        <f>H843*I843*K843</f>
        <v>0</v>
      </c>
      <c r="M843" s="32"/>
      <c r="N843" s="339"/>
      <c r="O843" s="353">
        <f>L:L+N:N</f>
        <v>0</v>
      </c>
      <c r="P843" s="19">
        <f>MAX(L843-SUM(Q843:T843),0)</f>
        <v>0</v>
      </c>
      <c r="Q843" s="42"/>
      <c r="R843" s="42"/>
      <c r="S843" s="42"/>
      <c r="T843" s="42"/>
      <c r="U843" s="19">
        <f>L843-SUM(P843:T843)</f>
        <v>0</v>
      </c>
      <c r="V843" s="42">
        <f>P843</f>
        <v>0</v>
      </c>
      <c r="AR843" s="1"/>
      <c r="AS843" s="1"/>
    </row>
    <row r="844" spans="1:45" s="3" customFormat="1">
      <c r="A844" s="180">
        <v>5360</v>
      </c>
      <c r="B844" s="53" t="s">
        <v>571</v>
      </c>
      <c r="C844" s="458" t="s">
        <v>183</v>
      </c>
      <c r="D844" s="7"/>
      <c r="E844" s="9"/>
      <c r="F844" s="173">
        <v>1</v>
      </c>
      <c r="G844" s="9"/>
      <c r="H844" s="8">
        <f t="shared" si="432"/>
        <v>1</v>
      </c>
      <c r="I844" s="4">
        <v>1</v>
      </c>
      <c r="J844" s="9" t="s">
        <v>216</v>
      </c>
      <c r="K844" s="14"/>
      <c r="L844" s="19">
        <f t="shared" si="433"/>
        <v>0</v>
      </c>
      <c r="M844" s="32"/>
      <c r="N844" s="339"/>
      <c r="O844" s="353">
        <f>L:L+N:N</f>
        <v>0</v>
      </c>
      <c r="P844" s="19">
        <f t="shared" si="434"/>
        <v>0</v>
      </c>
      <c r="Q844" s="42"/>
      <c r="R844" s="42"/>
      <c r="S844" s="42"/>
      <c r="T844" s="42"/>
      <c r="U844" s="19">
        <f t="shared" si="435"/>
        <v>0</v>
      </c>
      <c r="V844" s="42">
        <f t="shared" si="436"/>
        <v>0</v>
      </c>
      <c r="AR844" s="1"/>
      <c r="AS844" s="1"/>
    </row>
    <row r="845" spans="1:45" s="3" customFormat="1">
      <c r="A845" s="180">
        <v>5370</v>
      </c>
      <c r="B845" s="53" t="s">
        <v>956</v>
      </c>
      <c r="C845" s="458" t="s">
        <v>183</v>
      </c>
      <c r="D845" s="7"/>
      <c r="E845" s="9"/>
      <c r="F845" s="173">
        <v>1</v>
      </c>
      <c r="G845" s="9"/>
      <c r="H845" s="8">
        <f t="shared" si="432"/>
        <v>1</v>
      </c>
      <c r="I845" s="4">
        <v>1</v>
      </c>
      <c r="J845" s="9" t="s">
        <v>216</v>
      </c>
      <c r="K845" s="14"/>
      <c r="L845" s="19">
        <f t="shared" si="433"/>
        <v>0</v>
      </c>
      <c r="M845" s="32"/>
      <c r="N845" s="339"/>
      <c r="O845" s="353">
        <f>L:L+N:N</f>
        <v>0</v>
      </c>
      <c r="P845" s="19">
        <f t="shared" si="434"/>
        <v>0</v>
      </c>
      <c r="Q845" s="42"/>
      <c r="R845" s="42"/>
      <c r="S845" s="42"/>
      <c r="T845" s="42"/>
      <c r="U845" s="19">
        <f t="shared" si="435"/>
        <v>0</v>
      </c>
      <c r="V845" s="42">
        <f t="shared" si="436"/>
        <v>0</v>
      </c>
      <c r="AR845" s="1"/>
      <c r="AS845" s="1"/>
    </row>
    <row r="846" spans="1:45" s="3" customFormat="1">
      <c r="A846" s="48">
        <v>5390</v>
      </c>
      <c r="B846" s="53" t="s">
        <v>599</v>
      </c>
      <c r="C846" s="458" t="s">
        <v>183</v>
      </c>
      <c r="D846" s="7"/>
      <c r="E846" s="9"/>
      <c r="F846" s="173">
        <f>IF(finance&gt;0,1,0)</f>
        <v>0</v>
      </c>
      <c r="G846" s="9"/>
      <c r="H846" s="8">
        <f t="shared" si="432"/>
        <v>0</v>
      </c>
      <c r="I846" s="4">
        <v>1</v>
      </c>
      <c r="J846" s="9" t="s">
        <v>216</v>
      </c>
      <c r="K846" s="14"/>
      <c r="L846" s="19">
        <f t="shared" si="433"/>
        <v>0</v>
      </c>
      <c r="M846" s="32"/>
      <c r="N846" s="339"/>
      <c r="O846" s="353">
        <f>L:L+N:N</f>
        <v>0</v>
      </c>
      <c r="P846" s="19">
        <f t="shared" si="434"/>
        <v>0</v>
      </c>
      <c r="Q846" s="42"/>
      <c r="R846" s="42"/>
      <c r="S846" s="42"/>
      <c r="T846" s="42"/>
      <c r="U846" s="19">
        <f t="shared" si="435"/>
        <v>0</v>
      </c>
      <c r="V846" s="45"/>
      <c r="AR846" s="1"/>
      <c r="AS846" s="1"/>
    </row>
    <row r="847" spans="1:45" s="3" customFormat="1">
      <c r="A847" s="48">
        <v>5394</v>
      </c>
      <c r="B847" s="53" t="s">
        <v>616</v>
      </c>
      <c r="C847" s="458" t="s">
        <v>198</v>
      </c>
      <c r="D847" s="7"/>
      <c r="E847" s="9"/>
      <c r="F847" s="173">
        <v>1</v>
      </c>
      <c r="G847" s="9"/>
      <c r="H847" s="8">
        <f t="shared" si="432"/>
        <v>1</v>
      </c>
      <c r="I847" s="4">
        <v>1</v>
      </c>
      <c r="J847" s="9" t="s">
        <v>216</v>
      </c>
      <c r="K847" s="14"/>
      <c r="L847" s="19">
        <f t="shared" si="433"/>
        <v>0</v>
      </c>
      <c r="M847" s="32"/>
      <c r="N847" s="339"/>
      <c r="O847" s="353">
        <f>L:L+N:N</f>
        <v>0</v>
      </c>
      <c r="P847" s="19">
        <f t="shared" si="434"/>
        <v>0</v>
      </c>
      <c r="Q847" s="42"/>
      <c r="R847" s="42"/>
      <c r="S847" s="42"/>
      <c r="T847" s="42"/>
      <c r="U847" s="19">
        <f t="shared" si="435"/>
        <v>0</v>
      </c>
      <c r="V847" s="45"/>
      <c r="AR847" s="1"/>
      <c r="AS847" s="1"/>
    </row>
    <row r="848" spans="1:45" s="3" customFormat="1">
      <c r="A848" s="48"/>
      <c r="B848" s="55" t="s">
        <v>253</v>
      </c>
      <c r="C848" s="459"/>
      <c r="D848" s="7"/>
      <c r="E848" s="9"/>
      <c r="F848" s="173"/>
      <c r="G848" s="9"/>
      <c r="H848" s="8"/>
      <c r="I848" s="4"/>
      <c r="J848" s="9"/>
      <c r="K848" s="14"/>
      <c r="L848" s="21">
        <f t="shared" ref="L848:V848" si="442">SUM(L825:L847)</f>
        <v>0</v>
      </c>
      <c r="M848" s="28">
        <f t="shared" si="442"/>
        <v>0</v>
      </c>
      <c r="N848" s="340">
        <f t="shared" si="442"/>
        <v>0</v>
      </c>
      <c r="O848" s="349">
        <f t="shared" si="442"/>
        <v>0</v>
      </c>
      <c r="P848" s="21">
        <f t="shared" si="442"/>
        <v>0</v>
      </c>
      <c r="Q848" s="43">
        <f t="shared" si="442"/>
        <v>0</v>
      </c>
      <c r="R848" s="43">
        <f t="shared" si="442"/>
        <v>0</v>
      </c>
      <c r="S848" s="43">
        <f t="shared" si="442"/>
        <v>0</v>
      </c>
      <c r="T848" s="43">
        <f t="shared" si="442"/>
        <v>0</v>
      </c>
      <c r="U848" s="21">
        <f t="shared" si="442"/>
        <v>0</v>
      </c>
      <c r="V848" s="43">
        <f t="shared" si="442"/>
        <v>0</v>
      </c>
      <c r="AR848" s="1"/>
      <c r="AS848" s="1"/>
    </row>
    <row r="849" spans="1:45" s="3" customFormat="1">
      <c r="A849" s="18"/>
      <c r="B849" s="55"/>
      <c r="C849" s="459"/>
      <c r="D849" s="7"/>
      <c r="E849" s="4"/>
      <c r="F849" s="173"/>
      <c r="G849" s="9"/>
      <c r="H849" s="8"/>
      <c r="I849" s="4"/>
      <c r="J849" s="10"/>
      <c r="K849" s="14"/>
      <c r="L849" s="24"/>
      <c r="M849" s="30"/>
      <c r="N849" s="362"/>
      <c r="O849" s="351"/>
      <c r="P849" s="24"/>
      <c r="Q849" s="42"/>
      <c r="R849" s="42"/>
      <c r="S849" s="42"/>
      <c r="T849" s="42"/>
      <c r="U849" s="19"/>
      <c r="V849" s="42"/>
      <c r="AR849" s="1"/>
      <c r="AS849" s="1"/>
    </row>
    <row r="850" spans="1:45" s="3" customFormat="1">
      <c r="A850" s="50">
        <v>5400</v>
      </c>
      <c r="B850" s="38" t="s">
        <v>970</v>
      </c>
      <c r="C850" s="459"/>
      <c r="D850" s="7"/>
      <c r="E850" s="9"/>
      <c r="F850" s="173"/>
      <c r="G850" s="9"/>
      <c r="H850" s="8"/>
      <c r="I850" s="4"/>
      <c r="J850" s="9"/>
      <c r="K850" s="14"/>
      <c r="L850" s="19"/>
      <c r="M850" s="32"/>
      <c r="N850" s="339"/>
      <c r="O850" s="353"/>
      <c r="P850" s="19"/>
      <c r="Q850" s="42"/>
      <c r="R850" s="42"/>
      <c r="S850" s="42"/>
      <c r="T850" s="42"/>
      <c r="U850" s="19"/>
      <c r="V850" s="42"/>
      <c r="AR850" s="1"/>
      <c r="AS850" s="1"/>
    </row>
    <row r="851" spans="1:45" s="3" customFormat="1">
      <c r="A851" s="180">
        <v>5444</v>
      </c>
      <c r="B851" s="53" t="s">
        <v>463</v>
      </c>
      <c r="C851" s="458" t="s">
        <v>183</v>
      </c>
      <c r="D851" s="7"/>
      <c r="E851" s="9"/>
      <c r="F851" s="173">
        <v>1</v>
      </c>
      <c r="G851" s="9"/>
      <c r="H851" s="8">
        <f>SUM(E851:G851)</f>
        <v>1</v>
      </c>
      <c r="I851" s="4">
        <v>1</v>
      </c>
      <c r="J851" s="9" t="s">
        <v>216</v>
      </c>
      <c r="K851" s="14"/>
      <c r="L851" s="19">
        <f t="shared" ref="L851:L860" si="443">H851*I851*K851</f>
        <v>0</v>
      </c>
      <c r="M851" s="32"/>
      <c r="N851" s="339"/>
      <c r="O851" s="353">
        <f>L:L+N:N</f>
        <v>0</v>
      </c>
      <c r="P851" s="19">
        <f t="shared" ref="P851:P860" si="444">MAX(L851-SUM(Q851:T851),0)</f>
        <v>0</v>
      </c>
      <c r="Q851" s="42"/>
      <c r="R851" s="42"/>
      <c r="S851" s="42"/>
      <c r="T851" s="42"/>
      <c r="U851" s="19">
        <f t="shared" ref="U851:U860" si="445">L851-SUM(P851:T851)</f>
        <v>0</v>
      </c>
      <c r="V851" s="42">
        <f t="shared" ref="V851:V859" si="446">P851</f>
        <v>0</v>
      </c>
      <c r="AR851" s="1"/>
      <c r="AS851" s="1"/>
    </row>
    <row r="852" spans="1:45" s="3" customFormat="1">
      <c r="A852" s="180">
        <v>5445</v>
      </c>
      <c r="B852" s="53" t="s">
        <v>974</v>
      </c>
      <c r="C852" s="458" t="s">
        <v>183</v>
      </c>
      <c r="D852" s="7"/>
      <c r="E852" s="9"/>
      <c r="F852" s="173">
        <v>1</v>
      </c>
      <c r="G852" s="9"/>
      <c r="H852" s="8">
        <f>SUM(E852:G852)</f>
        <v>1</v>
      </c>
      <c r="I852" s="4">
        <v>1</v>
      </c>
      <c r="J852" s="9" t="s">
        <v>216</v>
      </c>
      <c r="K852" s="14"/>
      <c r="L852" s="19">
        <f t="shared" si="443"/>
        <v>0</v>
      </c>
      <c r="M852" s="32"/>
      <c r="N852" s="339"/>
      <c r="O852" s="353">
        <f>L:L+N:N</f>
        <v>0</v>
      </c>
      <c r="P852" s="19">
        <f t="shared" si="444"/>
        <v>0</v>
      </c>
      <c r="Q852" s="42"/>
      <c r="R852" s="42"/>
      <c r="S852" s="42"/>
      <c r="T852" s="42"/>
      <c r="U852" s="19">
        <f t="shared" si="445"/>
        <v>0</v>
      </c>
      <c r="V852" s="42">
        <f t="shared" si="446"/>
        <v>0</v>
      </c>
      <c r="AR852" s="1"/>
      <c r="AS852" s="1"/>
    </row>
    <row r="853" spans="1:45" s="3" customFormat="1">
      <c r="A853" s="180">
        <v>5446</v>
      </c>
      <c r="B853" s="53" t="s">
        <v>975</v>
      </c>
      <c r="C853" s="458" t="s">
        <v>183</v>
      </c>
      <c r="D853" s="7"/>
      <c r="E853" s="9"/>
      <c r="F853" s="173">
        <v>1</v>
      </c>
      <c r="G853" s="9"/>
      <c r="H853" s="8">
        <f>SUM(E853:G853)</f>
        <v>1</v>
      </c>
      <c r="I853" s="4">
        <v>1</v>
      </c>
      <c r="J853" s="9" t="s">
        <v>216</v>
      </c>
      <c r="K853" s="14"/>
      <c r="L853" s="19">
        <f t="shared" si="443"/>
        <v>0</v>
      </c>
      <c r="M853" s="32"/>
      <c r="N853" s="339"/>
      <c r="O853" s="353">
        <f>L:L+N:N</f>
        <v>0</v>
      </c>
      <c r="P853" s="19">
        <f t="shared" si="444"/>
        <v>0</v>
      </c>
      <c r="Q853" s="42"/>
      <c r="R853" s="42"/>
      <c r="S853" s="42"/>
      <c r="T853" s="42"/>
      <c r="U853" s="19">
        <f t="shared" si="445"/>
        <v>0</v>
      </c>
      <c r="V853" s="42">
        <f t="shared" si="446"/>
        <v>0</v>
      </c>
      <c r="AR853" s="1"/>
      <c r="AS853" s="1"/>
    </row>
    <row r="854" spans="1:45" s="3" customFormat="1">
      <c r="A854" s="180">
        <v>5448</v>
      </c>
      <c r="B854" s="53" t="s">
        <v>971</v>
      </c>
      <c r="C854" s="458" t="s">
        <v>183</v>
      </c>
      <c r="D854" s="7"/>
      <c r="E854" s="4"/>
      <c r="F854" s="173">
        <v>1</v>
      </c>
      <c r="G854" s="9"/>
      <c r="H854" s="8">
        <f t="shared" ref="H854:H860" si="447">SUM(E854:G854)</f>
        <v>1</v>
      </c>
      <c r="I854" s="4">
        <v>1</v>
      </c>
      <c r="J854" s="9" t="s">
        <v>216</v>
      </c>
      <c r="K854" s="14"/>
      <c r="L854" s="19">
        <f t="shared" si="443"/>
        <v>0</v>
      </c>
      <c r="M854" s="32"/>
      <c r="N854" s="339"/>
      <c r="O854" s="353">
        <f>L:L+N:N</f>
        <v>0</v>
      </c>
      <c r="P854" s="19">
        <f t="shared" si="444"/>
        <v>0</v>
      </c>
      <c r="Q854" s="42"/>
      <c r="R854" s="42"/>
      <c r="S854" s="42"/>
      <c r="T854" s="42"/>
      <c r="U854" s="19">
        <f t="shared" si="445"/>
        <v>0</v>
      </c>
      <c r="V854" s="42">
        <f t="shared" si="446"/>
        <v>0</v>
      </c>
      <c r="AR854" s="1"/>
      <c r="AS854" s="1"/>
    </row>
    <row r="855" spans="1:45" s="3" customFormat="1">
      <c r="A855" s="180">
        <v>5450</v>
      </c>
      <c r="B855" s="53" t="s">
        <v>976</v>
      </c>
      <c r="C855" s="458" t="s">
        <v>183</v>
      </c>
      <c r="D855" s="7"/>
      <c r="E855" s="9"/>
      <c r="F855" s="173">
        <f>min</f>
        <v>0</v>
      </c>
      <c r="G855" s="9"/>
      <c r="H855" s="8">
        <f t="shared" si="447"/>
        <v>0</v>
      </c>
      <c r="I855" s="4">
        <v>1</v>
      </c>
      <c r="J855" s="9" t="s">
        <v>527</v>
      </c>
      <c r="K855" s="14"/>
      <c r="L855" s="19">
        <f t="shared" si="443"/>
        <v>0</v>
      </c>
      <c r="M855" s="32"/>
      <c r="N855" s="339"/>
      <c r="O855" s="353">
        <f>L:L+N:N</f>
        <v>0</v>
      </c>
      <c r="P855" s="19">
        <f t="shared" si="444"/>
        <v>0</v>
      </c>
      <c r="Q855" s="42"/>
      <c r="R855" s="42"/>
      <c r="S855" s="42"/>
      <c r="T855" s="42"/>
      <c r="U855" s="19">
        <f t="shared" si="445"/>
        <v>0</v>
      </c>
      <c r="V855" s="42">
        <f t="shared" si="446"/>
        <v>0</v>
      </c>
      <c r="AR855" s="1"/>
      <c r="AS855" s="1"/>
    </row>
    <row r="856" spans="1:45" s="3" customFormat="1">
      <c r="A856" s="180">
        <v>5451</v>
      </c>
      <c r="B856" s="53" t="s">
        <v>978</v>
      </c>
      <c r="C856" s="458" t="s">
        <v>183</v>
      </c>
      <c r="D856" s="7"/>
      <c r="E856" s="9"/>
      <c r="F856" s="173">
        <f>$H$497</f>
        <v>0</v>
      </c>
      <c r="G856" s="9"/>
      <c r="H856" s="8">
        <f t="shared" si="447"/>
        <v>0</v>
      </c>
      <c r="I856" s="4">
        <v>1</v>
      </c>
      <c r="J856" s="9" t="s">
        <v>216</v>
      </c>
      <c r="K856" s="14"/>
      <c r="L856" s="19">
        <f t="shared" si="443"/>
        <v>0</v>
      </c>
      <c r="M856" s="32"/>
      <c r="N856" s="339"/>
      <c r="O856" s="353">
        <f>L:L+N:N</f>
        <v>0</v>
      </c>
      <c r="P856" s="19">
        <f t="shared" si="444"/>
        <v>0</v>
      </c>
      <c r="Q856" s="42"/>
      <c r="R856" s="42"/>
      <c r="S856" s="42"/>
      <c r="T856" s="42"/>
      <c r="U856" s="19">
        <f t="shared" si="445"/>
        <v>0</v>
      </c>
      <c r="V856" s="42">
        <f t="shared" si="446"/>
        <v>0</v>
      </c>
      <c r="AR856" s="1"/>
      <c r="AS856" s="1"/>
    </row>
    <row r="857" spans="1:45" s="3" customFormat="1">
      <c r="A857" s="180">
        <v>5456</v>
      </c>
      <c r="B857" s="53" t="s">
        <v>986</v>
      </c>
      <c r="C857" s="458" t="s">
        <v>183</v>
      </c>
      <c r="D857" s="7"/>
      <c r="E857" s="9"/>
      <c r="F857" s="173">
        <v>1</v>
      </c>
      <c r="G857" s="9"/>
      <c r="H857" s="8">
        <f t="shared" si="447"/>
        <v>1</v>
      </c>
      <c r="I857" s="4">
        <v>1</v>
      </c>
      <c r="J857" s="9" t="s">
        <v>216</v>
      </c>
      <c r="K857" s="14"/>
      <c r="L857" s="19">
        <f t="shared" si="443"/>
        <v>0</v>
      </c>
      <c r="M857" s="32"/>
      <c r="N857" s="339"/>
      <c r="O857" s="353">
        <f>L:L+N:N</f>
        <v>0</v>
      </c>
      <c r="P857" s="19">
        <f t="shared" si="444"/>
        <v>0</v>
      </c>
      <c r="Q857" s="42"/>
      <c r="R857" s="42"/>
      <c r="S857" s="42"/>
      <c r="T857" s="42"/>
      <c r="U857" s="19">
        <f t="shared" si="445"/>
        <v>0</v>
      </c>
      <c r="V857" s="42">
        <f t="shared" si="446"/>
        <v>0</v>
      </c>
      <c r="AR857" s="1"/>
      <c r="AS857" s="1"/>
    </row>
    <row r="858" spans="1:45" s="3" customFormat="1">
      <c r="A858" s="180">
        <v>5470</v>
      </c>
      <c r="B858" s="53" t="s">
        <v>987</v>
      </c>
      <c r="C858" s="458" t="s">
        <v>183</v>
      </c>
      <c r="D858" s="7"/>
      <c r="E858" s="9"/>
      <c r="F858" s="173">
        <v>1</v>
      </c>
      <c r="G858" s="9"/>
      <c r="H858" s="8">
        <f t="shared" si="447"/>
        <v>1</v>
      </c>
      <c r="I858" s="4">
        <v>1</v>
      </c>
      <c r="J858" s="9" t="s">
        <v>216</v>
      </c>
      <c r="K858" s="14"/>
      <c r="L858" s="19">
        <f t="shared" si="443"/>
        <v>0</v>
      </c>
      <c r="M858" s="32"/>
      <c r="N858" s="339"/>
      <c r="O858" s="353">
        <f>L:L+N:N</f>
        <v>0</v>
      </c>
      <c r="P858" s="19">
        <f t="shared" si="444"/>
        <v>0</v>
      </c>
      <c r="Q858" s="42"/>
      <c r="R858" s="42"/>
      <c r="S858" s="42"/>
      <c r="T858" s="42"/>
      <c r="U858" s="19">
        <f t="shared" si="445"/>
        <v>0</v>
      </c>
      <c r="V858" s="42">
        <f t="shared" si="446"/>
        <v>0</v>
      </c>
      <c r="AR858" s="1"/>
      <c r="AS858" s="1"/>
    </row>
    <row r="859" spans="1:45" s="3" customFormat="1">
      <c r="A859" s="180">
        <v>5471</v>
      </c>
      <c r="B859" s="53" t="s">
        <v>988</v>
      </c>
      <c r="C859" s="458" t="s">
        <v>183</v>
      </c>
      <c r="D859" s="7"/>
      <c r="E859" s="4"/>
      <c r="F859" s="173">
        <v>1</v>
      </c>
      <c r="G859" s="11"/>
      <c r="H859" s="8">
        <f t="shared" si="447"/>
        <v>1</v>
      </c>
      <c r="I859" s="4">
        <v>1</v>
      </c>
      <c r="J859" s="9" t="s">
        <v>216</v>
      </c>
      <c r="K859" s="14"/>
      <c r="L859" s="19">
        <f t="shared" si="443"/>
        <v>0</v>
      </c>
      <c r="M859" s="32"/>
      <c r="N859" s="339"/>
      <c r="O859" s="353">
        <f>L:L+N:N</f>
        <v>0</v>
      </c>
      <c r="P859" s="19">
        <f t="shared" si="444"/>
        <v>0</v>
      </c>
      <c r="Q859" s="42"/>
      <c r="R859" s="42"/>
      <c r="S859" s="42"/>
      <c r="T859" s="42"/>
      <c r="U859" s="19">
        <f t="shared" si="445"/>
        <v>0</v>
      </c>
      <c r="V859" s="42">
        <f t="shared" si="446"/>
        <v>0</v>
      </c>
      <c r="AR859" s="1"/>
      <c r="AS859" s="1"/>
    </row>
    <row r="860" spans="1:45" s="3" customFormat="1">
      <c r="A860" s="48">
        <v>5494</v>
      </c>
      <c r="B860" s="53" t="s">
        <v>616</v>
      </c>
      <c r="C860" s="458" t="s">
        <v>198</v>
      </c>
      <c r="D860" s="7"/>
      <c r="E860" s="9"/>
      <c r="F860" s="173">
        <v>1</v>
      </c>
      <c r="G860" s="9"/>
      <c r="H860" s="8">
        <f t="shared" si="447"/>
        <v>1</v>
      </c>
      <c r="I860" s="4">
        <v>1</v>
      </c>
      <c r="J860" s="9" t="s">
        <v>216</v>
      </c>
      <c r="K860" s="14"/>
      <c r="L860" s="19">
        <f t="shared" si="443"/>
        <v>0</v>
      </c>
      <c r="M860" s="32"/>
      <c r="N860" s="339"/>
      <c r="O860" s="353">
        <f>L:L+N:N</f>
        <v>0</v>
      </c>
      <c r="P860" s="19">
        <f t="shared" si="444"/>
        <v>0</v>
      </c>
      <c r="Q860" s="42"/>
      <c r="R860" s="42"/>
      <c r="S860" s="42"/>
      <c r="T860" s="42"/>
      <c r="U860" s="19">
        <f t="shared" si="445"/>
        <v>0</v>
      </c>
      <c r="V860" s="45"/>
      <c r="AR860" s="1"/>
      <c r="AS860" s="1"/>
    </row>
    <row r="861" spans="1:45" s="3" customFormat="1">
      <c r="A861" s="18"/>
      <c r="B861" s="55" t="s">
        <v>253</v>
      </c>
      <c r="C861" s="461"/>
      <c r="D861" s="7"/>
      <c r="E861" s="4"/>
      <c r="F861" s="173"/>
      <c r="G861" s="9"/>
      <c r="H861" s="8"/>
      <c r="I861" s="4"/>
      <c r="J861" s="9"/>
      <c r="K861" s="14"/>
      <c r="L861" s="21">
        <f t="shared" ref="L861:V861" si="448">SUM(L851:L860)</f>
        <v>0</v>
      </c>
      <c r="M861" s="32">
        <f>SUM(M851:M860)</f>
        <v>0</v>
      </c>
      <c r="N861" s="339">
        <f>SUM(N851:N860)</f>
        <v>0</v>
      </c>
      <c r="O861" s="349">
        <f t="shared" ref="O861" si="449">SUM(O851:O860)</f>
        <v>0</v>
      </c>
      <c r="P861" s="21">
        <f t="shared" si="448"/>
        <v>0</v>
      </c>
      <c r="Q861" s="43">
        <f t="shared" si="448"/>
        <v>0</v>
      </c>
      <c r="R861" s="43">
        <f t="shared" si="448"/>
        <v>0</v>
      </c>
      <c r="S861" s="43">
        <f t="shared" si="448"/>
        <v>0</v>
      </c>
      <c r="T861" s="43">
        <f t="shared" si="448"/>
        <v>0</v>
      </c>
      <c r="U861" s="21">
        <f t="shared" si="448"/>
        <v>0</v>
      </c>
      <c r="V861" s="43">
        <f t="shared" si="448"/>
        <v>0</v>
      </c>
      <c r="AR861" s="1"/>
      <c r="AS861" s="1"/>
    </row>
    <row r="862" spans="1:45" s="3" customFormat="1">
      <c r="A862" s="18"/>
      <c r="B862" s="55"/>
      <c r="C862" s="461"/>
      <c r="D862" s="7"/>
      <c r="E862" s="4"/>
      <c r="F862" s="173"/>
      <c r="G862" s="9"/>
      <c r="H862" s="8"/>
      <c r="I862" s="4"/>
      <c r="J862" s="10"/>
      <c r="K862" s="14"/>
      <c r="L862" s="24"/>
      <c r="M862" s="30"/>
      <c r="N862" s="362"/>
      <c r="O862" s="351"/>
      <c r="P862" s="24"/>
      <c r="Q862" s="42"/>
      <c r="R862" s="42"/>
      <c r="S862" s="42"/>
      <c r="T862" s="42"/>
      <c r="U862" s="19"/>
      <c r="V862" s="42"/>
      <c r="AR862" s="1"/>
      <c r="AS862" s="1"/>
    </row>
    <row r="863" spans="1:45" s="3" customFormat="1">
      <c r="A863" s="50">
        <v>5500</v>
      </c>
      <c r="B863" s="38" t="s">
        <v>103</v>
      </c>
      <c r="C863" s="459"/>
      <c r="D863" s="7"/>
      <c r="E863" s="4"/>
      <c r="F863" s="173"/>
      <c r="G863" s="9"/>
      <c r="H863" s="8"/>
      <c r="I863" s="4"/>
      <c r="J863" s="4"/>
      <c r="K863" s="14"/>
      <c r="L863" s="19"/>
      <c r="M863" s="32"/>
      <c r="N863" s="339"/>
      <c r="O863" s="353"/>
      <c r="P863" s="19"/>
      <c r="Q863" s="42"/>
      <c r="R863" s="42"/>
      <c r="S863" s="42"/>
      <c r="T863" s="42"/>
      <c r="U863" s="19"/>
      <c r="V863" s="42"/>
      <c r="AR863" s="1"/>
      <c r="AS863" s="1"/>
    </row>
    <row r="864" spans="1:45" s="3" customFormat="1">
      <c r="A864" s="180">
        <v>5540</v>
      </c>
      <c r="B864" s="53" t="s">
        <v>582</v>
      </c>
      <c r="C864" s="458" t="s">
        <v>183</v>
      </c>
      <c r="D864" s="7"/>
      <c r="E864" s="4"/>
      <c r="F864" s="173">
        <v>1</v>
      </c>
      <c r="G864" s="9"/>
      <c r="H864" s="8">
        <f>SUM(E864:G864)</f>
        <v>1</v>
      </c>
      <c r="I864" s="4">
        <v>1</v>
      </c>
      <c r="J864" s="9" t="s">
        <v>216</v>
      </c>
      <c r="K864" s="14"/>
      <c r="L864" s="19">
        <f>H864*I864*K864</f>
        <v>0</v>
      </c>
      <c r="M864" s="32"/>
      <c r="N864" s="339"/>
      <c r="O864" s="353">
        <f>L:L+N:N</f>
        <v>0</v>
      </c>
      <c r="P864" s="19">
        <f>MAX(L864-SUM(Q864:T864),0)</f>
        <v>0</v>
      </c>
      <c r="Q864" s="42"/>
      <c r="R864" s="42"/>
      <c r="S864" s="42"/>
      <c r="T864" s="42"/>
      <c r="U864" s="19">
        <f>L864-SUM(P864:T864)</f>
        <v>0</v>
      </c>
      <c r="V864" s="42">
        <f>P864</f>
        <v>0</v>
      </c>
      <c r="AR864" s="1"/>
      <c r="AS864" s="1"/>
    </row>
    <row r="865" spans="1:45" s="3" customFormat="1">
      <c r="A865" s="180">
        <v>5550</v>
      </c>
      <c r="B865" s="53" t="s">
        <v>1122</v>
      </c>
      <c r="C865" s="458" t="s">
        <v>183</v>
      </c>
      <c r="D865" s="7"/>
      <c r="E865" s="4"/>
      <c r="F865" s="173">
        <v>1</v>
      </c>
      <c r="G865" s="9"/>
      <c r="H865" s="8">
        <f>SUM(E865:G865)</f>
        <v>1</v>
      </c>
      <c r="I865" s="4">
        <v>1</v>
      </c>
      <c r="J865" s="9" t="s">
        <v>216</v>
      </c>
      <c r="K865" s="14"/>
      <c r="L865" s="19">
        <f>H865*I865*K865</f>
        <v>0</v>
      </c>
      <c r="M865" s="32"/>
      <c r="N865" s="339"/>
      <c r="O865" s="353">
        <f>L:L+N:N</f>
        <v>0</v>
      </c>
      <c r="P865" s="19">
        <f>MAX(L865-SUM(Q865:T865),0)</f>
        <v>0</v>
      </c>
      <c r="Q865" s="42"/>
      <c r="R865" s="42"/>
      <c r="S865" s="42"/>
      <c r="T865" s="42"/>
      <c r="U865" s="19">
        <f>L865-SUM(P865:T865)</f>
        <v>0</v>
      </c>
      <c r="V865" s="42">
        <f>P865</f>
        <v>0</v>
      </c>
      <c r="AR865" s="1"/>
      <c r="AS865" s="1"/>
    </row>
    <row r="866" spans="1:45" s="3" customFormat="1">
      <c r="A866" s="18"/>
      <c r="B866" s="55" t="s">
        <v>253</v>
      </c>
      <c r="C866" s="461"/>
      <c r="D866" s="7"/>
      <c r="E866" s="4"/>
      <c r="F866" s="173"/>
      <c r="G866" s="9"/>
      <c r="H866" s="8"/>
      <c r="I866" s="4"/>
      <c r="J866" s="9"/>
      <c r="K866" s="14"/>
      <c r="L866" s="21">
        <f t="shared" ref="L866:V866" si="450">SUM(L864:L865)</f>
        <v>0</v>
      </c>
      <c r="M866" s="28">
        <f t="shared" si="450"/>
        <v>0</v>
      </c>
      <c r="N866" s="340">
        <f t="shared" ref="N866" si="451">SUM(N864:N865)</f>
        <v>0</v>
      </c>
      <c r="O866" s="349">
        <f t="shared" ref="O866" si="452">SUM(O864:O865)</f>
        <v>0</v>
      </c>
      <c r="P866" s="21">
        <f t="shared" si="450"/>
        <v>0</v>
      </c>
      <c r="Q866" s="43">
        <f t="shared" si="450"/>
        <v>0</v>
      </c>
      <c r="R866" s="43">
        <f t="shared" si="450"/>
        <v>0</v>
      </c>
      <c r="S866" s="43">
        <f t="shared" si="450"/>
        <v>0</v>
      </c>
      <c r="T866" s="43">
        <f t="shared" si="450"/>
        <v>0</v>
      </c>
      <c r="U866" s="21">
        <f t="shared" si="450"/>
        <v>0</v>
      </c>
      <c r="V866" s="43">
        <f t="shared" si="450"/>
        <v>0</v>
      </c>
      <c r="AR866" s="1"/>
      <c r="AS866" s="1"/>
    </row>
    <row r="867" spans="1:45" s="3" customFormat="1">
      <c r="A867" s="48"/>
      <c r="B867" s="53"/>
      <c r="C867" s="458"/>
      <c r="D867" s="7"/>
      <c r="E867" s="4"/>
      <c r="F867" s="173"/>
      <c r="G867" s="9"/>
      <c r="H867" s="8"/>
      <c r="I867" s="4"/>
      <c r="J867" s="4"/>
      <c r="K867" s="14"/>
      <c r="L867" s="19"/>
      <c r="M867" s="32"/>
      <c r="N867" s="339"/>
      <c r="O867" s="353"/>
      <c r="P867" s="19"/>
      <c r="Q867" s="42"/>
      <c r="R867" s="42"/>
      <c r="S867" s="42"/>
      <c r="T867" s="42"/>
      <c r="U867" s="19"/>
      <c r="V867" s="42"/>
      <c r="AR867" s="1"/>
      <c r="AS867" s="1"/>
    </row>
    <row r="868" spans="1:45" s="3" customFormat="1">
      <c r="A868" s="181">
        <v>6200</v>
      </c>
      <c r="B868" s="38" t="s">
        <v>242</v>
      </c>
      <c r="C868" s="459"/>
      <c r="D868" s="7"/>
      <c r="E868" s="9"/>
      <c r="F868" s="173"/>
      <c r="G868" s="9"/>
      <c r="H868" s="8"/>
      <c r="I868" s="4"/>
      <c r="J868" s="9"/>
      <c r="K868" s="14"/>
      <c r="L868" s="19"/>
      <c r="M868" s="32"/>
      <c r="N868" s="339"/>
      <c r="O868" s="353"/>
      <c r="P868" s="19"/>
      <c r="Q868" s="42"/>
      <c r="R868" s="42"/>
      <c r="S868" s="42"/>
      <c r="T868" s="42"/>
      <c r="U868" s="19"/>
      <c r="V868" s="42"/>
      <c r="AR868" s="1"/>
      <c r="AS868" s="1"/>
    </row>
    <row r="869" spans="1:45" s="3" customFormat="1">
      <c r="A869" s="180">
        <v>6201</v>
      </c>
      <c r="B869" s="53" t="s">
        <v>96</v>
      </c>
      <c r="C869" s="458" t="s">
        <v>1441</v>
      </c>
      <c r="D869" s="7"/>
      <c r="E869" s="9"/>
      <c r="F869" s="173">
        <v>1</v>
      </c>
      <c r="G869" s="9"/>
      <c r="H869" s="8">
        <f t="shared" ref="H869:H884" si="453">SUM(E869:G869)</f>
        <v>1</v>
      </c>
      <c r="I869" s="4">
        <v>1</v>
      </c>
      <c r="J869" s="9" t="s">
        <v>261</v>
      </c>
      <c r="K869" s="14"/>
      <c r="L869" s="19">
        <f>H869*I869*K869</f>
        <v>0</v>
      </c>
      <c r="M869" s="32"/>
      <c r="N869" s="339"/>
      <c r="O869" s="353">
        <f>L:L+N:N</f>
        <v>0</v>
      </c>
      <c r="P869" s="19">
        <f t="shared" ref="P869:P897" si="454">MAX(L869-SUM(Q869:T869),0)</f>
        <v>0</v>
      </c>
      <c r="Q869" s="42"/>
      <c r="R869" s="42"/>
      <c r="S869" s="42"/>
      <c r="T869" s="42"/>
      <c r="U869" s="19">
        <f t="shared" ref="U869:U897" si="455">L869-SUM(P869:T869)</f>
        <v>0</v>
      </c>
      <c r="V869" s="42">
        <f t="shared" ref="V869:V881" si="456">P869</f>
        <v>0</v>
      </c>
      <c r="AR869" s="1"/>
      <c r="AS869" s="1"/>
    </row>
    <row r="870" spans="1:45" s="3" customFormat="1">
      <c r="A870" s="48">
        <v>6202</v>
      </c>
      <c r="B870" s="53" t="s">
        <v>386</v>
      </c>
      <c r="C870" s="458" t="s">
        <v>1441</v>
      </c>
      <c r="D870" s="7"/>
      <c r="E870" s="9"/>
      <c r="F870" s="173">
        <v>1</v>
      </c>
      <c r="G870" s="9"/>
      <c r="H870" s="8">
        <f t="shared" si="453"/>
        <v>1</v>
      </c>
      <c r="I870" s="4">
        <v>1</v>
      </c>
      <c r="J870" s="9" t="s">
        <v>260</v>
      </c>
      <c r="K870" s="14"/>
      <c r="L870" s="19">
        <f t="shared" ref="L870:L897" si="457">H870*I870*K870</f>
        <v>0</v>
      </c>
      <c r="M870" s="32"/>
      <c r="N870" s="339"/>
      <c r="O870" s="353">
        <f>L:L+N:N</f>
        <v>0</v>
      </c>
      <c r="P870" s="19">
        <f t="shared" si="454"/>
        <v>0</v>
      </c>
      <c r="Q870" s="42"/>
      <c r="R870" s="42"/>
      <c r="S870" s="42"/>
      <c r="T870" s="42"/>
      <c r="U870" s="19">
        <f t="shared" si="455"/>
        <v>0</v>
      </c>
      <c r="V870" s="42">
        <f t="shared" si="456"/>
        <v>0</v>
      </c>
      <c r="AR870" s="1"/>
      <c r="AS870" s="1"/>
    </row>
    <row r="871" spans="1:45" s="3" customFormat="1">
      <c r="A871" s="48">
        <v>6203</v>
      </c>
      <c r="B871" s="53" t="s">
        <v>387</v>
      </c>
      <c r="C871" s="458" t="s">
        <v>1441</v>
      </c>
      <c r="D871" s="7"/>
      <c r="E871" s="9"/>
      <c r="F871" s="173">
        <v>1</v>
      </c>
      <c r="G871" s="9"/>
      <c r="H871" s="8">
        <f t="shared" si="453"/>
        <v>1</v>
      </c>
      <c r="I871" s="4">
        <v>1</v>
      </c>
      <c r="J871" s="9" t="s">
        <v>216</v>
      </c>
      <c r="K871" s="14"/>
      <c r="L871" s="19">
        <f t="shared" si="457"/>
        <v>0</v>
      </c>
      <c r="M871" s="32"/>
      <c r="N871" s="339"/>
      <c r="O871" s="353">
        <f>L:L+N:N</f>
        <v>0</v>
      </c>
      <c r="P871" s="19">
        <f t="shared" si="454"/>
        <v>0</v>
      </c>
      <c r="Q871" s="42"/>
      <c r="R871" s="42"/>
      <c r="S871" s="42"/>
      <c r="T871" s="42"/>
      <c r="U871" s="19">
        <f t="shared" si="455"/>
        <v>0</v>
      </c>
      <c r="V871" s="42">
        <f t="shared" si="456"/>
        <v>0</v>
      </c>
      <c r="AR871" s="1"/>
      <c r="AS871" s="1"/>
    </row>
    <row r="872" spans="1:45" s="3" customFormat="1">
      <c r="A872" s="48">
        <v>6204</v>
      </c>
      <c r="B872" s="53" t="s">
        <v>1076</v>
      </c>
      <c r="C872" s="458" t="s">
        <v>1441</v>
      </c>
      <c r="D872" s="7"/>
      <c r="E872" s="9"/>
      <c r="F872" s="173">
        <v>1</v>
      </c>
      <c r="G872" s="9"/>
      <c r="H872" s="8">
        <f t="shared" si="453"/>
        <v>1</v>
      </c>
      <c r="I872" s="4">
        <v>1</v>
      </c>
      <c r="J872" s="9" t="s">
        <v>216</v>
      </c>
      <c r="K872" s="14"/>
      <c r="L872" s="19">
        <f t="shared" si="457"/>
        <v>0</v>
      </c>
      <c r="M872" s="32"/>
      <c r="N872" s="339"/>
      <c r="O872" s="353">
        <f>L:L+N:N</f>
        <v>0</v>
      </c>
      <c r="P872" s="19">
        <f t="shared" si="454"/>
        <v>0</v>
      </c>
      <c r="Q872" s="42"/>
      <c r="R872" s="42"/>
      <c r="S872" s="42"/>
      <c r="T872" s="42"/>
      <c r="U872" s="19">
        <f t="shared" si="455"/>
        <v>0</v>
      </c>
      <c r="V872" s="42">
        <f t="shared" si="456"/>
        <v>0</v>
      </c>
      <c r="AR872" s="1"/>
      <c r="AS872" s="1"/>
    </row>
    <row r="873" spans="1:45" s="3" customFormat="1">
      <c r="A873" s="180">
        <v>6205</v>
      </c>
      <c r="B873" s="53" t="s">
        <v>389</v>
      </c>
      <c r="C873" s="458" t="s">
        <v>1441</v>
      </c>
      <c r="D873" s="7"/>
      <c r="E873" s="9"/>
      <c r="F873" s="173">
        <v>1</v>
      </c>
      <c r="G873" s="9"/>
      <c r="H873" s="8">
        <f t="shared" si="453"/>
        <v>1</v>
      </c>
      <c r="I873" s="4">
        <v>1</v>
      </c>
      <c r="J873" s="9" t="s">
        <v>216</v>
      </c>
      <c r="K873" s="14"/>
      <c r="L873" s="19">
        <f t="shared" si="457"/>
        <v>0</v>
      </c>
      <c r="M873" s="32"/>
      <c r="N873" s="339"/>
      <c r="O873" s="353">
        <f>L:L+N:N</f>
        <v>0</v>
      </c>
      <c r="P873" s="19">
        <f t="shared" si="454"/>
        <v>0</v>
      </c>
      <c r="Q873" s="42"/>
      <c r="R873" s="42"/>
      <c r="S873" s="42"/>
      <c r="T873" s="42"/>
      <c r="U873" s="19">
        <f t="shared" si="455"/>
        <v>0</v>
      </c>
      <c r="V873" s="42">
        <f t="shared" si="456"/>
        <v>0</v>
      </c>
      <c r="AR873" s="1"/>
      <c r="AS873" s="1"/>
    </row>
    <row r="874" spans="1:45" s="3" customFormat="1">
      <c r="A874" s="48">
        <v>6206</v>
      </c>
      <c r="B874" s="53" t="s">
        <v>98</v>
      </c>
      <c r="C874" s="458" t="s">
        <v>1441</v>
      </c>
      <c r="D874" s="7"/>
      <c r="E874" s="9"/>
      <c r="F874" s="173">
        <v>1</v>
      </c>
      <c r="G874" s="9"/>
      <c r="H874" s="8">
        <f t="shared" si="453"/>
        <v>1</v>
      </c>
      <c r="I874" s="4">
        <v>1</v>
      </c>
      <c r="J874" s="9" t="s">
        <v>216</v>
      </c>
      <c r="K874" s="14"/>
      <c r="L874" s="19">
        <f t="shared" si="457"/>
        <v>0</v>
      </c>
      <c r="M874" s="32"/>
      <c r="N874" s="339"/>
      <c r="O874" s="353">
        <f>L:L+N:N</f>
        <v>0</v>
      </c>
      <c r="P874" s="19">
        <f t="shared" si="454"/>
        <v>0</v>
      </c>
      <c r="Q874" s="42"/>
      <c r="R874" s="42"/>
      <c r="S874" s="42"/>
      <c r="T874" s="42"/>
      <c r="U874" s="19">
        <f t="shared" si="455"/>
        <v>0</v>
      </c>
      <c r="V874" s="42">
        <f t="shared" si="456"/>
        <v>0</v>
      </c>
      <c r="AR874" s="1"/>
      <c r="AS874" s="1"/>
    </row>
    <row r="875" spans="1:45" s="3" customFormat="1">
      <c r="A875" s="180">
        <v>6207</v>
      </c>
      <c r="B875" s="53" t="s">
        <v>391</v>
      </c>
      <c r="C875" s="458" t="s">
        <v>1441</v>
      </c>
      <c r="D875" s="7"/>
      <c r="E875" s="9"/>
      <c r="F875" s="173">
        <v>1</v>
      </c>
      <c r="G875" s="9"/>
      <c r="H875" s="8">
        <f t="shared" si="453"/>
        <v>1</v>
      </c>
      <c r="I875" s="4">
        <v>1</v>
      </c>
      <c r="J875" s="9" t="s">
        <v>216</v>
      </c>
      <c r="K875" s="14"/>
      <c r="L875" s="19">
        <f t="shared" si="457"/>
        <v>0</v>
      </c>
      <c r="M875" s="32"/>
      <c r="N875" s="339"/>
      <c r="O875" s="353">
        <f>L:L+N:N</f>
        <v>0</v>
      </c>
      <c r="P875" s="19">
        <f t="shared" si="454"/>
        <v>0</v>
      </c>
      <c r="Q875" s="42"/>
      <c r="R875" s="42"/>
      <c r="S875" s="42"/>
      <c r="T875" s="42"/>
      <c r="U875" s="19">
        <f t="shared" si="455"/>
        <v>0</v>
      </c>
      <c r="V875" s="42">
        <f t="shared" si="456"/>
        <v>0</v>
      </c>
      <c r="AR875" s="1"/>
      <c r="AS875" s="1"/>
    </row>
    <row r="876" spans="1:45" s="3" customFormat="1">
      <c r="A876" s="48">
        <v>6208</v>
      </c>
      <c r="B876" s="53" t="s">
        <v>99</v>
      </c>
      <c r="C876" s="458" t="s">
        <v>1441</v>
      </c>
      <c r="D876" s="7"/>
      <c r="E876" s="9"/>
      <c r="F876" s="173">
        <v>1</v>
      </c>
      <c r="G876" s="9"/>
      <c r="H876" s="8">
        <f t="shared" si="453"/>
        <v>1</v>
      </c>
      <c r="I876" s="4">
        <v>1</v>
      </c>
      <c r="J876" s="9" t="s">
        <v>216</v>
      </c>
      <c r="K876" s="14"/>
      <c r="L876" s="19">
        <f t="shared" si="457"/>
        <v>0</v>
      </c>
      <c r="M876" s="32"/>
      <c r="N876" s="339"/>
      <c r="O876" s="353">
        <f>L:L+N:N</f>
        <v>0</v>
      </c>
      <c r="P876" s="19">
        <f t="shared" si="454"/>
        <v>0</v>
      </c>
      <c r="Q876" s="42"/>
      <c r="R876" s="42"/>
      <c r="S876" s="42"/>
      <c r="T876" s="42"/>
      <c r="U876" s="19">
        <f t="shared" si="455"/>
        <v>0</v>
      </c>
      <c r="V876" s="42">
        <f t="shared" si="456"/>
        <v>0</v>
      </c>
      <c r="AR876" s="1"/>
      <c r="AS876" s="1"/>
    </row>
    <row r="877" spans="1:45" s="3" customFormat="1">
      <c r="A877" s="48">
        <v>6210</v>
      </c>
      <c r="B877" s="53" t="s">
        <v>1019</v>
      </c>
      <c r="C877" s="458" t="s">
        <v>1441</v>
      </c>
      <c r="D877" s="7"/>
      <c r="E877" s="9"/>
      <c r="F877" s="173">
        <v>1</v>
      </c>
      <c r="G877" s="9"/>
      <c r="H877" s="8">
        <f t="shared" si="453"/>
        <v>1</v>
      </c>
      <c r="I877" s="4">
        <v>1</v>
      </c>
      <c r="J877" s="9" t="s">
        <v>216</v>
      </c>
      <c r="K877" s="14"/>
      <c r="L877" s="19">
        <f t="shared" si="457"/>
        <v>0</v>
      </c>
      <c r="M877" s="32"/>
      <c r="N877" s="339"/>
      <c r="O877" s="353">
        <f>L:L+N:N</f>
        <v>0</v>
      </c>
      <c r="P877" s="19">
        <f t="shared" si="454"/>
        <v>0</v>
      </c>
      <c r="Q877" s="42"/>
      <c r="R877" s="42"/>
      <c r="S877" s="42"/>
      <c r="T877" s="42"/>
      <c r="U877" s="19">
        <f t="shared" si="455"/>
        <v>0</v>
      </c>
      <c r="V877" s="42">
        <f t="shared" si="456"/>
        <v>0</v>
      </c>
      <c r="AR877" s="1"/>
      <c r="AS877" s="1"/>
    </row>
    <row r="878" spans="1:45" s="3" customFormat="1">
      <c r="A878" s="180">
        <v>6211</v>
      </c>
      <c r="B878" s="53" t="s">
        <v>1020</v>
      </c>
      <c r="C878" s="458" t="s">
        <v>1441</v>
      </c>
      <c r="D878" s="7"/>
      <c r="E878" s="9"/>
      <c r="F878" s="173">
        <v>1</v>
      </c>
      <c r="G878" s="9"/>
      <c r="H878" s="8">
        <f t="shared" si="453"/>
        <v>1</v>
      </c>
      <c r="I878" s="4">
        <v>1</v>
      </c>
      <c r="J878" s="9" t="s">
        <v>216</v>
      </c>
      <c r="K878" s="14"/>
      <c r="L878" s="19">
        <f t="shared" si="457"/>
        <v>0</v>
      </c>
      <c r="M878" s="32"/>
      <c r="N878" s="339"/>
      <c r="O878" s="353">
        <f>L:L+N:N</f>
        <v>0</v>
      </c>
      <c r="P878" s="19">
        <f t="shared" si="454"/>
        <v>0</v>
      </c>
      <c r="Q878" s="42"/>
      <c r="R878" s="42"/>
      <c r="S878" s="42"/>
      <c r="T878" s="42"/>
      <c r="U878" s="19">
        <f t="shared" si="455"/>
        <v>0</v>
      </c>
      <c r="V878" s="42">
        <f t="shared" si="456"/>
        <v>0</v>
      </c>
      <c r="AR878" s="1"/>
      <c r="AS878" s="1"/>
    </row>
    <row r="879" spans="1:45" s="3" customFormat="1">
      <c r="A879" s="48">
        <v>6212</v>
      </c>
      <c r="B879" s="53" t="s">
        <v>1021</v>
      </c>
      <c r="C879" s="458" t="s">
        <v>1441</v>
      </c>
      <c r="D879" s="7"/>
      <c r="E879" s="9"/>
      <c r="F879" s="173">
        <v>1</v>
      </c>
      <c r="G879" s="9"/>
      <c r="H879" s="8">
        <f t="shared" si="453"/>
        <v>1</v>
      </c>
      <c r="I879" s="4">
        <v>1</v>
      </c>
      <c r="J879" s="9" t="s">
        <v>216</v>
      </c>
      <c r="K879" s="14"/>
      <c r="L879" s="19">
        <f t="shared" si="457"/>
        <v>0</v>
      </c>
      <c r="M879" s="32"/>
      <c r="N879" s="339"/>
      <c r="O879" s="353">
        <f>L:L+N:N</f>
        <v>0</v>
      </c>
      <c r="P879" s="19">
        <f t="shared" si="454"/>
        <v>0</v>
      </c>
      <c r="Q879" s="42"/>
      <c r="R879" s="42"/>
      <c r="S879" s="42"/>
      <c r="T879" s="42"/>
      <c r="U879" s="19">
        <f t="shared" si="455"/>
        <v>0</v>
      </c>
      <c r="V879" s="42">
        <f t="shared" si="456"/>
        <v>0</v>
      </c>
      <c r="AR879" s="1"/>
      <c r="AS879" s="1"/>
    </row>
    <row r="880" spans="1:45" s="3" customFormat="1">
      <c r="A880" s="180">
        <v>6213</v>
      </c>
      <c r="B880" s="53" t="s">
        <v>394</v>
      </c>
      <c r="C880" s="458" t="s">
        <v>1441</v>
      </c>
      <c r="D880" s="7"/>
      <c r="E880" s="9"/>
      <c r="F880" s="173">
        <v>1</v>
      </c>
      <c r="G880" s="9"/>
      <c r="H880" s="8">
        <f t="shared" si="453"/>
        <v>1</v>
      </c>
      <c r="I880" s="4">
        <v>1</v>
      </c>
      <c r="J880" s="9" t="s">
        <v>216</v>
      </c>
      <c r="K880" s="14"/>
      <c r="L880" s="19">
        <f t="shared" si="457"/>
        <v>0</v>
      </c>
      <c r="M880" s="32"/>
      <c r="N880" s="339"/>
      <c r="O880" s="353">
        <f>L:L+N:N</f>
        <v>0</v>
      </c>
      <c r="P880" s="19">
        <f t="shared" si="454"/>
        <v>0</v>
      </c>
      <c r="Q880" s="42"/>
      <c r="R880" s="42"/>
      <c r="S880" s="42"/>
      <c r="T880" s="42"/>
      <c r="U880" s="19">
        <f t="shared" si="455"/>
        <v>0</v>
      </c>
      <c r="V880" s="42">
        <f t="shared" si="456"/>
        <v>0</v>
      </c>
      <c r="AR880" s="1"/>
      <c r="AS880" s="1"/>
    </row>
    <row r="881" spans="1:45" s="3" customFormat="1">
      <c r="A881" s="48">
        <v>6215</v>
      </c>
      <c r="B881" s="53" t="s">
        <v>100</v>
      </c>
      <c r="C881" s="458" t="s">
        <v>1441</v>
      </c>
      <c r="D881" s="7"/>
      <c r="E881" s="9"/>
      <c r="F881" s="173">
        <v>1</v>
      </c>
      <c r="G881" s="9"/>
      <c r="H881" s="8">
        <f t="shared" si="453"/>
        <v>1</v>
      </c>
      <c r="I881" s="4">
        <v>1</v>
      </c>
      <c r="J881" s="9" t="s">
        <v>216</v>
      </c>
      <c r="K881" s="14"/>
      <c r="L881" s="19">
        <f t="shared" si="457"/>
        <v>0</v>
      </c>
      <c r="M881" s="32"/>
      <c r="N881" s="339"/>
      <c r="O881" s="353">
        <f>L:L+N:N</f>
        <v>0</v>
      </c>
      <c r="P881" s="19">
        <f t="shared" si="454"/>
        <v>0</v>
      </c>
      <c r="Q881" s="42"/>
      <c r="R881" s="42"/>
      <c r="S881" s="42"/>
      <c r="T881" s="42"/>
      <c r="U881" s="19">
        <f t="shared" si="455"/>
        <v>0</v>
      </c>
      <c r="V881" s="42">
        <f t="shared" si="456"/>
        <v>0</v>
      </c>
      <c r="AR881" s="1"/>
      <c r="AS881" s="1"/>
    </row>
    <row r="882" spans="1:45" s="3" customFormat="1">
      <c r="A882" s="48">
        <v>6245</v>
      </c>
      <c r="B882" s="53" t="s">
        <v>45</v>
      </c>
      <c r="C882" s="458" t="s">
        <v>1441</v>
      </c>
      <c r="D882" s="7"/>
      <c r="E882" s="9"/>
      <c r="F882" s="173">
        <v>1</v>
      </c>
      <c r="G882" s="9"/>
      <c r="H882" s="8">
        <f t="shared" si="453"/>
        <v>1</v>
      </c>
      <c r="I882" s="4">
        <v>1</v>
      </c>
      <c r="J882" s="9" t="s">
        <v>216</v>
      </c>
      <c r="K882" s="14"/>
      <c r="L882" s="19">
        <f t="shared" si="457"/>
        <v>0</v>
      </c>
      <c r="M882" s="32"/>
      <c r="N882" s="339"/>
      <c r="O882" s="353">
        <f>L:L+N:N</f>
        <v>0</v>
      </c>
      <c r="P882" s="19">
        <f t="shared" si="454"/>
        <v>0</v>
      </c>
      <c r="Q882" s="42"/>
      <c r="R882" s="42"/>
      <c r="S882" s="42"/>
      <c r="T882" s="42"/>
      <c r="U882" s="19">
        <f t="shared" si="455"/>
        <v>0</v>
      </c>
      <c r="V882" s="45"/>
      <c r="AR882" s="1"/>
      <c r="AS882" s="1"/>
    </row>
    <row r="883" spans="1:45" s="3" customFormat="1">
      <c r="A883" s="48">
        <v>6246</v>
      </c>
      <c r="B883" s="53" t="s">
        <v>101</v>
      </c>
      <c r="C883" s="458" t="s">
        <v>1441</v>
      </c>
      <c r="D883" s="7"/>
      <c r="E883" s="9"/>
      <c r="F883" s="173">
        <v>1</v>
      </c>
      <c r="G883" s="9"/>
      <c r="H883" s="8">
        <f t="shared" si="453"/>
        <v>1</v>
      </c>
      <c r="I883" s="4">
        <v>1</v>
      </c>
      <c r="J883" s="9" t="s">
        <v>216</v>
      </c>
      <c r="K883" s="14"/>
      <c r="L883" s="19">
        <f t="shared" si="457"/>
        <v>0</v>
      </c>
      <c r="M883" s="32"/>
      <c r="N883" s="339"/>
      <c r="O883" s="353">
        <f>L:L+N:N</f>
        <v>0</v>
      </c>
      <c r="P883" s="19">
        <f t="shared" si="454"/>
        <v>0</v>
      </c>
      <c r="Q883" s="42"/>
      <c r="R883" s="42"/>
      <c r="S883" s="42"/>
      <c r="T883" s="42"/>
      <c r="U883" s="19">
        <f t="shared" si="455"/>
        <v>0</v>
      </c>
      <c r="V883" s="42">
        <f>P883</f>
        <v>0</v>
      </c>
      <c r="AR883" s="1"/>
      <c r="AS883" s="1"/>
    </row>
    <row r="884" spans="1:45" s="3" customFormat="1">
      <c r="A884" s="48">
        <v>6247</v>
      </c>
      <c r="B884" s="53" t="s">
        <v>656</v>
      </c>
      <c r="C884" s="458" t="s">
        <v>1441</v>
      </c>
      <c r="D884" s="7"/>
      <c r="E884" s="9"/>
      <c r="F884" s="173">
        <v>1</v>
      </c>
      <c r="G884" s="9"/>
      <c r="H884" s="8">
        <f t="shared" si="453"/>
        <v>1</v>
      </c>
      <c r="I884" s="4">
        <v>1</v>
      </c>
      <c r="J884" s="9" t="s">
        <v>216</v>
      </c>
      <c r="K884" s="14"/>
      <c r="L884" s="19">
        <f t="shared" si="457"/>
        <v>0</v>
      </c>
      <c r="M884" s="32"/>
      <c r="N884" s="339"/>
      <c r="O884" s="353">
        <f>L:L+N:N</f>
        <v>0</v>
      </c>
      <c r="P884" s="19">
        <f t="shared" si="454"/>
        <v>0</v>
      </c>
      <c r="Q884" s="42"/>
      <c r="R884" s="42"/>
      <c r="S884" s="42"/>
      <c r="T884" s="42"/>
      <c r="U884" s="19">
        <f t="shared" si="455"/>
        <v>0</v>
      </c>
      <c r="V884" s="42">
        <f>P884</f>
        <v>0</v>
      </c>
      <c r="AR884" s="1"/>
      <c r="AS884" s="1"/>
    </row>
    <row r="885" spans="1:45" s="3" customFormat="1">
      <c r="A885" s="180">
        <v>6248</v>
      </c>
      <c r="B885" s="53" t="s">
        <v>355</v>
      </c>
      <c r="C885" s="458" t="s">
        <v>1441</v>
      </c>
      <c r="D885" s="7"/>
      <c r="E885" s="9"/>
      <c r="F885" s="173">
        <v>1</v>
      </c>
      <c r="G885" s="9"/>
      <c r="H885" s="8">
        <f>SUM(E885:G885)</f>
        <v>1</v>
      </c>
      <c r="I885" s="4">
        <v>1</v>
      </c>
      <c r="J885" s="9" t="s">
        <v>216</v>
      </c>
      <c r="K885" s="14"/>
      <c r="L885" s="19">
        <f t="shared" si="457"/>
        <v>0</v>
      </c>
      <c r="M885" s="32"/>
      <c r="N885" s="339"/>
      <c r="O885" s="353">
        <f>L:L+N:N</f>
        <v>0</v>
      </c>
      <c r="P885" s="19">
        <f t="shared" si="454"/>
        <v>0</v>
      </c>
      <c r="Q885" s="42"/>
      <c r="R885" s="42"/>
      <c r="S885" s="42"/>
      <c r="T885" s="42"/>
      <c r="U885" s="19">
        <f t="shared" si="455"/>
        <v>0</v>
      </c>
      <c r="V885" s="42">
        <f>P885</f>
        <v>0</v>
      </c>
      <c r="AR885" s="1"/>
      <c r="AS885" s="1"/>
    </row>
    <row r="886" spans="1:45" s="3" customFormat="1">
      <c r="A886" s="180">
        <v>6249</v>
      </c>
      <c r="B886" s="53" t="s">
        <v>397</v>
      </c>
      <c r="C886" s="458" t="s">
        <v>1441</v>
      </c>
      <c r="D886" s="7"/>
      <c r="E886" s="9"/>
      <c r="F886" s="173">
        <v>1</v>
      </c>
      <c r="G886" s="9"/>
      <c r="H886" s="8">
        <f t="shared" ref="H886:H897" si="458">SUM(E886:G886)</f>
        <v>1</v>
      </c>
      <c r="I886" s="4">
        <v>1</v>
      </c>
      <c r="J886" s="9" t="s">
        <v>216</v>
      </c>
      <c r="K886" s="14"/>
      <c r="L886" s="19">
        <f t="shared" si="457"/>
        <v>0</v>
      </c>
      <c r="M886" s="32"/>
      <c r="N886" s="339"/>
      <c r="O886" s="353">
        <f>L:L+N:N</f>
        <v>0</v>
      </c>
      <c r="P886" s="19">
        <f t="shared" si="454"/>
        <v>0</v>
      </c>
      <c r="Q886" s="42"/>
      <c r="R886" s="42"/>
      <c r="S886" s="42"/>
      <c r="T886" s="42"/>
      <c r="U886" s="19">
        <f t="shared" si="455"/>
        <v>0</v>
      </c>
      <c r="V886" s="42">
        <f>P886</f>
        <v>0</v>
      </c>
      <c r="AR886" s="1"/>
      <c r="AS886" s="1"/>
    </row>
    <row r="887" spans="1:45" s="3" customFormat="1">
      <c r="A887" s="48">
        <v>6250</v>
      </c>
      <c r="B887" s="53" t="s">
        <v>804</v>
      </c>
      <c r="C887" s="458" t="s">
        <v>1441</v>
      </c>
      <c r="D887" s="7"/>
      <c r="E887" s="9"/>
      <c r="F887" s="173">
        <v>1</v>
      </c>
      <c r="G887" s="9"/>
      <c r="H887" s="8">
        <f t="shared" si="458"/>
        <v>1</v>
      </c>
      <c r="I887" s="4">
        <v>1</v>
      </c>
      <c r="J887" s="9" t="s">
        <v>216</v>
      </c>
      <c r="K887" s="14"/>
      <c r="L887" s="19">
        <f t="shared" si="457"/>
        <v>0</v>
      </c>
      <c r="M887" s="32"/>
      <c r="N887" s="339"/>
      <c r="O887" s="353">
        <f>L:L+N:N</f>
        <v>0</v>
      </c>
      <c r="P887" s="19">
        <f t="shared" si="454"/>
        <v>0</v>
      </c>
      <c r="Q887" s="42"/>
      <c r="R887" s="42"/>
      <c r="S887" s="42"/>
      <c r="T887" s="42"/>
      <c r="U887" s="19">
        <f t="shared" si="455"/>
        <v>0</v>
      </c>
      <c r="V887" s="45"/>
      <c r="AR887" s="1"/>
      <c r="AS887" s="1"/>
    </row>
    <row r="888" spans="1:45" s="3" customFormat="1">
      <c r="A888" s="180">
        <v>6251</v>
      </c>
      <c r="B888" s="53" t="s">
        <v>272</v>
      </c>
      <c r="C888" s="458" t="s">
        <v>1441</v>
      </c>
      <c r="D888" s="7"/>
      <c r="E888" s="9"/>
      <c r="F888" s="173">
        <v>1</v>
      </c>
      <c r="G888" s="9"/>
      <c r="H888" s="8">
        <f t="shared" si="458"/>
        <v>1</v>
      </c>
      <c r="I888" s="4">
        <v>1</v>
      </c>
      <c r="J888" s="9" t="s">
        <v>216</v>
      </c>
      <c r="K888" s="14"/>
      <c r="L888" s="19">
        <f t="shared" si="457"/>
        <v>0</v>
      </c>
      <c r="M888" s="32"/>
      <c r="N888" s="339"/>
      <c r="O888" s="353">
        <f>L:L+N:N</f>
        <v>0</v>
      </c>
      <c r="P888" s="19">
        <f t="shared" si="454"/>
        <v>0</v>
      </c>
      <c r="Q888" s="42"/>
      <c r="R888" s="42"/>
      <c r="S888" s="42"/>
      <c r="T888" s="42"/>
      <c r="U888" s="19">
        <f t="shared" si="455"/>
        <v>0</v>
      </c>
      <c r="V888" s="45"/>
      <c r="AR888" s="1"/>
      <c r="AS888" s="1"/>
    </row>
    <row r="889" spans="1:45" s="3" customFormat="1">
      <c r="A889" s="180">
        <v>6252</v>
      </c>
      <c r="B889" s="54" t="s">
        <v>805</v>
      </c>
      <c r="C889" s="458" t="s">
        <v>1441</v>
      </c>
      <c r="D889" s="7"/>
      <c r="E889" s="9"/>
      <c r="F889" s="173">
        <v>1</v>
      </c>
      <c r="G889" s="9"/>
      <c r="H889" s="8">
        <f t="shared" si="458"/>
        <v>1</v>
      </c>
      <c r="I889" s="4">
        <v>1</v>
      </c>
      <c r="J889" s="9" t="s">
        <v>216</v>
      </c>
      <c r="K889" s="14"/>
      <c r="L889" s="19">
        <f t="shared" si="457"/>
        <v>0</v>
      </c>
      <c r="M889" s="32"/>
      <c r="N889" s="339"/>
      <c r="O889" s="353">
        <f>L:L+N:N</f>
        <v>0</v>
      </c>
      <c r="P889" s="19">
        <f t="shared" si="454"/>
        <v>0</v>
      </c>
      <c r="Q889" s="42"/>
      <c r="R889" s="42"/>
      <c r="S889" s="42"/>
      <c r="T889" s="42"/>
      <c r="U889" s="19">
        <f t="shared" si="455"/>
        <v>0</v>
      </c>
      <c r="V889" s="42">
        <f>P889</f>
        <v>0</v>
      </c>
      <c r="AR889" s="1"/>
      <c r="AS889" s="1"/>
    </row>
    <row r="890" spans="1:45" s="3" customFormat="1">
      <c r="A890" s="180">
        <v>6253</v>
      </c>
      <c r="B890" s="53" t="s">
        <v>273</v>
      </c>
      <c r="C890" s="458" t="s">
        <v>1441</v>
      </c>
      <c r="D890" s="7"/>
      <c r="E890" s="9"/>
      <c r="F890" s="173">
        <v>1</v>
      </c>
      <c r="G890" s="9"/>
      <c r="H890" s="8">
        <f t="shared" si="458"/>
        <v>1</v>
      </c>
      <c r="I890" s="4">
        <v>1</v>
      </c>
      <c r="J890" s="9" t="s">
        <v>216</v>
      </c>
      <c r="K890" s="14"/>
      <c r="L890" s="19">
        <f t="shared" si="457"/>
        <v>0</v>
      </c>
      <c r="M890" s="32"/>
      <c r="N890" s="339"/>
      <c r="O890" s="353">
        <f>L:L+N:N</f>
        <v>0</v>
      </c>
      <c r="P890" s="19">
        <f t="shared" si="454"/>
        <v>0</v>
      </c>
      <c r="Q890" s="42"/>
      <c r="R890" s="42"/>
      <c r="S890" s="42"/>
      <c r="T890" s="42"/>
      <c r="U890" s="19">
        <f t="shared" si="455"/>
        <v>0</v>
      </c>
      <c r="V890" s="45"/>
      <c r="AR890" s="1"/>
      <c r="AS890" s="1"/>
    </row>
    <row r="891" spans="1:45" s="3" customFormat="1">
      <c r="A891" s="180">
        <v>6256</v>
      </c>
      <c r="B891" s="53" t="s">
        <v>400</v>
      </c>
      <c r="C891" s="458" t="s">
        <v>1441</v>
      </c>
      <c r="D891" s="7"/>
      <c r="E891" s="9"/>
      <c r="F891" s="173">
        <v>1</v>
      </c>
      <c r="G891" s="9"/>
      <c r="H891" s="8">
        <f t="shared" si="458"/>
        <v>1</v>
      </c>
      <c r="I891" s="4">
        <v>1</v>
      </c>
      <c r="J891" s="9" t="s">
        <v>216</v>
      </c>
      <c r="K891" s="14"/>
      <c r="L891" s="19">
        <f t="shared" si="457"/>
        <v>0</v>
      </c>
      <c r="M891" s="32"/>
      <c r="N891" s="339"/>
      <c r="O891" s="353">
        <f>L:L+N:N</f>
        <v>0</v>
      </c>
      <c r="P891" s="19">
        <f t="shared" si="454"/>
        <v>0</v>
      </c>
      <c r="Q891" s="42"/>
      <c r="R891" s="42"/>
      <c r="S891" s="42"/>
      <c r="T891" s="42"/>
      <c r="U891" s="19">
        <f t="shared" si="455"/>
        <v>0</v>
      </c>
      <c r="V891" s="42">
        <f>P891</f>
        <v>0</v>
      </c>
      <c r="AR891" s="1"/>
      <c r="AS891" s="1"/>
    </row>
    <row r="892" spans="1:45" s="3" customFormat="1">
      <c r="A892" s="180">
        <v>6257</v>
      </c>
      <c r="B892" s="53" t="s">
        <v>402</v>
      </c>
      <c r="C892" s="458" t="s">
        <v>1441</v>
      </c>
      <c r="D892" s="7"/>
      <c r="E892" s="9"/>
      <c r="F892" s="173">
        <v>1</v>
      </c>
      <c r="G892" s="9"/>
      <c r="H892" s="8">
        <f t="shared" si="458"/>
        <v>1</v>
      </c>
      <c r="I892" s="4">
        <v>1</v>
      </c>
      <c r="J892" s="9" t="s">
        <v>216</v>
      </c>
      <c r="K892" s="14"/>
      <c r="L892" s="19">
        <f t="shared" si="457"/>
        <v>0</v>
      </c>
      <c r="M892" s="32"/>
      <c r="N892" s="339"/>
      <c r="O892" s="353">
        <f>L:L+N:N</f>
        <v>0</v>
      </c>
      <c r="P892" s="19">
        <f t="shared" si="454"/>
        <v>0</v>
      </c>
      <c r="Q892" s="42"/>
      <c r="R892" s="42"/>
      <c r="S892" s="42"/>
      <c r="T892" s="42"/>
      <c r="U892" s="19">
        <f t="shared" si="455"/>
        <v>0</v>
      </c>
      <c r="V892" s="42">
        <f>P892</f>
        <v>0</v>
      </c>
      <c r="AR892" s="1"/>
      <c r="AS892" s="1"/>
    </row>
    <row r="893" spans="1:45" s="3" customFormat="1">
      <c r="A893" s="180">
        <v>6258</v>
      </c>
      <c r="B893" s="53" t="s">
        <v>981</v>
      </c>
      <c r="C893" s="458" t="s">
        <v>1441</v>
      </c>
      <c r="D893" s="7"/>
      <c r="E893" s="9"/>
      <c r="F893" s="173">
        <v>1</v>
      </c>
      <c r="G893" s="9"/>
      <c r="H893" s="8">
        <f t="shared" si="458"/>
        <v>1</v>
      </c>
      <c r="I893" s="4">
        <v>1</v>
      </c>
      <c r="J893" s="9" t="s">
        <v>216</v>
      </c>
      <c r="K893" s="14"/>
      <c r="L893" s="19">
        <f t="shared" si="457"/>
        <v>0</v>
      </c>
      <c r="M893" s="32"/>
      <c r="N893" s="339"/>
      <c r="O893" s="353">
        <f>L:L+N:N</f>
        <v>0</v>
      </c>
      <c r="P893" s="19">
        <f t="shared" si="454"/>
        <v>0</v>
      </c>
      <c r="Q893" s="42"/>
      <c r="R893" s="42"/>
      <c r="S893" s="42"/>
      <c r="T893" s="42"/>
      <c r="U893" s="19">
        <f t="shared" si="455"/>
        <v>0</v>
      </c>
      <c r="V893" s="42">
        <f>P893</f>
        <v>0</v>
      </c>
      <c r="AR893" s="1"/>
      <c r="AS893" s="1"/>
    </row>
    <row r="894" spans="1:45" s="3" customFormat="1">
      <c r="A894" s="180">
        <v>6259</v>
      </c>
      <c r="B894" s="53" t="s">
        <v>982</v>
      </c>
      <c r="C894" s="458" t="s">
        <v>1441</v>
      </c>
      <c r="D894" s="7"/>
      <c r="E894" s="4"/>
      <c r="F894" s="173">
        <v>1</v>
      </c>
      <c r="G894" s="9"/>
      <c r="H894" s="8">
        <f t="shared" si="458"/>
        <v>1</v>
      </c>
      <c r="I894" s="4">
        <v>1</v>
      </c>
      <c r="J894" s="9" t="s">
        <v>216</v>
      </c>
      <c r="K894" s="14"/>
      <c r="L894" s="19">
        <f t="shared" si="457"/>
        <v>0</v>
      </c>
      <c r="M894" s="32"/>
      <c r="N894" s="339"/>
      <c r="O894" s="353">
        <f>L:L+N:N</f>
        <v>0</v>
      </c>
      <c r="P894" s="19">
        <f t="shared" si="454"/>
        <v>0</v>
      </c>
      <c r="Q894" s="42">
        <f>L894</f>
        <v>0</v>
      </c>
      <c r="R894" s="42"/>
      <c r="S894" s="42"/>
      <c r="T894" s="42"/>
      <c r="U894" s="19">
        <f t="shared" si="455"/>
        <v>0</v>
      </c>
      <c r="V894" s="45"/>
      <c r="AR894" s="1"/>
      <c r="AS894" s="1"/>
    </row>
    <row r="895" spans="1:45" s="3" customFormat="1">
      <c r="A895" s="180">
        <v>6270</v>
      </c>
      <c r="B895" s="53" t="s">
        <v>956</v>
      </c>
      <c r="C895" s="458" t="s">
        <v>1441</v>
      </c>
      <c r="D895" s="7"/>
      <c r="E895" s="9"/>
      <c r="F895" s="173">
        <v>1</v>
      </c>
      <c r="G895" s="9"/>
      <c r="H895" s="8">
        <f t="shared" si="458"/>
        <v>1</v>
      </c>
      <c r="I895" s="4">
        <v>1</v>
      </c>
      <c r="J895" s="9" t="s">
        <v>216</v>
      </c>
      <c r="K895" s="14"/>
      <c r="L895" s="19">
        <f t="shared" si="457"/>
        <v>0</v>
      </c>
      <c r="M895" s="32"/>
      <c r="N895" s="339"/>
      <c r="O895" s="353">
        <f>L:L+N:N</f>
        <v>0</v>
      </c>
      <c r="P895" s="19">
        <f t="shared" si="454"/>
        <v>0</v>
      </c>
      <c r="Q895" s="42"/>
      <c r="R895" s="42"/>
      <c r="S895" s="42"/>
      <c r="T895" s="42"/>
      <c r="U895" s="19">
        <f t="shared" si="455"/>
        <v>0</v>
      </c>
      <c r="V895" s="42">
        <f>P895</f>
        <v>0</v>
      </c>
      <c r="AR895" s="1"/>
      <c r="AS895" s="1"/>
    </row>
    <row r="896" spans="1:45" s="3" customFormat="1">
      <c r="A896" s="48">
        <v>6285</v>
      </c>
      <c r="B896" s="53" t="s">
        <v>102</v>
      </c>
      <c r="C896" s="458" t="s">
        <v>1441</v>
      </c>
      <c r="D896" s="7"/>
      <c r="E896" s="9"/>
      <c r="F896" s="173">
        <v>1</v>
      </c>
      <c r="G896" s="9"/>
      <c r="H896" s="8">
        <f t="shared" si="458"/>
        <v>1</v>
      </c>
      <c r="I896" s="4">
        <v>1</v>
      </c>
      <c r="J896" s="9" t="s">
        <v>216</v>
      </c>
      <c r="K896" s="14"/>
      <c r="L896" s="19">
        <f t="shared" si="457"/>
        <v>0</v>
      </c>
      <c r="M896" s="32"/>
      <c r="N896" s="339"/>
      <c r="O896" s="353">
        <f>L:L+N:N</f>
        <v>0</v>
      </c>
      <c r="P896" s="19">
        <f t="shared" si="454"/>
        <v>0</v>
      </c>
      <c r="Q896" s="42"/>
      <c r="R896" s="42"/>
      <c r="S896" s="42"/>
      <c r="T896" s="42"/>
      <c r="U896" s="19">
        <f t="shared" si="455"/>
        <v>0</v>
      </c>
      <c r="V896" s="45"/>
      <c r="AR896" s="1"/>
      <c r="AS896" s="1"/>
    </row>
    <row r="897" spans="1:45" s="3" customFormat="1">
      <c r="A897" s="180">
        <v>6294</v>
      </c>
      <c r="B897" s="53" t="s">
        <v>616</v>
      </c>
      <c r="C897" s="458" t="s">
        <v>198</v>
      </c>
      <c r="D897" s="7"/>
      <c r="E897" s="4"/>
      <c r="F897" s="173">
        <v>1</v>
      </c>
      <c r="G897" s="9"/>
      <c r="H897" s="8">
        <f t="shared" si="458"/>
        <v>1</v>
      </c>
      <c r="I897" s="4">
        <v>1</v>
      </c>
      <c r="J897" s="9" t="s">
        <v>216</v>
      </c>
      <c r="K897" s="14"/>
      <c r="L897" s="19">
        <f t="shared" si="457"/>
        <v>0</v>
      </c>
      <c r="M897" s="32"/>
      <c r="N897" s="339"/>
      <c r="O897" s="353">
        <f>L:L+N:N</f>
        <v>0</v>
      </c>
      <c r="P897" s="19">
        <f t="shared" si="454"/>
        <v>0</v>
      </c>
      <c r="Q897" s="42"/>
      <c r="R897" s="42"/>
      <c r="S897" s="42"/>
      <c r="T897" s="42"/>
      <c r="U897" s="19">
        <f t="shared" si="455"/>
        <v>0</v>
      </c>
      <c r="V897" s="45"/>
      <c r="AR897" s="1"/>
      <c r="AS897" s="1"/>
    </row>
    <row r="898" spans="1:45" s="3" customFormat="1">
      <c r="A898" s="48"/>
      <c r="B898" s="55" t="s">
        <v>253</v>
      </c>
      <c r="C898" s="458"/>
      <c r="D898" s="7"/>
      <c r="E898" s="9"/>
      <c r="F898" s="173"/>
      <c r="G898" s="9"/>
      <c r="H898" s="216"/>
      <c r="I898" s="213"/>
      <c r="J898" s="214" t="s">
        <v>1018</v>
      </c>
      <c r="K898" s="215" t="e">
        <f>L898/L68</f>
        <v>#DIV/0!</v>
      </c>
      <c r="L898" s="21">
        <f t="shared" ref="L898:V898" si="459">SUM(L869:L897)</f>
        <v>0</v>
      </c>
      <c r="M898" s="28">
        <f t="shared" si="459"/>
        <v>0</v>
      </c>
      <c r="N898" s="340">
        <f t="shared" ref="N898" si="460">SUM(N869:N897)</f>
        <v>0</v>
      </c>
      <c r="O898" s="349">
        <f t="shared" ref="O898" si="461">SUM(O869:O897)</f>
        <v>0</v>
      </c>
      <c r="P898" s="21">
        <f t="shared" si="459"/>
        <v>0</v>
      </c>
      <c r="Q898" s="43">
        <f t="shared" si="459"/>
        <v>0</v>
      </c>
      <c r="R898" s="43">
        <f t="shared" si="459"/>
        <v>0</v>
      </c>
      <c r="S898" s="43">
        <f t="shared" si="459"/>
        <v>0</v>
      </c>
      <c r="T898" s="43">
        <f t="shared" si="459"/>
        <v>0</v>
      </c>
      <c r="U898" s="21">
        <f t="shared" si="459"/>
        <v>0</v>
      </c>
      <c r="V898" s="43">
        <f t="shared" si="459"/>
        <v>0</v>
      </c>
      <c r="AR898" s="1"/>
      <c r="AS898" s="1"/>
    </row>
    <row r="899" spans="1:45" s="3" customFormat="1">
      <c r="A899" s="48"/>
      <c r="B899" s="55"/>
      <c r="C899" s="458"/>
      <c r="D899" s="7"/>
      <c r="E899" s="4"/>
      <c r="F899" s="173"/>
      <c r="G899" s="9"/>
      <c r="H899" s="8"/>
      <c r="I899" s="4"/>
      <c r="J899" s="10"/>
      <c r="K899" s="14"/>
      <c r="L899" s="24"/>
      <c r="M899" s="30"/>
      <c r="N899" s="362"/>
      <c r="O899" s="351"/>
      <c r="P899" s="24"/>
      <c r="Q899" s="42"/>
      <c r="R899" s="42"/>
      <c r="S899" s="42"/>
      <c r="T899" s="42"/>
      <c r="U899" s="19"/>
      <c r="V899" s="42"/>
      <c r="AR899" s="1"/>
      <c r="AS899" s="1"/>
    </row>
    <row r="900" spans="1:45" s="3" customFormat="1">
      <c r="A900" s="181">
        <v>6500</v>
      </c>
      <c r="B900" s="38" t="s">
        <v>243</v>
      </c>
      <c r="C900" s="459"/>
      <c r="D900" s="7"/>
      <c r="E900" s="9"/>
      <c r="F900" s="173"/>
      <c r="G900" s="9"/>
      <c r="H900" s="8"/>
      <c r="I900" s="4"/>
      <c r="J900" s="9"/>
      <c r="K900" s="14"/>
      <c r="L900" s="19"/>
      <c r="M900" s="32"/>
      <c r="N900" s="339"/>
      <c r="O900" s="353"/>
      <c r="P900" s="19"/>
      <c r="Q900" s="42"/>
      <c r="R900" s="42"/>
      <c r="S900" s="42"/>
      <c r="T900" s="42"/>
      <c r="U900" s="19"/>
      <c r="V900" s="42"/>
      <c r="AR900" s="1"/>
      <c r="AS900" s="1"/>
    </row>
    <row r="901" spans="1:45" s="3" customFormat="1">
      <c r="A901" s="48">
        <v>6540</v>
      </c>
      <c r="B901" s="53" t="s">
        <v>345</v>
      </c>
      <c r="C901" s="458" t="s">
        <v>1441</v>
      </c>
      <c r="D901" s="7"/>
      <c r="E901" s="17"/>
      <c r="F901" s="173">
        <v>1</v>
      </c>
      <c r="G901" s="9"/>
      <c r="H901" s="8">
        <f t="shared" ref="H901:H910" si="462">SUM(E901:G901)</f>
        <v>1</v>
      </c>
      <c r="I901" s="4">
        <v>1</v>
      </c>
      <c r="J901" s="11" t="s">
        <v>216</v>
      </c>
      <c r="K901" s="190"/>
      <c r="L901" s="19">
        <f t="shared" ref="L901:L910" si="463">H901*I901*K901</f>
        <v>0</v>
      </c>
      <c r="M901" s="32"/>
      <c r="N901" s="339"/>
      <c r="O901" s="353">
        <f>L:L+N:N</f>
        <v>0</v>
      </c>
      <c r="P901" s="19">
        <f t="shared" ref="P901:P910" si="464">MAX(L901-SUM(Q901:T901),0)</f>
        <v>0</v>
      </c>
      <c r="Q901" s="42"/>
      <c r="R901" s="42"/>
      <c r="S901" s="42"/>
      <c r="T901" s="42"/>
      <c r="U901" s="19">
        <f t="shared" ref="U901:U910" si="465">L901-SUM(P901:T901)</f>
        <v>0</v>
      </c>
      <c r="V901" s="42">
        <f t="shared" ref="V901:V906" si="466">P901</f>
        <v>0</v>
      </c>
      <c r="AR901" s="1"/>
      <c r="AS901" s="1"/>
    </row>
    <row r="902" spans="1:45" s="3" customFormat="1">
      <c r="A902" s="212" t="s">
        <v>1144</v>
      </c>
      <c r="B902" s="186" t="s">
        <v>1145</v>
      </c>
      <c r="C902" s="458" t="s">
        <v>1441</v>
      </c>
      <c r="D902" s="7"/>
      <c r="E902" s="17"/>
      <c r="F902" s="338">
        <v>7.4999999999999997E-3</v>
      </c>
      <c r="G902" s="9"/>
      <c r="H902" s="8">
        <f t="shared" ref="H902" si="467">SUM(E902:G902)</f>
        <v>7.4999999999999997E-3</v>
      </c>
      <c r="I902" s="4">
        <v>1</v>
      </c>
      <c r="J902" s="11" t="s">
        <v>216</v>
      </c>
      <c r="K902" s="210">
        <f>O6+O7+O8+O9+O33+O43+O52</f>
        <v>0</v>
      </c>
      <c r="L902" s="19">
        <f t="shared" si="463"/>
        <v>0</v>
      </c>
      <c r="M902" s="32"/>
      <c r="N902" s="339"/>
      <c r="O902" s="353">
        <f>L:L+N:N</f>
        <v>0</v>
      </c>
      <c r="P902" s="19">
        <f t="shared" ref="P902" si="468">MAX(L902-SUM(Q902:T902),0)</f>
        <v>0</v>
      </c>
      <c r="Q902" s="42"/>
      <c r="R902" s="42"/>
      <c r="S902" s="42"/>
      <c r="T902" s="42"/>
      <c r="U902" s="19">
        <f t="shared" ref="U902" si="469">L902-SUM(P902:T902)</f>
        <v>0</v>
      </c>
      <c r="V902" s="42">
        <f t="shared" si="466"/>
        <v>0</v>
      </c>
      <c r="AR902" s="1"/>
      <c r="AS902" s="1"/>
    </row>
    <row r="903" spans="1:45" s="3" customFormat="1">
      <c r="A903" s="48">
        <v>6561</v>
      </c>
      <c r="B903" s="53" t="s">
        <v>346</v>
      </c>
      <c r="C903" s="458" t="s">
        <v>1441</v>
      </c>
      <c r="D903" s="7"/>
      <c r="E903" s="9"/>
      <c r="F903" s="173">
        <v>1</v>
      </c>
      <c r="G903" s="9"/>
      <c r="H903" s="8">
        <f t="shared" si="462"/>
        <v>1</v>
      </c>
      <c r="I903" s="4">
        <v>1</v>
      </c>
      <c r="J903" s="11" t="s">
        <v>216</v>
      </c>
      <c r="K903" s="14"/>
      <c r="L903" s="19">
        <f t="shared" si="463"/>
        <v>0</v>
      </c>
      <c r="M903" s="32"/>
      <c r="N903" s="339"/>
      <c r="O903" s="353">
        <f>L:L+N:N</f>
        <v>0</v>
      </c>
      <c r="P903" s="19">
        <f t="shared" si="464"/>
        <v>0</v>
      </c>
      <c r="Q903" s="42"/>
      <c r="R903" s="42"/>
      <c r="S903" s="42"/>
      <c r="T903" s="42"/>
      <c r="U903" s="19">
        <f t="shared" si="465"/>
        <v>0</v>
      </c>
      <c r="V903" s="42">
        <f t="shared" si="466"/>
        <v>0</v>
      </c>
      <c r="AR903" s="1"/>
      <c r="AS903" s="1"/>
    </row>
    <row r="904" spans="1:45" s="3" customFormat="1">
      <c r="A904" s="48">
        <v>6562</v>
      </c>
      <c r="B904" s="53" t="s">
        <v>91</v>
      </c>
      <c r="C904" s="458" t="s">
        <v>1441</v>
      </c>
      <c r="D904" s="7"/>
      <c r="E904" s="9"/>
      <c r="F904" s="173">
        <v>1</v>
      </c>
      <c r="G904" s="9"/>
      <c r="H904" s="8">
        <f t="shared" si="462"/>
        <v>1</v>
      </c>
      <c r="I904" s="4">
        <v>1</v>
      </c>
      <c r="J904" s="11" t="s">
        <v>216</v>
      </c>
      <c r="K904" s="14"/>
      <c r="L904" s="19">
        <f t="shared" si="463"/>
        <v>0</v>
      </c>
      <c r="M904" s="32"/>
      <c r="N904" s="339"/>
      <c r="O904" s="353">
        <f>L:L+N:N</f>
        <v>0</v>
      </c>
      <c r="P904" s="19">
        <f t="shared" si="464"/>
        <v>0</v>
      </c>
      <c r="Q904" s="42"/>
      <c r="R904" s="42"/>
      <c r="S904" s="42"/>
      <c r="T904" s="42"/>
      <c r="U904" s="19">
        <f t="shared" si="465"/>
        <v>0</v>
      </c>
      <c r="V904" s="42">
        <f t="shared" si="466"/>
        <v>0</v>
      </c>
      <c r="AR904" s="1"/>
      <c r="AS904" s="1"/>
    </row>
    <row r="905" spans="1:45" s="3" customFormat="1">
      <c r="A905" s="48">
        <v>6563</v>
      </c>
      <c r="B905" s="53" t="s">
        <v>92</v>
      </c>
      <c r="C905" s="458" t="s">
        <v>1441</v>
      </c>
      <c r="D905" s="7"/>
      <c r="E905" s="9"/>
      <c r="F905" s="173">
        <v>1</v>
      </c>
      <c r="G905" s="9"/>
      <c r="H905" s="8">
        <f t="shared" si="462"/>
        <v>1</v>
      </c>
      <c r="I905" s="4">
        <v>1</v>
      </c>
      <c r="J905" s="11" t="s">
        <v>216</v>
      </c>
      <c r="K905" s="14"/>
      <c r="L905" s="19">
        <f t="shared" si="463"/>
        <v>0</v>
      </c>
      <c r="M905" s="32"/>
      <c r="N905" s="339"/>
      <c r="O905" s="353">
        <f>L:L+N:N</f>
        <v>0</v>
      </c>
      <c r="P905" s="19">
        <f t="shared" si="464"/>
        <v>0</v>
      </c>
      <c r="Q905" s="42"/>
      <c r="R905" s="42"/>
      <c r="S905" s="42"/>
      <c r="T905" s="42"/>
      <c r="U905" s="19">
        <f t="shared" si="465"/>
        <v>0</v>
      </c>
      <c r="V905" s="42">
        <f t="shared" si="466"/>
        <v>0</v>
      </c>
      <c r="AR905" s="1"/>
      <c r="AS905" s="1"/>
    </row>
    <row r="906" spans="1:45" s="3" customFormat="1">
      <c r="A906" s="48">
        <v>6564</v>
      </c>
      <c r="B906" s="53" t="s">
        <v>93</v>
      </c>
      <c r="C906" s="458" t="s">
        <v>1441</v>
      </c>
      <c r="D906" s="7"/>
      <c r="E906" s="9"/>
      <c r="F906" s="173">
        <v>1</v>
      </c>
      <c r="G906" s="9"/>
      <c r="H906" s="8">
        <f t="shared" si="462"/>
        <v>1</v>
      </c>
      <c r="I906" s="4">
        <v>1</v>
      </c>
      <c r="J906" s="11" t="s">
        <v>216</v>
      </c>
      <c r="K906" s="14"/>
      <c r="L906" s="19">
        <f t="shared" si="463"/>
        <v>0</v>
      </c>
      <c r="M906" s="32"/>
      <c r="N906" s="339"/>
      <c r="O906" s="353">
        <f>L:L+N:N</f>
        <v>0</v>
      </c>
      <c r="P906" s="19">
        <f t="shared" si="464"/>
        <v>0</v>
      </c>
      <c r="Q906" s="42"/>
      <c r="R906" s="42"/>
      <c r="S906" s="42"/>
      <c r="T906" s="42"/>
      <c r="U906" s="19">
        <f t="shared" si="465"/>
        <v>0</v>
      </c>
      <c r="V906" s="42">
        <f t="shared" si="466"/>
        <v>0</v>
      </c>
      <c r="AR906" s="1"/>
      <c r="AS906" s="1"/>
    </row>
    <row r="907" spans="1:45" s="3" customFormat="1">
      <c r="A907" s="180">
        <v>6565</v>
      </c>
      <c r="B907" s="53" t="s">
        <v>348</v>
      </c>
      <c r="C907" s="458" t="s">
        <v>1441</v>
      </c>
      <c r="D907" s="7"/>
      <c r="E907" s="9"/>
      <c r="F907" s="173">
        <v>1</v>
      </c>
      <c r="G907" s="9"/>
      <c r="H907" s="8">
        <f t="shared" si="462"/>
        <v>1</v>
      </c>
      <c r="I907" s="4">
        <v>1</v>
      </c>
      <c r="J907" s="11" t="s">
        <v>216</v>
      </c>
      <c r="K907" s="14"/>
      <c r="L907" s="19">
        <f t="shared" si="463"/>
        <v>0</v>
      </c>
      <c r="M907" s="32"/>
      <c r="N907" s="339"/>
      <c r="O907" s="353">
        <f>L:L+N:N</f>
        <v>0</v>
      </c>
      <c r="P907" s="19">
        <f t="shared" si="464"/>
        <v>0</v>
      </c>
      <c r="Q907" s="42"/>
      <c r="R907" s="42"/>
      <c r="S907" s="42"/>
      <c r="T907" s="42"/>
      <c r="U907" s="19">
        <f t="shared" si="465"/>
        <v>0</v>
      </c>
      <c r="V907" s="45"/>
      <c r="AR907" s="1"/>
      <c r="AS907" s="1"/>
    </row>
    <row r="908" spans="1:45" s="3" customFormat="1">
      <c r="A908" s="48">
        <v>6566</v>
      </c>
      <c r="B908" s="53" t="s">
        <v>824</v>
      </c>
      <c r="C908" s="458" t="s">
        <v>1441</v>
      </c>
      <c r="D908" s="7"/>
      <c r="E908" s="9"/>
      <c r="F908" s="173">
        <v>1</v>
      </c>
      <c r="G908" s="9"/>
      <c r="H908" s="8">
        <f t="shared" si="462"/>
        <v>1</v>
      </c>
      <c r="I908" s="4">
        <v>1</v>
      </c>
      <c r="J908" s="11" t="s">
        <v>216</v>
      </c>
      <c r="K908" s="14"/>
      <c r="L908" s="19">
        <f t="shared" si="463"/>
        <v>0</v>
      </c>
      <c r="M908" s="32"/>
      <c r="N908" s="339"/>
      <c r="O908" s="353">
        <f>L:L+N:N</f>
        <v>0</v>
      </c>
      <c r="P908" s="19">
        <f t="shared" si="464"/>
        <v>0</v>
      </c>
      <c r="Q908" s="42"/>
      <c r="R908" s="42"/>
      <c r="S908" s="42"/>
      <c r="T908" s="42"/>
      <c r="U908" s="19">
        <f t="shared" si="465"/>
        <v>0</v>
      </c>
      <c r="V908" s="45"/>
      <c r="AR908" s="1"/>
      <c r="AS908" s="1"/>
    </row>
    <row r="909" spans="1:45" s="3" customFormat="1">
      <c r="A909" s="180">
        <v>6567</v>
      </c>
      <c r="B909" s="53" t="s">
        <v>94</v>
      </c>
      <c r="C909" s="458" t="s">
        <v>1441</v>
      </c>
      <c r="D909" s="7"/>
      <c r="E909" s="9"/>
      <c r="F909" s="173">
        <v>1</v>
      </c>
      <c r="G909" s="9"/>
      <c r="H909" s="8">
        <f t="shared" si="462"/>
        <v>1</v>
      </c>
      <c r="I909" s="4">
        <v>1</v>
      </c>
      <c r="J909" s="11" t="s">
        <v>216</v>
      </c>
      <c r="K909" s="14"/>
      <c r="L909" s="19">
        <f t="shared" si="463"/>
        <v>0</v>
      </c>
      <c r="M909" s="32"/>
      <c r="N909" s="339"/>
      <c r="O909" s="353">
        <f>L:L+N:N</f>
        <v>0</v>
      </c>
      <c r="P909" s="19">
        <f t="shared" si="464"/>
        <v>0</v>
      </c>
      <c r="Q909" s="42"/>
      <c r="R909" s="42"/>
      <c r="S909" s="42"/>
      <c r="T909" s="42"/>
      <c r="U909" s="19">
        <f t="shared" si="465"/>
        <v>0</v>
      </c>
      <c r="V909" s="42">
        <f>P909</f>
        <v>0</v>
      </c>
      <c r="AR909" s="1"/>
      <c r="AS909" s="1"/>
    </row>
    <row r="910" spans="1:45" s="3" customFormat="1">
      <c r="A910" s="180">
        <v>6570</v>
      </c>
      <c r="B910" s="53" t="s">
        <v>584</v>
      </c>
      <c r="C910" s="458" t="s">
        <v>1441</v>
      </c>
      <c r="D910" s="7"/>
      <c r="E910" s="4"/>
      <c r="F910" s="173">
        <v>1</v>
      </c>
      <c r="G910" s="9"/>
      <c r="H910" s="8">
        <f t="shared" si="462"/>
        <v>1</v>
      </c>
      <c r="I910" s="4">
        <v>1</v>
      </c>
      <c r="J910" s="9" t="s">
        <v>216</v>
      </c>
      <c r="K910" s="14"/>
      <c r="L910" s="19">
        <f t="shared" si="463"/>
        <v>0</v>
      </c>
      <c r="M910" s="32"/>
      <c r="N910" s="339"/>
      <c r="O910" s="353">
        <f>L:L+N:N</f>
        <v>0</v>
      </c>
      <c r="P910" s="19">
        <f t="shared" si="464"/>
        <v>0</v>
      </c>
      <c r="Q910" s="42"/>
      <c r="R910" s="42"/>
      <c r="S910" s="42"/>
      <c r="T910" s="42"/>
      <c r="U910" s="19">
        <f t="shared" si="465"/>
        <v>0</v>
      </c>
      <c r="V910" s="42">
        <f>P910</f>
        <v>0</v>
      </c>
      <c r="AR910" s="1"/>
      <c r="AS910" s="1"/>
    </row>
    <row r="911" spans="1:45" s="3" customFormat="1">
      <c r="A911" s="48"/>
      <c r="B911" s="55" t="s">
        <v>253</v>
      </c>
      <c r="C911" s="458"/>
      <c r="D911" s="7"/>
      <c r="E911" s="9"/>
      <c r="F911" s="173"/>
      <c r="G911" s="9"/>
      <c r="H911" s="8"/>
      <c r="I911" s="4"/>
      <c r="J911" s="11"/>
      <c r="K911" s="14"/>
      <c r="L911" s="21">
        <f t="shared" ref="L911:V911" si="470">SUM(L901:L910)</f>
        <v>0</v>
      </c>
      <c r="M911" s="28">
        <f t="shared" si="470"/>
        <v>0</v>
      </c>
      <c r="N911" s="340">
        <f t="shared" ref="N911" si="471">SUM(N901:N910)</f>
        <v>0</v>
      </c>
      <c r="O911" s="349">
        <f t="shared" ref="O911" si="472">SUM(O901:O910)</f>
        <v>0</v>
      </c>
      <c r="P911" s="21">
        <f t="shared" si="470"/>
        <v>0</v>
      </c>
      <c r="Q911" s="43">
        <f t="shared" si="470"/>
        <v>0</v>
      </c>
      <c r="R911" s="43">
        <f t="shared" si="470"/>
        <v>0</v>
      </c>
      <c r="S911" s="43">
        <f t="shared" si="470"/>
        <v>0</v>
      </c>
      <c r="T911" s="43">
        <f t="shared" si="470"/>
        <v>0</v>
      </c>
      <c r="U911" s="21">
        <f t="shared" si="470"/>
        <v>0</v>
      </c>
      <c r="V911" s="43">
        <f t="shared" si="470"/>
        <v>0</v>
      </c>
      <c r="AR911" s="1"/>
      <c r="AS911" s="1"/>
    </row>
    <row r="912" spans="1:45" s="3" customFormat="1">
      <c r="A912" s="18"/>
      <c r="B912" s="53"/>
      <c r="C912" s="461"/>
      <c r="D912" s="7"/>
      <c r="E912" s="4"/>
      <c r="F912" s="173"/>
      <c r="G912" s="9"/>
      <c r="H912" s="8"/>
      <c r="I912" s="4"/>
      <c r="J912" s="11"/>
      <c r="K912" s="14"/>
      <c r="L912" s="19"/>
      <c r="M912" s="32"/>
      <c r="N912" s="339"/>
      <c r="O912" s="353"/>
      <c r="P912" s="19"/>
      <c r="Q912" s="42"/>
      <c r="R912" s="42"/>
      <c r="S912" s="42"/>
      <c r="T912" s="42"/>
      <c r="U912" s="19"/>
      <c r="V912" s="42"/>
      <c r="AR912" s="1"/>
      <c r="AS912" s="1"/>
    </row>
    <row r="913" spans="1:45" s="3" customFormat="1">
      <c r="A913" s="181">
        <v>6600</v>
      </c>
      <c r="B913" s="38" t="s">
        <v>244</v>
      </c>
      <c r="C913" s="459"/>
      <c r="D913" s="7"/>
      <c r="E913" s="4"/>
      <c r="F913" s="173"/>
      <c r="G913" s="9"/>
      <c r="H913" s="8"/>
      <c r="I913" s="4"/>
      <c r="J913" s="11"/>
      <c r="K913" s="14"/>
      <c r="L913" s="19"/>
      <c r="M913" s="32"/>
      <c r="N913" s="339"/>
      <c r="O913" s="353"/>
      <c r="P913" s="19"/>
      <c r="Q913" s="42"/>
      <c r="R913" s="42"/>
      <c r="S913" s="42"/>
      <c r="T913" s="42"/>
      <c r="U913" s="19"/>
      <c r="V913" s="42"/>
      <c r="AR913" s="1"/>
      <c r="AS913" s="1"/>
    </row>
    <row r="914" spans="1:45" s="3" customFormat="1">
      <c r="A914" s="48">
        <v>6640</v>
      </c>
      <c r="B914" s="53" t="s">
        <v>88</v>
      </c>
      <c r="C914" s="458" t="s">
        <v>1441</v>
      </c>
      <c r="D914" s="7"/>
      <c r="E914" s="4">
        <v>1</v>
      </c>
      <c r="F914" s="173"/>
      <c r="G914" s="9"/>
      <c r="H914" s="8">
        <f t="shared" ref="H914:H925" si="473">SUM(E914:G914)</f>
        <v>1</v>
      </c>
      <c r="I914" s="4">
        <v>1</v>
      </c>
      <c r="J914" s="11" t="s">
        <v>216</v>
      </c>
      <c r="K914" s="14"/>
      <c r="L914" s="19">
        <f t="shared" ref="L914:L925" si="474">H914*I914*K914</f>
        <v>0</v>
      </c>
      <c r="M914" s="32"/>
      <c r="N914" s="339"/>
      <c r="O914" s="353">
        <f>L:L+N:N</f>
        <v>0</v>
      </c>
      <c r="P914" s="19">
        <f t="shared" ref="P914:P925" si="475">MAX(L914-SUM(Q914:T914),0)</f>
        <v>0</v>
      </c>
      <c r="Q914" s="42"/>
      <c r="R914" s="42"/>
      <c r="S914" s="42"/>
      <c r="T914" s="42"/>
      <c r="U914" s="19">
        <f t="shared" ref="U914:U925" si="476">L914-SUM(P914:T914)</f>
        <v>0</v>
      </c>
      <c r="V914" s="45"/>
      <c r="AR914" s="1"/>
      <c r="AS914" s="1"/>
    </row>
    <row r="915" spans="1:45" s="3" customFormat="1">
      <c r="A915" s="180">
        <v>6641</v>
      </c>
      <c r="B915" s="53" t="s">
        <v>521</v>
      </c>
      <c r="C915" s="458" t="s">
        <v>1441</v>
      </c>
      <c r="D915" s="7"/>
      <c r="E915" s="4">
        <v>1</v>
      </c>
      <c r="F915" s="173"/>
      <c r="G915" s="9"/>
      <c r="H915" s="8">
        <f t="shared" si="473"/>
        <v>1</v>
      </c>
      <c r="I915" s="4">
        <v>1</v>
      </c>
      <c r="J915" s="9" t="s">
        <v>216</v>
      </c>
      <c r="K915" s="14"/>
      <c r="L915" s="19">
        <f t="shared" si="474"/>
        <v>0</v>
      </c>
      <c r="M915" s="32"/>
      <c r="N915" s="339"/>
      <c r="O915" s="353">
        <f>L:L+N:N</f>
        <v>0</v>
      </c>
      <c r="P915" s="19">
        <f t="shared" si="475"/>
        <v>0</v>
      </c>
      <c r="Q915" s="42"/>
      <c r="R915" s="42"/>
      <c r="S915" s="42"/>
      <c r="T915" s="42"/>
      <c r="U915" s="19">
        <f t="shared" si="476"/>
        <v>0</v>
      </c>
      <c r="V915" s="45"/>
      <c r="AR915" s="1"/>
      <c r="AS915" s="1"/>
    </row>
    <row r="916" spans="1:45" s="3" customFormat="1">
      <c r="A916" s="180">
        <v>6645</v>
      </c>
      <c r="B916" s="53" t="s">
        <v>1134</v>
      </c>
      <c r="C916" s="458" t="s">
        <v>1441</v>
      </c>
      <c r="D916" s="7"/>
      <c r="E916" s="16"/>
      <c r="F916" s="175">
        <v>0.15</v>
      </c>
      <c r="G916" s="9"/>
      <c r="H916" s="8">
        <f t="shared" si="473"/>
        <v>0.15</v>
      </c>
      <c r="I916" s="4">
        <v>1</v>
      </c>
      <c r="J916" s="9" t="s">
        <v>216</v>
      </c>
      <c r="K916" s="73">
        <f>eq</f>
        <v>0</v>
      </c>
      <c r="L916" s="19">
        <f>H916*I916*K916</f>
        <v>0</v>
      </c>
      <c r="M916" s="32"/>
      <c r="N916" s="339"/>
      <c r="O916" s="353">
        <f>L:L+N:N</f>
        <v>0</v>
      </c>
      <c r="P916" s="19">
        <f t="shared" si="475"/>
        <v>0</v>
      </c>
      <c r="Q916" s="42"/>
      <c r="R916" s="42"/>
      <c r="S916" s="42"/>
      <c r="T916" s="42"/>
      <c r="U916" s="19">
        <f t="shared" si="476"/>
        <v>0</v>
      </c>
      <c r="V916" s="45"/>
      <c r="AR916" s="1"/>
      <c r="AS916" s="1"/>
    </row>
    <row r="917" spans="1:45" s="3" customFormat="1">
      <c r="A917" s="180">
        <v>6646</v>
      </c>
      <c r="B917" s="53" t="s">
        <v>1133</v>
      </c>
      <c r="C917" s="458" t="s">
        <v>1441</v>
      </c>
      <c r="D917" s="7"/>
      <c r="E917" s="16"/>
      <c r="F917" s="207"/>
      <c r="G917" s="208"/>
      <c r="H917" s="8">
        <f>SUM(E917:G917)</f>
        <v>0</v>
      </c>
      <c r="I917" s="191">
        <v>1</v>
      </c>
      <c r="J917" s="208" t="s">
        <v>216</v>
      </c>
      <c r="K917" s="210">
        <f>+globals!C12</f>
        <v>0</v>
      </c>
      <c r="L917" s="19">
        <f>H917*I917*K917</f>
        <v>0</v>
      </c>
      <c r="M917" s="206"/>
      <c r="N917" s="339"/>
      <c r="O917" s="353">
        <f>L:L+N:N</f>
        <v>0</v>
      </c>
      <c r="P917" s="19">
        <f t="shared" ref="P917" si="477">MAX(L917-SUM(Q917:T917),0)</f>
        <v>0</v>
      </c>
      <c r="Q917" s="205"/>
      <c r="R917" s="205"/>
      <c r="S917" s="205"/>
      <c r="T917" s="205"/>
      <c r="U917" s="19">
        <f t="shared" ref="U917" si="478">L917-SUM(P917:T917)</f>
        <v>0</v>
      </c>
      <c r="V917" s="45"/>
      <c r="AR917" s="1"/>
      <c r="AS917" s="1"/>
    </row>
    <row r="918" spans="1:45" s="3" customFormat="1">
      <c r="A918" s="180">
        <v>6650</v>
      </c>
      <c r="B918" s="53" t="s">
        <v>1138</v>
      </c>
      <c r="C918" s="458" t="s">
        <v>1441</v>
      </c>
      <c r="D918" s="7"/>
      <c r="E918" s="4">
        <v>1</v>
      </c>
      <c r="F918" s="328"/>
      <c r="G918" s="329"/>
      <c r="H918" s="209">
        <f>SUM(E918:G918)</f>
        <v>1</v>
      </c>
      <c r="I918" s="191">
        <v>1</v>
      </c>
      <c r="J918" s="208" t="s">
        <v>216</v>
      </c>
      <c r="K918" s="337"/>
      <c r="L918" s="19">
        <f>H918*I918*K918</f>
        <v>0</v>
      </c>
      <c r="M918" s="206"/>
      <c r="N918" s="339"/>
      <c r="O918" s="353">
        <f>L:L+N:N</f>
        <v>0</v>
      </c>
      <c r="P918" s="19">
        <f t="shared" si="475"/>
        <v>0</v>
      </c>
      <c r="Q918" s="42"/>
      <c r="R918" s="42"/>
      <c r="S918" s="42"/>
      <c r="T918" s="42"/>
      <c r="U918" s="19">
        <f t="shared" si="476"/>
        <v>0</v>
      </c>
      <c r="V918" s="45"/>
      <c r="AR918" s="1"/>
      <c r="AS918" s="1"/>
    </row>
    <row r="919" spans="1:45" s="3" customFormat="1">
      <c r="A919" s="180">
        <v>6655</v>
      </c>
      <c r="B919" s="53" t="s">
        <v>1139</v>
      </c>
      <c r="C919" s="458" t="s">
        <v>1441</v>
      </c>
      <c r="D919" s="7"/>
      <c r="E919" s="4">
        <v>1</v>
      </c>
      <c r="F919" s="328"/>
      <c r="G919" s="329"/>
      <c r="H919" s="8">
        <f>SUM(E919:G919)</f>
        <v>1</v>
      </c>
      <c r="I919" s="191">
        <v>1</v>
      </c>
      <c r="J919" s="208" t="s">
        <v>216</v>
      </c>
      <c r="K919" s="337"/>
      <c r="L919" s="19">
        <f>H919*I919*K919</f>
        <v>0</v>
      </c>
      <c r="M919" s="206"/>
      <c r="N919" s="339"/>
      <c r="O919" s="353">
        <f>L:L+N:N</f>
        <v>0</v>
      </c>
      <c r="P919" s="19">
        <f t="shared" ref="P919" si="479">MAX(L919-SUM(Q919:T919),0)</f>
        <v>0</v>
      </c>
      <c r="Q919" s="42"/>
      <c r="R919" s="42"/>
      <c r="S919" s="42"/>
      <c r="T919" s="42"/>
      <c r="U919" s="19">
        <f t="shared" ref="U919" si="480">L919-SUM(P919:T919)</f>
        <v>0</v>
      </c>
      <c r="V919" s="45"/>
      <c r="AR919" s="1"/>
      <c r="AS919" s="1"/>
    </row>
    <row r="920" spans="1:45" s="3" customFormat="1">
      <c r="A920" s="48">
        <v>6663</v>
      </c>
      <c r="B920" s="53" t="s">
        <v>89</v>
      </c>
      <c r="C920" s="458" t="s">
        <v>1441</v>
      </c>
      <c r="D920" s="7"/>
      <c r="E920" s="4">
        <v>1</v>
      </c>
      <c r="F920" s="173"/>
      <c r="G920" s="9"/>
      <c r="H920" s="8">
        <f t="shared" si="473"/>
        <v>1</v>
      </c>
      <c r="I920" s="4">
        <v>1</v>
      </c>
      <c r="J920" s="9" t="s">
        <v>216</v>
      </c>
      <c r="K920" s="14"/>
      <c r="L920" s="19">
        <f>H920*I920*K920</f>
        <v>0</v>
      </c>
      <c r="M920" s="32"/>
      <c r="N920" s="339"/>
      <c r="O920" s="353">
        <f>L:L+N:N</f>
        <v>0</v>
      </c>
      <c r="P920" s="19">
        <f t="shared" si="475"/>
        <v>0</v>
      </c>
      <c r="Q920" s="42"/>
      <c r="R920" s="42"/>
      <c r="S920" s="42"/>
      <c r="T920" s="42"/>
      <c r="U920" s="19">
        <f t="shared" si="476"/>
        <v>0</v>
      </c>
      <c r="V920" s="45"/>
      <c r="AR920" s="1"/>
      <c r="AS920" s="1"/>
    </row>
    <row r="921" spans="1:45" s="3" customFormat="1">
      <c r="A921" s="48">
        <v>6664</v>
      </c>
      <c r="B921" s="53" t="s">
        <v>1031</v>
      </c>
      <c r="C921" s="458" t="s">
        <v>1441</v>
      </c>
      <c r="D921" s="7"/>
      <c r="E921" s="4">
        <v>1</v>
      </c>
      <c r="F921" s="173"/>
      <c r="G921" s="9"/>
      <c r="H921" s="8">
        <f t="shared" si="473"/>
        <v>1</v>
      </c>
      <c r="I921" s="4">
        <v>1</v>
      </c>
      <c r="J921" s="9" t="s">
        <v>216</v>
      </c>
      <c r="K921" s="14"/>
      <c r="L921" s="19">
        <f t="shared" si="474"/>
        <v>0</v>
      </c>
      <c r="M921" s="32"/>
      <c r="N921" s="339"/>
      <c r="O921" s="353">
        <f>L:L+N:N</f>
        <v>0</v>
      </c>
      <c r="P921" s="19">
        <f t="shared" si="475"/>
        <v>0</v>
      </c>
      <c r="Q921" s="42"/>
      <c r="R921" s="42"/>
      <c r="S921" s="42"/>
      <c r="T921" s="42"/>
      <c r="U921" s="19">
        <f t="shared" si="476"/>
        <v>0</v>
      </c>
      <c r="V921" s="45"/>
      <c r="AR921" s="1"/>
      <c r="AS921" s="1"/>
    </row>
    <row r="922" spans="1:45" s="3" customFormat="1">
      <c r="A922" s="48">
        <v>6668</v>
      </c>
      <c r="B922" s="53" t="s">
        <v>655</v>
      </c>
      <c r="C922" s="458" t="s">
        <v>1441</v>
      </c>
      <c r="D922" s="7"/>
      <c r="E922" s="4">
        <v>1</v>
      </c>
      <c r="F922" s="173"/>
      <c r="G922" s="9"/>
      <c r="H922" s="8">
        <f t="shared" si="473"/>
        <v>1</v>
      </c>
      <c r="I922" s="4">
        <v>1</v>
      </c>
      <c r="J922" s="9" t="s">
        <v>216</v>
      </c>
      <c r="K922" s="14"/>
      <c r="L922" s="19">
        <f t="shared" si="474"/>
        <v>0</v>
      </c>
      <c r="M922" s="32"/>
      <c r="N922" s="339"/>
      <c r="O922" s="353">
        <f>L:L+N:N</f>
        <v>0</v>
      </c>
      <c r="P922" s="19">
        <f t="shared" si="475"/>
        <v>0</v>
      </c>
      <c r="Q922" s="42"/>
      <c r="R922" s="42"/>
      <c r="S922" s="42"/>
      <c r="T922" s="42"/>
      <c r="U922" s="19">
        <f t="shared" si="476"/>
        <v>0</v>
      </c>
      <c r="V922" s="45"/>
      <c r="AR922" s="1"/>
      <c r="AS922" s="1"/>
    </row>
    <row r="923" spans="1:45" s="3" customFormat="1">
      <c r="A923" s="180">
        <v>6669</v>
      </c>
      <c r="B923" s="53" t="s">
        <v>653</v>
      </c>
      <c r="C923" s="458" t="s">
        <v>1441</v>
      </c>
      <c r="D923" s="7"/>
      <c r="E923" s="4">
        <v>1</v>
      </c>
      <c r="F923" s="173"/>
      <c r="G923" s="9"/>
      <c r="H923" s="8">
        <f t="shared" si="473"/>
        <v>1</v>
      </c>
      <c r="I923" s="4">
        <v>1</v>
      </c>
      <c r="J923" s="9" t="s">
        <v>216</v>
      </c>
      <c r="K923" s="14"/>
      <c r="L923" s="19">
        <f t="shared" si="474"/>
        <v>0</v>
      </c>
      <c r="M923" s="32"/>
      <c r="N923" s="339"/>
      <c r="O923" s="353">
        <f>L:L+N:N</f>
        <v>0</v>
      </c>
      <c r="P923" s="19">
        <f t="shared" si="475"/>
        <v>0</v>
      </c>
      <c r="Q923" s="42"/>
      <c r="R923" s="42"/>
      <c r="S923" s="42"/>
      <c r="T923" s="42"/>
      <c r="U923" s="19">
        <f t="shared" si="476"/>
        <v>0</v>
      </c>
      <c r="V923" s="45"/>
      <c r="AR923" s="1"/>
      <c r="AS923" s="1"/>
    </row>
    <row r="924" spans="1:45" s="3" customFormat="1">
      <c r="A924" s="48">
        <v>6690</v>
      </c>
      <c r="B924" s="53" t="s">
        <v>90</v>
      </c>
      <c r="C924" s="458" t="s">
        <v>1441</v>
      </c>
      <c r="D924" s="7"/>
      <c r="E924" s="4">
        <v>1</v>
      </c>
      <c r="F924" s="173"/>
      <c r="G924" s="9"/>
      <c r="H924" s="8">
        <f t="shared" si="473"/>
        <v>1</v>
      </c>
      <c r="I924" s="4">
        <v>1</v>
      </c>
      <c r="J924" s="9" t="s">
        <v>216</v>
      </c>
      <c r="K924" s="14"/>
      <c r="L924" s="19">
        <f t="shared" si="474"/>
        <v>0</v>
      </c>
      <c r="M924" s="32"/>
      <c r="N924" s="339"/>
      <c r="O924" s="353">
        <f>L:L+N:N</f>
        <v>0</v>
      </c>
      <c r="P924" s="19">
        <f t="shared" si="475"/>
        <v>0</v>
      </c>
      <c r="Q924" s="42"/>
      <c r="R924" s="42"/>
      <c r="S924" s="42"/>
      <c r="T924" s="42"/>
      <c r="U924" s="19">
        <f t="shared" si="476"/>
        <v>0</v>
      </c>
      <c r="V924" s="45"/>
      <c r="AR924" s="1"/>
      <c r="AS924" s="1"/>
    </row>
    <row r="925" spans="1:45" s="3" customFormat="1">
      <c r="A925" s="180">
        <v>6692</v>
      </c>
      <c r="B925" s="53" t="s">
        <v>573</v>
      </c>
      <c r="C925" s="458" t="s">
        <v>1441</v>
      </c>
      <c r="D925" s="7"/>
      <c r="E925" s="4">
        <v>1</v>
      </c>
      <c r="F925" s="173"/>
      <c r="G925" s="9"/>
      <c r="H925" s="8">
        <f t="shared" si="473"/>
        <v>1</v>
      </c>
      <c r="I925" s="4">
        <v>1</v>
      </c>
      <c r="J925" s="9" t="s">
        <v>216</v>
      </c>
      <c r="K925" s="14"/>
      <c r="L925" s="19">
        <f t="shared" si="474"/>
        <v>0</v>
      </c>
      <c r="M925" s="32"/>
      <c r="N925" s="339"/>
      <c r="O925" s="353">
        <f>L:L+N:N</f>
        <v>0</v>
      </c>
      <c r="P925" s="19">
        <f t="shared" si="475"/>
        <v>0</v>
      </c>
      <c r="Q925" s="42"/>
      <c r="R925" s="42"/>
      <c r="S925" s="42"/>
      <c r="T925" s="42"/>
      <c r="U925" s="19">
        <f t="shared" si="476"/>
        <v>0</v>
      </c>
      <c r="V925" s="45"/>
      <c r="AR925" s="1"/>
      <c r="AS925" s="1"/>
    </row>
    <row r="926" spans="1:45" s="3" customFormat="1">
      <c r="A926" s="48"/>
      <c r="B926" s="55" t="s">
        <v>253</v>
      </c>
      <c r="C926" s="458"/>
      <c r="D926" s="7"/>
      <c r="E926" s="4"/>
      <c r="F926" s="173"/>
      <c r="G926" s="9"/>
      <c r="H926" s="8"/>
      <c r="I926" s="4"/>
      <c r="J926" s="9"/>
      <c r="K926" s="14"/>
      <c r="L926" s="21">
        <f>SUM(L914:L925)</f>
        <v>0</v>
      </c>
      <c r="M926" s="28">
        <f>SUM(M914:M925)</f>
        <v>0</v>
      </c>
      <c r="N926" s="340">
        <f>SUM(N914:N925)</f>
        <v>0</v>
      </c>
      <c r="O926" s="349">
        <f>SUM(O914:O925)</f>
        <v>0</v>
      </c>
      <c r="P926" s="21">
        <f>SUM(P914:P925)</f>
        <v>0</v>
      </c>
      <c r="Q926" s="43">
        <f>SUM(Q914:Q925)</f>
        <v>0</v>
      </c>
      <c r="R926" s="43">
        <f>SUM(R914:R925)</f>
        <v>0</v>
      </c>
      <c r="S926" s="43">
        <f>SUM(S914:S925)</f>
        <v>0</v>
      </c>
      <c r="T926" s="43">
        <f>SUM(T914:T925)</f>
        <v>0</v>
      </c>
      <c r="U926" s="21">
        <f>SUM(U914:U925)</f>
        <v>0</v>
      </c>
      <c r="V926" s="43">
        <f>SUM(V914:V925)</f>
        <v>0</v>
      </c>
      <c r="AR926" s="1"/>
      <c r="AS926" s="1"/>
    </row>
    <row r="927" spans="1:45" s="3" customFormat="1">
      <c r="A927" s="48"/>
      <c r="B927" s="55"/>
      <c r="C927" s="458"/>
      <c r="D927" s="7"/>
      <c r="E927" s="4"/>
      <c r="F927" s="173"/>
      <c r="G927" s="9"/>
      <c r="H927" s="8"/>
      <c r="I927" s="4"/>
      <c r="J927" s="10"/>
      <c r="K927" s="14"/>
      <c r="L927" s="21"/>
      <c r="M927" s="32"/>
      <c r="N927" s="339"/>
      <c r="O927" s="349"/>
      <c r="P927" s="19"/>
      <c r="Q927" s="42"/>
      <c r="R927" s="42"/>
      <c r="S927" s="42"/>
      <c r="T927" s="42"/>
      <c r="U927" s="19"/>
      <c r="V927" s="42"/>
      <c r="AR927" s="1"/>
      <c r="AS927" s="1"/>
    </row>
    <row r="928" spans="1:45" s="3" customFormat="1">
      <c r="A928" s="181">
        <v>6700</v>
      </c>
      <c r="B928" s="38" t="s">
        <v>728</v>
      </c>
      <c r="C928" s="459"/>
      <c r="D928" s="7"/>
      <c r="E928" s="4"/>
      <c r="F928" s="173"/>
      <c r="G928" s="9"/>
      <c r="H928" s="8"/>
      <c r="I928" s="4"/>
      <c r="J928" s="10"/>
      <c r="K928" s="14"/>
      <c r="L928" s="21"/>
      <c r="M928" s="32"/>
      <c r="N928" s="339"/>
      <c r="O928" s="349"/>
      <c r="P928" s="19"/>
      <c r="Q928" s="42"/>
      <c r="R928" s="42"/>
      <c r="S928" s="42"/>
      <c r="T928" s="42"/>
      <c r="U928" s="19"/>
      <c r="V928" s="42"/>
      <c r="AR928" s="1"/>
      <c r="AS928" s="1"/>
    </row>
    <row r="929" spans="1:45" s="3" customFormat="1">
      <c r="A929" s="48">
        <v>6701</v>
      </c>
      <c r="B929" s="53" t="s">
        <v>729</v>
      </c>
      <c r="C929" s="458" t="s">
        <v>1441</v>
      </c>
      <c r="D929" s="7"/>
      <c r="E929" s="4">
        <v>1</v>
      </c>
      <c r="F929" s="173"/>
      <c r="G929" s="9"/>
      <c r="H929" s="8">
        <f>SUM(E929:G929)</f>
        <v>1</v>
      </c>
      <c r="I929" s="4">
        <v>1</v>
      </c>
      <c r="J929" s="9" t="s">
        <v>216</v>
      </c>
      <c r="K929" s="14"/>
      <c r="L929" s="19">
        <f>H929*I929*K929</f>
        <v>0</v>
      </c>
      <c r="M929" s="32"/>
      <c r="N929" s="367"/>
      <c r="O929" s="353">
        <f>L:L+N:N</f>
        <v>0</v>
      </c>
      <c r="P929" s="19">
        <f>MAX(L929-SUM(Q929:T929),0)</f>
        <v>0</v>
      </c>
      <c r="Q929" s="42"/>
      <c r="R929" s="42"/>
      <c r="S929" s="42"/>
      <c r="T929" s="42"/>
      <c r="U929" s="19">
        <f>L929-SUM(P929:T929)</f>
        <v>0</v>
      </c>
      <c r="V929" s="45"/>
      <c r="AR929" s="1"/>
      <c r="AS929" s="1"/>
    </row>
    <row r="930" spans="1:45" s="3" customFormat="1">
      <c r="A930" s="48">
        <v>6702</v>
      </c>
      <c r="B930" s="53" t="s">
        <v>730</v>
      </c>
      <c r="C930" s="458" t="s">
        <v>1441</v>
      </c>
      <c r="D930" s="7"/>
      <c r="E930" s="4">
        <v>1</v>
      </c>
      <c r="F930" s="173"/>
      <c r="G930" s="9"/>
      <c r="H930" s="8">
        <f>SUM(E930:G930)</f>
        <v>1</v>
      </c>
      <c r="I930" s="4">
        <v>1</v>
      </c>
      <c r="J930" s="9" t="s">
        <v>216</v>
      </c>
      <c r="K930" s="14"/>
      <c r="L930" s="19">
        <f>H930*I930*K930</f>
        <v>0</v>
      </c>
      <c r="M930" s="32"/>
      <c r="N930" s="367"/>
      <c r="O930" s="353">
        <f>L:L+N:N</f>
        <v>0</v>
      </c>
      <c r="P930" s="19">
        <f>MAX(L930-SUM(Q930:T930),0)</f>
        <v>0</v>
      </c>
      <c r="Q930" s="42"/>
      <c r="R930" s="42"/>
      <c r="S930" s="42"/>
      <c r="T930" s="42"/>
      <c r="U930" s="19">
        <f>L930-SUM(P930:T930)</f>
        <v>0</v>
      </c>
      <c r="V930" s="45"/>
      <c r="AR930" s="1"/>
      <c r="AS930" s="1"/>
    </row>
    <row r="931" spans="1:45" s="3" customFormat="1">
      <c r="A931" s="48">
        <v>6704</v>
      </c>
      <c r="B931" s="53" t="s">
        <v>731</v>
      </c>
      <c r="C931" s="458" t="s">
        <v>1441</v>
      </c>
      <c r="D931" s="7"/>
      <c r="E931" s="4">
        <v>1</v>
      </c>
      <c r="F931" s="173"/>
      <c r="G931" s="9"/>
      <c r="H931" s="8">
        <f>SUM(E931:G931)</f>
        <v>1</v>
      </c>
      <c r="I931" s="4">
        <v>1</v>
      </c>
      <c r="J931" s="9" t="s">
        <v>216</v>
      </c>
      <c r="K931" s="14"/>
      <c r="L931" s="19">
        <f>H931*I931*K931</f>
        <v>0</v>
      </c>
      <c r="M931" s="32"/>
      <c r="N931" s="367"/>
      <c r="O931" s="353">
        <f>L:L+N:N</f>
        <v>0</v>
      </c>
      <c r="P931" s="19">
        <f>MAX(L931-SUM(Q931:T931),0)</f>
        <v>0</v>
      </c>
      <c r="Q931" s="42"/>
      <c r="R931" s="42"/>
      <c r="S931" s="42"/>
      <c r="T931" s="42"/>
      <c r="U931" s="19">
        <f>L931-SUM(P931:T931)</f>
        <v>0</v>
      </c>
      <c r="V931" s="45"/>
      <c r="AR931" s="1"/>
      <c r="AS931" s="1"/>
    </row>
    <row r="932" spans="1:45" s="3" customFormat="1">
      <c r="A932" s="48"/>
      <c r="B932" s="55" t="s">
        <v>253</v>
      </c>
      <c r="C932" s="458"/>
      <c r="D932" s="7"/>
      <c r="E932" s="4"/>
      <c r="F932" s="173"/>
      <c r="G932" s="9"/>
      <c r="H932" s="8"/>
      <c r="I932" s="4"/>
      <c r="J932" s="9"/>
      <c r="K932" s="14"/>
      <c r="L932" s="21">
        <f t="shared" ref="L932:V932" si="481">SUM(L929:L931)</f>
        <v>0</v>
      </c>
      <c r="M932" s="28">
        <f t="shared" si="481"/>
        <v>0</v>
      </c>
      <c r="N932" s="340">
        <f t="shared" ref="N932" si="482">SUM(N929:N931)</f>
        <v>0</v>
      </c>
      <c r="O932" s="349">
        <f t="shared" ref="O932" si="483">SUM(O929:O931)</f>
        <v>0</v>
      </c>
      <c r="P932" s="21">
        <f t="shared" si="481"/>
        <v>0</v>
      </c>
      <c r="Q932" s="43">
        <f t="shared" si="481"/>
        <v>0</v>
      </c>
      <c r="R932" s="43">
        <f t="shared" si="481"/>
        <v>0</v>
      </c>
      <c r="S932" s="43">
        <f t="shared" si="481"/>
        <v>0</v>
      </c>
      <c r="T932" s="43">
        <f t="shared" si="481"/>
        <v>0</v>
      </c>
      <c r="U932" s="21">
        <f t="shared" si="481"/>
        <v>0</v>
      </c>
      <c r="V932" s="43">
        <f t="shared" si="481"/>
        <v>0</v>
      </c>
      <c r="AR932" s="1"/>
      <c r="AS932" s="1"/>
    </row>
    <row r="933" spans="1:45" s="3" customFormat="1">
      <c r="A933" s="48"/>
      <c r="B933" s="55"/>
      <c r="C933" s="458"/>
      <c r="D933" s="7"/>
      <c r="E933" s="4"/>
      <c r="F933" s="173"/>
      <c r="G933" s="9"/>
      <c r="H933" s="8"/>
      <c r="I933" s="4"/>
      <c r="J933" s="10"/>
      <c r="K933" s="14"/>
      <c r="L933" s="21"/>
      <c r="M933" s="32"/>
      <c r="N933" s="339"/>
      <c r="O933" s="349"/>
      <c r="P933" s="19"/>
      <c r="Q933" s="42"/>
      <c r="R933" s="42"/>
      <c r="S933" s="42"/>
      <c r="T933" s="42"/>
      <c r="U933" s="19"/>
      <c r="V933" s="42"/>
      <c r="AR933" s="1"/>
      <c r="AS933" s="1"/>
    </row>
    <row r="934" spans="1:45" s="3" customFormat="1">
      <c r="A934" s="181">
        <v>7000</v>
      </c>
      <c r="B934" s="38" t="s">
        <v>256</v>
      </c>
      <c r="C934" s="459"/>
      <c r="D934" s="7"/>
      <c r="E934" s="4"/>
      <c r="F934" s="173"/>
      <c r="G934" s="9"/>
      <c r="H934" s="8"/>
      <c r="I934" s="4"/>
      <c r="J934" s="9"/>
      <c r="K934" s="14"/>
      <c r="L934" s="21"/>
      <c r="M934" s="32"/>
      <c r="N934" s="339"/>
      <c r="O934" s="349"/>
      <c r="P934" s="19"/>
      <c r="Q934" s="42"/>
      <c r="R934" s="42"/>
      <c r="S934" s="42"/>
      <c r="T934" s="42"/>
      <c r="U934" s="19"/>
      <c r="V934" s="42"/>
      <c r="AR934" s="1"/>
      <c r="AS934" s="1"/>
    </row>
    <row r="935" spans="1:45" s="3" customFormat="1">
      <c r="A935" s="48">
        <v>7001</v>
      </c>
      <c r="B935" s="53" t="s">
        <v>825</v>
      </c>
      <c r="C935" s="458" t="s">
        <v>1441</v>
      </c>
      <c r="D935" s="189"/>
      <c r="E935" s="15"/>
      <c r="F935" s="174">
        <f>IF(finance&lt;2000000,0,1.8%)</f>
        <v>0</v>
      </c>
      <c r="G935" s="9"/>
      <c r="H935" s="8">
        <f>SUM(E935:G935)</f>
        <v>0</v>
      </c>
      <c r="I935" s="4">
        <v>1</v>
      </c>
      <c r="J935" s="9" t="s">
        <v>216</v>
      </c>
      <c r="K935" s="14">
        <f>$L$61-$L$917-$L$918-$L$919</f>
        <v>0</v>
      </c>
      <c r="L935" s="19">
        <f>H935*I935*K935</f>
        <v>0</v>
      </c>
      <c r="M935" s="32"/>
      <c r="N935" s="367"/>
      <c r="O935" s="353">
        <f>L:L+N:N</f>
        <v>0</v>
      </c>
      <c r="P935" s="19">
        <f>MAX(L935-SUM(Q935:T935),0)</f>
        <v>0</v>
      </c>
      <c r="Q935" s="42"/>
      <c r="R935" s="42"/>
      <c r="S935" s="42"/>
      <c r="T935" s="42"/>
      <c r="U935" s="19">
        <f>L935-SUM(P935:T935)</f>
        <v>0</v>
      </c>
      <c r="V935" s="44">
        <f>P935</f>
        <v>0</v>
      </c>
      <c r="AR935" s="1"/>
      <c r="AS935" s="1"/>
    </row>
    <row r="936" spans="1:45" s="3" customFormat="1">
      <c r="A936" s="48">
        <v>7002</v>
      </c>
      <c r="B936" s="53" t="s">
        <v>826</v>
      </c>
      <c r="C936" s="458" t="s">
        <v>1451</v>
      </c>
      <c r="D936" s="189"/>
      <c r="E936" s="4"/>
      <c r="F936" s="174">
        <v>7.4999999999999997E-2</v>
      </c>
      <c r="G936" s="9"/>
      <c r="H936" s="8">
        <f>SUM(E936:G936)</f>
        <v>7.4999999999999997E-2</v>
      </c>
      <c r="I936" s="4">
        <v>1</v>
      </c>
      <c r="J936" s="9" t="s">
        <v>216</v>
      </c>
      <c r="K936" s="210">
        <f>$L$61-$L$917-$L$918-$L$919-globals!C14-globals!C17</f>
        <v>0</v>
      </c>
      <c r="L936" s="19">
        <f>H936*I936*K936</f>
        <v>0</v>
      </c>
      <c r="M936" s="32"/>
      <c r="N936" s="339">
        <f>($N$61-$N$902)*F936</f>
        <v>0</v>
      </c>
      <c r="O936" s="353">
        <f>L:L+N:N</f>
        <v>0</v>
      </c>
      <c r="P936" s="19">
        <f>MAX(L936-SUM(Q936:T936),0)</f>
        <v>0</v>
      </c>
      <c r="Q936" s="42"/>
      <c r="R936" s="42"/>
      <c r="S936" s="42"/>
      <c r="T936" s="42"/>
      <c r="U936" s="19">
        <f>L936-SUM(P936:T936)</f>
        <v>0</v>
      </c>
      <c r="V936" s="187">
        <f>MIN((V61+V935)*0.075,P936)</f>
        <v>0</v>
      </c>
      <c r="AR936" s="1"/>
      <c r="AS936" s="1"/>
    </row>
    <row r="937" spans="1:45" s="3" customFormat="1">
      <c r="A937" s="48">
        <v>7003</v>
      </c>
      <c r="B937" s="53" t="s">
        <v>827</v>
      </c>
      <c r="C937" s="458" t="s">
        <v>1449</v>
      </c>
      <c r="D937" s="189"/>
      <c r="E937" s="15"/>
      <c r="F937" s="174">
        <v>7.4999999999999997E-2</v>
      </c>
      <c r="G937" s="9"/>
      <c r="H937" s="8">
        <f>SUM(E937:G937)</f>
        <v>7.4999999999999997E-2</v>
      </c>
      <c r="I937" s="4">
        <v>1</v>
      </c>
      <c r="J937" s="9" t="s">
        <v>216</v>
      </c>
      <c r="K937" s="210">
        <f>MIN($L$61-MAX($L$917+$L$918+$L$919),350000/$F$937)-globals!C14-globals!C17</f>
        <v>0</v>
      </c>
      <c r="L937" s="19">
        <f>H937*I937*K937</f>
        <v>0</v>
      </c>
      <c r="M937" s="32"/>
      <c r="N937" s="339">
        <f>($N$61-$N$902)*F937</f>
        <v>0</v>
      </c>
      <c r="O937" s="353">
        <f>L:L+N:N</f>
        <v>0</v>
      </c>
      <c r="P937" s="19">
        <f>MAX(L937-SUM(Q937:T937),0)</f>
        <v>0</v>
      </c>
      <c r="Q937" s="42"/>
      <c r="R937" s="42"/>
      <c r="S937" s="42"/>
      <c r="T937" s="42"/>
      <c r="U937" s="19">
        <f>L937-SUM(P937:T937)</f>
        <v>0</v>
      </c>
      <c r="V937" s="45"/>
      <c r="AR937" s="1"/>
      <c r="AS937" s="1"/>
    </row>
    <row r="938" spans="1:45" s="3" customFormat="1">
      <c r="A938" s="212" t="s">
        <v>1126</v>
      </c>
      <c r="B938" s="186" t="s">
        <v>1125</v>
      </c>
      <c r="C938" s="458" t="s">
        <v>1451</v>
      </c>
      <c r="D938" s="189"/>
      <c r="E938" s="15"/>
      <c r="F938" s="174">
        <v>0.17499999999999999</v>
      </c>
      <c r="G938" s="9"/>
      <c r="H938" s="8">
        <f>SUM(E938:G938)</f>
        <v>0.17499999999999999</v>
      </c>
      <c r="I938" s="4">
        <v>1</v>
      </c>
      <c r="J938" s="9" t="s">
        <v>216</v>
      </c>
      <c r="K938" s="210">
        <f>globals!C15</f>
        <v>0</v>
      </c>
      <c r="L938" s="81">
        <f>H938*I938*K938</f>
        <v>0</v>
      </c>
      <c r="M938" s="32"/>
      <c r="N938" s="367"/>
      <c r="O938" s="353">
        <f>L:L+N:N</f>
        <v>0</v>
      </c>
      <c r="P938" s="19">
        <f>MAX(L938-SUM(Q938:T938),0)</f>
        <v>0</v>
      </c>
      <c r="Q938" s="42"/>
      <c r="R938" s="42"/>
      <c r="S938" s="42"/>
      <c r="T938" s="42"/>
      <c r="U938" s="19">
        <f>L938-SUM(P938:T938)</f>
        <v>0</v>
      </c>
      <c r="V938" s="44">
        <f>P938</f>
        <v>0</v>
      </c>
      <c r="AR938" s="1"/>
      <c r="AS938" s="1"/>
    </row>
    <row r="939" spans="1:45" s="3" customFormat="1">
      <c r="A939" s="18"/>
      <c r="B939" s="55" t="s">
        <v>253</v>
      </c>
      <c r="C939" s="462"/>
      <c r="D939" s="7"/>
      <c r="E939" s="4"/>
      <c r="F939" s="173"/>
      <c r="G939" s="9"/>
      <c r="H939" s="8"/>
      <c r="I939" s="4"/>
      <c r="J939" s="4"/>
      <c r="K939" s="190"/>
      <c r="L939" s="21">
        <f t="shared" ref="L939:V939" si="484">SUM(L935:L938)</f>
        <v>0</v>
      </c>
      <c r="M939" s="28">
        <f t="shared" si="484"/>
        <v>0</v>
      </c>
      <c r="N939" s="340">
        <f t="shared" ref="N939" si="485">SUM(N935:N938)</f>
        <v>0</v>
      </c>
      <c r="O939" s="349">
        <f t="shared" ref="O939" si="486">SUM(O935:O938)</f>
        <v>0</v>
      </c>
      <c r="P939" s="21">
        <f t="shared" si="484"/>
        <v>0</v>
      </c>
      <c r="Q939" s="43">
        <f t="shared" si="484"/>
        <v>0</v>
      </c>
      <c r="R939" s="43">
        <f t="shared" si="484"/>
        <v>0</v>
      </c>
      <c r="S939" s="43">
        <f t="shared" si="484"/>
        <v>0</v>
      </c>
      <c r="T939" s="43">
        <f t="shared" si="484"/>
        <v>0</v>
      </c>
      <c r="U939" s="21">
        <f t="shared" si="484"/>
        <v>0</v>
      </c>
      <c r="V939" s="46">
        <f t="shared" si="484"/>
        <v>0</v>
      </c>
      <c r="AR939" s="1"/>
      <c r="AS939" s="1"/>
    </row>
    <row r="940" spans="1:45" s="3" customFormat="1">
      <c r="A940" s="18"/>
      <c r="B940" s="53"/>
      <c r="C940" s="462"/>
      <c r="D940" s="7"/>
      <c r="E940" s="4"/>
      <c r="F940" s="173"/>
      <c r="G940" s="9"/>
      <c r="H940" s="8"/>
      <c r="I940" s="4"/>
      <c r="J940" s="4"/>
      <c r="K940" s="210"/>
      <c r="L940" s="19"/>
      <c r="M940" s="32"/>
      <c r="N940" s="339"/>
      <c r="O940" s="353"/>
      <c r="P940" s="19"/>
      <c r="Q940" s="42"/>
      <c r="R940" s="42"/>
      <c r="S940" s="42"/>
      <c r="T940" s="42"/>
      <c r="U940" s="19"/>
      <c r="V940" s="42"/>
      <c r="AR940" s="1"/>
      <c r="AS940" s="1"/>
    </row>
    <row r="941" spans="1:45" s="3" customFormat="1">
      <c r="A941" s="181">
        <v>7100</v>
      </c>
      <c r="B941" s="38" t="s">
        <v>257</v>
      </c>
      <c r="C941" s="458" t="s">
        <v>1447</v>
      </c>
      <c r="D941" s="189"/>
      <c r="E941" s="15"/>
      <c r="F941" s="179">
        <v>0.05</v>
      </c>
      <c r="G941" s="469"/>
      <c r="H941" s="8">
        <f>SUM(E941:G941)</f>
        <v>0.05</v>
      </c>
      <c r="I941" s="4">
        <v>1</v>
      </c>
      <c r="J941" s="9" t="s">
        <v>216</v>
      </c>
      <c r="K941" s="210">
        <f>$L$61-($L$91+$L$104+$L$917+$L$918+$L$919)-globals!C17</f>
        <v>0</v>
      </c>
      <c r="L941" s="19">
        <f>H941*I941*K941</f>
        <v>0</v>
      </c>
      <c r="M941" s="32"/>
      <c r="N941" s="367"/>
      <c r="O941" s="353">
        <f>L:L+N:N</f>
        <v>0</v>
      </c>
      <c r="P941" s="19">
        <f>MAX(L941-SUM(Q941:T941),0)</f>
        <v>0</v>
      </c>
      <c r="Q941" s="42"/>
      <c r="R941" s="42"/>
      <c r="S941" s="42"/>
      <c r="T941" s="42"/>
      <c r="U941" s="19">
        <f>L941-SUM(P941:T941)</f>
        <v>0</v>
      </c>
      <c r="V941" s="187">
        <f>MIN((V61+V935)*0.05,P941)</f>
        <v>0</v>
      </c>
      <c r="AR941" s="1"/>
      <c r="AS941" s="1"/>
    </row>
    <row r="942" spans="1:45" s="3" customFormat="1">
      <c r="A942" s="48"/>
      <c r="B942" s="55" t="s">
        <v>253</v>
      </c>
      <c r="C942" s="462"/>
      <c r="D942" s="7"/>
      <c r="E942" s="4"/>
      <c r="F942" s="173"/>
      <c r="G942" s="9"/>
      <c r="H942" s="4"/>
      <c r="I942" s="4"/>
      <c r="J942" s="4"/>
      <c r="K942" s="4"/>
      <c r="L942" s="21">
        <f>SUM(L941)</f>
        <v>0</v>
      </c>
      <c r="M942" s="31">
        <f t="shared" ref="M942:V942" si="487">SUM(M941)</f>
        <v>0</v>
      </c>
      <c r="N942" s="360">
        <f t="shared" ref="N942" si="488">SUM(N941)</f>
        <v>0</v>
      </c>
      <c r="O942" s="349">
        <f t="shared" ref="O942" si="489">SUM(O941)</f>
        <v>0</v>
      </c>
      <c r="P942" s="21">
        <f t="shared" si="487"/>
        <v>0</v>
      </c>
      <c r="Q942" s="46">
        <f>SUM(Q941)</f>
        <v>0</v>
      </c>
      <c r="R942" s="46">
        <f t="shared" si="487"/>
        <v>0</v>
      </c>
      <c r="S942" s="46">
        <f t="shared" si="487"/>
        <v>0</v>
      </c>
      <c r="T942" s="46">
        <f t="shared" si="487"/>
        <v>0</v>
      </c>
      <c r="U942" s="21">
        <f t="shared" si="487"/>
        <v>0</v>
      </c>
      <c r="V942" s="46">
        <f t="shared" si="487"/>
        <v>0</v>
      </c>
      <c r="AR942" s="1"/>
      <c r="AS942" s="1"/>
    </row>
    <row r="943" spans="1:45" s="3" customFormat="1">
      <c r="A943" s="48"/>
      <c r="B943" s="55"/>
      <c r="C943" s="462"/>
      <c r="D943" s="7"/>
      <c r="E943" s="4"/>
      <c r="F943" s="173"/>
      <c r="G943" s="9"/>
      <c r="H943" s="4"/>
      <c r="I943" s="4"/>
      <c r="J943" s="4"/>
      <c r="K943" s="4"/>
      <c r="L943" s="21"/>
      <c r="M943" s="31"/>
      <c r="N943" s="360"/>
      <c r="O943" s="349"/>
      <c r="P943" s="21"/>
      <c r="Q943" s="46"/>
      <c r="R943" s="46"/>
      <c r="S943" s="46"/>
      <c r="T943" s="46"/>
      <c r="U943" s="21"/>
      <c r="V943" s="46"/>
      <c r="AR943" s="1"/>
      <c r="AS943" s="1"/>
    </row>
    <row r="944" spans="1:45" s="3" customFormat="1">
      <c r="A944" s="18"/>
      <c r="B944" s="53"/>
      <c r="C944" s="462"/>
      <c r="D944" s="7"/>
      <c r="E944" s="4"/>
      <c r="F944" s="325"/>
      <c r="G944" s="9"/>
      <c r="H944" s="4"/>
      <c r="I944" s="4"/>
      <c r="J944" s="4"/>
      <c r="K944" s="4"/>
      <c r="L944" s="19"/>
      <c r="M944" s="32"/>
      <c r="N944" s="339"/>
      <c r="O944" s="353"/>
      <c r="P944" s="19"/>
      <c r="Q944" s="42"/>
      <c r="R944" s="42"/>
      <c r="S944" s="42"/>
      <c r="T944" s="42"/>
      <c r="U944" s="19"/>
      <c r="V944" s="42"/>
      <c r="AR944" s="1"/>
      <c r="AS944" s="1"/>
    </row>
    <row r="945" spans="1:45" s="3" customFormat="1">
      <c r="A945" s="18"/>
      <c r="B945" s="53" t="s">
        <v>830</v>
      </c>
      <c r="C945" s="462"/>
      <c r="D945" s="7"/>
      <c r="E945" s="4"/>
      <c r="F945" s="173"/>
      <c r="G945" s="9"/>
      <c r="H945" s="4"/>
      <c r="I945" s="4"/>
      <c r="J945" s="4"/>
      <c r="K945" s="4"/>
      <c r="L945" s="19">
        <f>L91+L104+L117+L133+L168+L178</f>
        <v>0</v>
      </c>
      <c r="M945" s="32">
        <f>M91+M104+M117+M133+M168+M178</f>
        <v>0</v>
      </c>
      <c r="N945" s="339">
        <f>N91+N104+N117+N133+N168+N178</f>
        <v>0</v>
      </c>
      <c r="O945" s="353">
        <f>O91+O104+O117+O133+O168+O178</f>
        <v>0</v>
      </c>
      <c r="P945" s="19">
        <f>P91+P104+P117+P133+P168+P178</f>
        <v>0</v>
      </c>
      <c r="Q945" s="42">
        <f>Q91+Q104+Q117+Q133+Q168+Q178</f>
        <v>0</v>
      </c>
      <c r="R945" s="42">
        <f>R91+R104+R117+R133+R168+R178</f>
        <v>0</v>
      </c>
      <c r="S945" s="42">
        <f>S91+S104+S117+S133+S168+S178</f>
        <v>0</v>
      </c>
      <c r="T945" s="42">
        <f>T91+T104+T117+T133+T168+T178</f>
        <v>0</v>
      </c>
      <c r="U945" s="19">
        <f>U91+U104+U117+U133+U168+U178</f>
        <v>0</v>
      </c>
      <c r="V945" s="42">
        <f>V91+V104+V117+V133+V168+V178</f>
        <v>0</v>
      </c>
      <c r="AR945" s="1"/>
      <c r="AS945" s="1"/>
    </row>
    <row r="946" spans="1:45" s="3" customFormat="1">
      <c r="A946" s="18"/>
      <c r="B946" s="53" t="s">
        <v>258</v>
      </c>
      <c r="C946" s="462"/>
      <c r="D946" s="7"/>
      <c r="E946" s="4"/>
      <c r="F946" s="173"/>
      <c r="G946" s="9"/>
      <c r="H946" s="4"/>
      <c r="I946" s="4"/>
      <c r="J946" s="4"/>
      <c r="K946" s="4"/>
      <c r="L946" s="19">
        <f>L531+L510+L514+L505+L496+L478+L467+L449+L427+L412+L393+L373+L349+L331+L314+L296+L283+L256+L236+L220+L207</f>
        <v>0</v>
      </c>
      <c r="M946" s="32">
        <f>M531+M510+M514+M505+M496+M478+M467+M449+M427+M412+M393+M373+M349+M331+M314+M296+M283+M256+M236+M220+M207</f>
        <v>0</v>
      </c>
      <c r="N946" s="339">
        <f>N531+N510+N514+N505+N496+N478+N467+N449+N427+N412+N393+N373+N349+N331+N314+N296+N283+N256+N236+N220+N207</f>
        <v>0</v>
      </c>
      <c r="O946" s="353">
        <f>O531+O510+O514+O505+O496+O478+O467+O449+O427+O412+O393+O373+O349+O331+O314+O296+O283+O256+O236+O220+O207</f>
        <v>0</v>
      </c>
      <c r="P946" s="19">
        <f>P531+P510+P514+P505+P496+P478+P467+P449+P427+P412+P393+P373+P349+P331+P314+P296+P283+P256+P236+P220+P207</f>
        <v>0</v>
      </c>
      <c r="Q946" s="42">
        <f>Q531+Q510+Q514+Q505+Q496+Q478+Q467+Q449+Q427+Q412+Q393+Q373+Q349+Q331+Q314+Q296+Q283+Q256+Q236+Q220+Q207</f>
        <v>0</v>
      </c>
      <c r="R946" s="42">
        <f>R531+R510+R514+R505+R496+R478+R467+R449+R427+R412+R393+R373+R349+R331+R314+R296+R283+R256+R236+R220+R207</f>
        <v>0</v>
      </c>
      <c r="S946" s="42">
        <f>S531+S510+S514+S505+S496+S478+S467+S449+S427+S412+S393+S373+S349+S331+S314+S296+S283+S256+S236+S220+S207</f>
        <v>0</v>
      </c>
      <c r="T946" s="42">
        <f>T531+T510+T514+T505+T496+T478+T467+T449+T427+T412+T393+T373+T349+T331+T314+T296+T283+T256+T236+T220+T207</f>
        <v>0</v>
      </c>
      <c r="U946" s="19">
        <f>U531+U510+U514+U505+U496+U478+U467+U449+U427+U412+U393+U373+U349+U331+U314+U296+U283+U256+U236+U220+U207</f>
        <v>0</v>
      </c>
      <c r="V946" s="42">
        <f>V531+V510+V514+V505+V496+V478+V467+V449+V427+V412+V393+V373+V349+V331+V314+V296+V283+V256+V236+V220+V207</f>
        <v>0</v>
      </c>
      <c r="AR946" s="1"/>
      <c r="AS946" s="1"/>
    </row>
    <row r="947" spans="1:45" s="3" customFormat="1">
      <c r="A947" s="18"/>
      <c r="B947" s="53" t="s">
        <v>798</v>
      </c>
      <c r="C947" s="462"/>
      <c r="D947" s="7"/>
      <c r="E947" s="4"/>
      <c r="F947" s="173"/>
      <c r="G947" s="9"/>
      <c r="H947" s="4"/>
      <c r="I947" s="4"/>
      <c r="J947" s="4"/>
      <c r="K947" s="4"/>
      <c r="L947" s="19">
        <f>L36+L37+L38+L39+L40+L41+L42</f>
        <v>0</v>
      </c>
      <c r="M947" s="32">
        <f>M36+M37+M38+M39+M40+M41+M42</f>
        <v>0</v>
      </c>
      <c r="N947" s="339">
        <f>N36+N37+N38+N39+N40+N41+N42</f>
        <v>0</v>
      </c>
      <c r="O947" s="353">
        <f>O36+O37+O38+O39+O40+O41+O42</f>
        <v>0</v>
      </c>
      <c r="P947" s="19">
        <f>P36+P37+P38+P39+P40+P41+P42</f>
        <v>0</v>
      </c>
      <c r="Q947" s="42">
        <f>Q36+Q37+Q38+Q39+Q40+Q41+Q42</f>
        <v>0</v>
      </c>
      <c r="R947" s="42">
        <f>R36+R37+R38+R39+R40+R41+R42</f>
        <v>0</v>
      </c>
      <c r="S947" s="42">
        <f>S36+S37+S38+S39+S40+S41+S42</f>
        <v>0</v>
      </c>
      <c r="T947" s="42">
        <f>T36+T37+T38+T39+T40+T41+T42</f>
        <v>0</v>
      </c>
      <c r="U947" s="19">
        <f>U36+U37+U38+U39+U40+U41+U42</f>
        <v>0</v>
      </c>
      <c r="V947" s="42">
        <f>V36+V37+V38+V39+V40+V41+V42</f>
        <v>0</v>
      </c>
      <c r="AR947" s="1"/>
      <c r="AS947" s="1"/>
    </row>
    <row r="948" spans="1:45" s="3" customFormat="1">
      <c r="A948" s="18"/>
      <c r="B948" s="53" t="s">
        <v>254</v>
      </c>
      <c r="C948" s="462"/>
      <c r="D948" s="7"/>
      <c r="E948" s="4"/>
      <c r="F948" s="173"/>
      <c r="G948" s="9"/>
      <c r="H948" s="4"/>
      <c r="I948" s="4"/>
      <c r="J948" s="4"/>
      <c r="K948" s="4"/>
      <c r="L948" s="19">
        <f>L866+L861+L848+L822+L812+L798</f>
        <v>0</v>
      </c>
      <c r="M948" s="32">
        <f>M866+M861+M848+M822+M812+M798</f>
        <v>0</v>
      </c>
      <c r="N948" s="339">
        <f>N866+N861+N848+N822+N812+N798</f>
        <v>0</v>
      </c>
      <c r="O948" s="353">
        <f>O866+O861+O848+O822+O812+O798</f>
        <v>0</v>
      </c>
      <c r="P948" s="19">
        <f>P866+P861+P848+P822+P812+P798</f>
        <v>0</v>
      </c>
      <c r="Q948" s="42">
        <f>Q866+Q861+Q848+Q822+Q812+Q798</f>
        <v>0</v>
      </c>
      <c r="R948" s="42">
        <f>R866+R861+R848+R822+R812+R798</f>
        <v>0</v>
      </c>
      <c r="S948" s="42">
        <f>S866+S861+S848+S822+S812+S798</f>
        <v>0</v>
      </c>
      <c r="T948" s="42">
        <f>T866+T861+T848+T822+T812+T798</f>
        <v>0</v>
      </c>
      <c r="U948" s="19">
        <f>U866+U861+U848+U822+U812+U798</f>
        <v>0</v>
      </c>
      <c r="V948" s="42">
        <f>V866+V861+V848+V822+V812+V798</f>
        <v>0</v>
      </c>
      <c r="AR948" s="1"/>
      <c r="AS948" s="1"/>
    </row>
    <row r="949" spans="1:45" s="3" customFormat="1">
      <c r="A949" s="18"/>
      <c r="B949" s="53" t="s">
        <v>509</v>
      </c>
      <c r="C949" s="462"/>
      <c r="D949" s="7"/>
      <c r="E949" s="4"/>
      <c r="F949" s="173"/>
      <c r="G949" s="9"/>
      <c r="H949" s="4"/>
      <c r="I949" s="4"/>
      <c r="J949" s="4"/>
      <c r="K949" s="4"/>
      <c r="L949" s="19">
        <f>L939+L926+L911+L898+L932</f>
        <v>0</v>
      </c>
      <c r="M949" s="32">
        <f>M939+M926+M911+M898+M932</f>
        <v>0</v>
      </c>
      <c r="N949" s="339">
        <f>N939+N926+N911+N898+N932</f>
        <v>0</v>
      </c>
      <c r="O949" s="353">
        <f>O939+O926+O911+O898+O932</f>
        <v>0</v>
      </c>
      <c r="P949" s="19">
        <f>P939+P926+P911+P898+P932</f>
        <v>0</v>
      </c>
      <c r="Q949" s="42">
        <f>Q939+Q926+Q911+Q898+Q932</f>
        <v>0</v>
      </c>
      <c r="R949" s="42">
        <f>R939+R926+R911+R898+R932</f>
        <v>0</v>
      </c>
      <c r="S949" s="42">
        <f>S939+S926+S911+S898+S932</f>
        <v>0</v>
      </c>
      <c r="T949" s="42">
        <f>T939+T926+T911+T898+T932</f>
        <v>0</v>
      </c>
      <c r="U949" s="19">
        <f>U939+U926+U911+U898+U932</f>
        <v>0</v>
      </c>
      <c r="V949" s="42">
        <f>V939+V926+V911+V898+V932</f>
        <v>0</v>
      </c>
      <c r="AR949" s="1"/>
      <c r="AS949" s="1"/>
    </row>
    <row r="950" spans="1:45" s="3" customFormat="1">
      <c r="A950" s="18"/>
      <c r="B950" s="53" t="s">
        <v>831</v>
      </c>
      <c r="C950" s="462"/>
      <c r="D950" s="7"/>
      <c r="E950" s="4"/>
      <c r="F950" s="173"/>
      <c r="G950" s="9"/>
      <c r="H950" s="4"/>
      <c r="I950" s="4"/>
      <c r="J950" s="4"/>
      <c r="K950" s="4"/>
      <c r="L950" s="27">
        <f>L942</f>
        <v>0</v>
      </c>
      <c r="M950" s="35">
        <f t="shared" ref="M950:V950" si="490">M942</f>
        <v>0</v>
      </c>
      <c r="N950" s="363">
        <f t="shared" ref="N950" si="491">N942</f>
        <v>0</v>
      </c>
      <c r="O950" s="357">
        <f t="shared" ref="O950" si="492">O942</f>
        <v>0</v>
      </c>
      <c r="P950" s="27">
        <f t="shared" si="490"/>
        <v>0</v>
      </c>
      <c r="Q950" s="47">
        <f t="shared" si="490"/>
        <v>0</v>
      </c>
      <c r="R950" s="47">
        <f t="shared" si="490"/>
        <v>0</v>
      </c>
      <c r="S950" s="47">
        <f t="shared" si="490"/>
        <v>0</v>
      </c>
      <c r="T950" s="47">
        <f t="shared" si="490"/>
        <v>0</v>
      </c>
      <c r="U950" s="27">
        <f t="shared" si="490"/>
        <v>0</v>
      </c>
      <c r="V950" s="47">
        <f t="shared" si="490"/>
        <v>0</v>
      </c>
      <c r="AR950" s="1"/>
      <c r="AS950" s="1"/>
    </row>
    <row r="951" spans="1:45" s="3" customFormat="1">
      <c r="A951" s="18"/>
      <c r="B951" s="53" t="s">
        <v>255</v>
      </c>
      <c r="C951" s="462"/>
      <c r="D951" s="7"/>
      <c r="E951" s="4"/>
      <c r="F951" s="173"/>
      <c r="G951" s="9"/>
      <c r="H951" s="4"/>
      <c r="I951" s="4"/>
      <c r="J951" s="4"/>
      <c r="K951" s="4"/>
      <c r="L951" s="57">
        <f t="shared" ref="L951:U951" si="493">SUM(L945:L950)</f>
        <v>0</v>
      </c>
      <c r="M951" s="59">
        <f t="shared" si="493"/>
        <v>0</v>
      </c>
      <c r="N951" s="364">
        <f t="shared" ref="N951" si="494">SUM(N945:N950)</f>
        <v>0</v>
      </c>
      <c r="O951" s="358">
        <f t="shared" ref="O951" si="495">SUM(O945:O950)</f>
        <v>0</v>
      </c>
      <c r="P951" s="57">
        <f t="shared" si="493"/>
        <v>0</v>
      </c>
      <c r="Q951" s="60">
        <f t="shared" si="493"/>
        <v>0</v>
      </c>
      <c r="R951" s="60">
        <f t="shared" si="493"/>
        <v>0</v>
      </c>
      <c r="S951" s="60">
        <f t="shared" si="493"/>
        <v>0</v>
      </c>
      <c r="T951" s="60">
        <f t="shared" si="493"/>
        <v>0</v>
      </c>
      <c r="U951" s="57">
        <f t="shared" si="493"/>
        <v>0</v>
      </c>
      <c r="V951" s="60">
        <f>SUM(V945:V950)</f>
        <v>0</v>
      </c>
      <c r="AR951" s="1"/>
      <c r="AS951" s="1"/>
    </row>
    <row r="952" spans="1:45" s="3" customFormat="1">
      <c r="A952" s="18"/>
      <c r="B952" s="53" t="s">
        <v>259</v>
      </c>
      <c r="C952" s="462"/>
      <c r="D952" s="7"/>
      <c r="E952" s="4"/>
      <c r="F952" s="173"/>
      <c r="G952" s="9"/>
      <c r="H952" s="4"/>
      <c r="I952" s="4"/>
      <c r="J952" s="4"/>
      <c r="K952" s="4"/>
      <c r="L952" s="19">
        <f>L68-L951</f>
        <v>0</v>
      </c>
      <c r="M952" s="32">
        <f>M68-M951</f>
        <v>0</v>
      </c>
      <c r="N952" s="339">
        <f>N68-N951</f>
        <v>0</v>
      </c>
      <c r="O952" s="353">
        <f>O68-O951</f>
        <v>0</v>
      </c>
      <c r="P952" s="19">
        <f>P68-P951</f>
        <v>0</v>
      </c>
      <c r="Q952" s="42">
        <f>Q68-Q951</f>
        <v>0</v>
      </c>
      <c r="R952" s="42">
        <f>R68-R951</f>
        <v>0</v>
      </c>
      <c r="S952" s="42">
        <f>S68-S951</f>
        <v>0</v>
      </c>
      <c r="T952" s="42">
        <f>T68-T951</f>
        <v>0</v>
      </c>
      <c r="U952" s="19">
        <f>U68-U951</f>
        <v>0</v>
      </c>
      <c r="V952" s="42">
        <f>V68-V951</f>
        <v>0</v>
      </c>
      <c r="AR952" s="1"/>
      <c r="AS952" s="1"/>
    </row>
    <row r="953" spans="1:45" s="3" customFormat="1" ht="12.75" customHeight="1">
      <c r="E953" s="4"/>
      <c r="F953" s="173"/>
      <c r="G953" s="9"/>
      <c r="H953" s="4"/>
      <c r="I953" s="4"/>
      <c r="J953" s="4"/>
      <c r="K953" s="4"/>
      <c r="L953" s="114"/>
      <c r="M953" s="32"/>
      <c r="N953" s="339"/>
      <c r="O953" s="347"/>
      <c r="P953" s="19"/>
      <c r="Q953" s="42"/>
      <c r="R953" s="42"/>
      <c r="S953" s="42"/>
      <c r="T953" s="42"/>
      <c r="V953" s="116">
        <f>V951</f>
        <v>0</v>
      </c>
      <c r="AR953" s="1"/>
      <c r="AS953" s="1"/>
    </row>
    <row r="954" spans="1:45" s="3" customFormat="1">
      <c r="E954" s="4"/>
      <c r="F954" s="173"/>
      <c r="G954" s="9"/>
      <c r="H954" s="4"/>
      <c r="I954" s="4"/>
      <c r="J954" s="4"/>
      <c r="K954" s="4"/>
      <c r="L954" s="114"/>
      <c r="M954" s="32"/>
      <c r="N954" s="339"/>
      <c r="O954" s="347"/>
      <c r="P954" s="222" t="s">
        <v>1095</v>
      </c>
      <c r="Q954" s="42"/>
      <c r="R954" s="42"/>
      <c r="S954" s="42"/>
      <c r="T954" s="191"/>
      <c r="AR954" s="1"/>
      <c r="AS954" s="1"/>
    </row>
    <row r="955" spans="1:45" s="3" customFormat="1" ht="12.75" customHeight="1">
      <c r="E955" s="4"/>
      <c r="F955" s="173"/>
      <c r="G955" s="9"/>
      <c r="H955" s="4"/>
      <c r="I955" s="4"/>
      <c r="J955" s="4"/>
      <c r="K955" s="4"/>
      <c r="L955" s="114"/>
      <c r="M955" s="32"/>
      <c r="N955" s="339"/>
      <c r="O955" s="347"/>
      <c r="P955" s="19"/>
      <c r="Q955" s="42"/>
      <c r="R955" s="225"/>
      <c r="S955" s="480" t="s">
        <v>1056</v>
      </c>
      <c r="T955" s="480"/>
      <c r="U955" s="289">
        <v>0.35</v>
      </c>
      <c r="V955" s="327">
        <f>V953*U955</f>
        <v>0</v>
      </c>
      <c r="AR955" s="1"/>
      <c r="AS955" s="1"/>
    </row>
    <row r="956" spans="1:45" s="3" customFormat="1">
      <c r="E956" s="4"/>
      <c r="F956" s="173"/>
      <c r="G956" s="9"/>
      <c r="H956" s="4"/>
      <c r="I956" s="4"/>
      <c r="J956" s="4"/>
      <c r="K956" s="4"/>
      <c r="L956" s="114"/>
      <c r="M956" s="32"/>
      <c r="N956" s="339"/>
      <c r="O956" s="347"/>
      <c r="P956" s="19"/>
      <c r="Q956" s="42"/>
      <c r="R956" s="42"/>
      <c r="S956" s="42"/>
      <c r="T956" s="191"/>
      <c r="U956" s="288"/>
      <c r="V956" s="191"/>
      <c r="AR956" s="1"/>
      <c r="AS956" s="1"/>
    </row>
    <row r="957" spans="1:45" s="3" customFormat="1">
      <c r="B957" s="39"/>
      <c r="C957" s="462"/>
      <c r="E957" s="4"/>
      <c r="F957" s="173"/>
      <c r="G957" s="9"/>
      <c r="H957" s="4"/>
      <c r="I957" s="4"/>
      <c r="J957" s="4"/>
      <c r="K957" s="4"/>
      <c r="L957" s="114"/>
      <c r="M957" s="32"/>
      <c r="N957" s="339"/>
      <c r="O957" s="347"/>
      <c r="P957" s="19"/>
      <c r="Q957" s="42"/>
      <c r="R957" s="42"/>
      <c r="S957" s="42"/>
      <c r="T957" s="42"/>
      <c r="U957" s="114"/>
      <c r="V957" s="42"/>
      <c r="AR957" s="1"/>
      <c r="AS957" s="1"/>
    </row>
    <row r="958" spans="1:45" s="3" customFormat="1">
      <c r="B958" s="39"/>
      <c r="C958" s="462"/>
      <c r="E958" s="4"/>
      <c r="F958" s="173"/>
      <c r="G958" s="9"/>
      <c r="H958" s="4"/>
      <c r="I958" s="4"/>
      <c r="J958" s="4"/>
      <c r="K958" s="4"/>
      <c r="L958" s="114"/>
      <c r="M958" s="32"/>
      <c r="N958" s="339"/>
      <c r="O958" s="347"/>
      <c r="P958" s="19"/>
      <c r="Q958" s="42"/>
      <c r="R958" s="42"/>
      <c r="S958" s="42"/>
      <c r="T958" s="42"/>
      <c r="U958" s="114"/>
      <c r="V958" s="42"/>
      <c r="AR958" s="1"/>
      <c r="AS958" s="1"/>
    </row>
    <row r="959" spans="1:45" s="3" customFormat="1">
      <c r="B959" s="39"/>
      <c r="C959" s="462"/>
      <c r="E959" s="4"/>
      <c r="F959" s="173"/>
      <c r="G959" s="9"/>
      <c r="H959" s="4"/>
      <c r="I959" s="4"/>
      <c r="J959" s="4"/>
      <c r="K959" s="4"/>
      <c r="L959" s="114"/>
      <c r="M959" s="32"/>
      <c r="N959" s="339"/>
      <c r="O959" s="347"/>
      <c r="P959" s="19"/>
      <c r="Q959" s="42"/>
      <c r="R959" s="42"/>
      <c r="S959" s="42"/>
      <c r="T959" s="42"/>
      <c r="U959" s="114"/>
      <c r="V959" s="42"/>
      <c r="AR959" s="1"/>
      <c r="AS959" s="1"/>
    </row>
    <row r="960" spans="1:45" s="3" customFormat="1">
      <c r="B960" s="39"/>
      <c r="C960" s="462"/>
      <c r="E960" s="4"/>
      <c r="F960" s="173"/>
      <c r="G960" s="9"/>
      <c r="H960" s="4"/>
      <c r="I960" s="4"/>
      <c r="J960" s="4"/>
      <c r="K960" s="4"/>
      <c r="L960" s="114"/>
      <c r="M960" s="32"/>
      <c r="N960" s="339"/>
      <c r="O960" s="347"/>
      <c r="P960" s="19"/>
      <c r="Q960" s="42"/>
      <c r="R960" s="42"/>
      <c r="S960" s="42"/>
      <c r="T960" s="42"/>
      <c r="U960" s="114"/>
      <c r="V960" s="42"/>
      <c r="AR960" s="1"/>
      <c r="AS960" s="1"/>
    </row>
    <row r="961" spans="1:45" s="3" customFormat="1">
      <c r="B961" s="39"/>
      <c r="C961" s="462"/>
      <c r="E961" s="4"/>
      <c r="F961" s="173"/>
      <c r="G961" s="9"/>
      <c r="H961" s="4"/>
      <c r="I961" s="4"/>
      <c r="J961" s="4"/>
      <c r="K961" s="4"/>
      <c r="L961" s="114"/>
      <c r="M961" s="32"/>
      <c r="N961" s="339"/>
      <c r="O961" s="347"/>
      <c r="P961" s="19"/>
      <c r="Q961" s="42"/>
      <c r="R961" s="42"/>
      <c r="S961" s="42"/>
      <c r="T961" s="42"/>
      <c r="U961" s="114"/>
      <c r="V961" s="42"/>
      <c r="AR961" s="1"/>
      <c r="AS961" s="1"/>
    </row>
    <row r="962" spans="1:45" s="3" customFormat="1">
      <c r="B962" s="39"/>
      <c r="C962" s="462"/>
      <c r="E962" s="4"/>
      <c r="F962" s="173"/>
      <c r="G962" s="9"/>
      <c r="H962" s="4"/>
      <c r="I962" s="4"/>
      <c r="J962" s="4"/>
      <c r="K962" s="4"/>
      <c r="L962" s="114"/>
      <c r="M962" s="32"/>
      <c r="N962" s="339"/>
      <c r="O962" s="347"/>
      <c r="P962" s="19"/>
      <c r="Q962" s="42"/>
      <c r="R962" s="42"/>
      <c r="S962" s="42"/>
      <c r="T962" s="42"/>
      <c r="U962" s="114"/>
      <c r="V962" s="42"/>
      <c r="AR962" s="1"/>
      <c r="AS962" s="1"/>
    </row>
    <row r="963" spans="1:45" s="3" customFormat="1">
      <c r="B963" s="39"/>
      <c r="C963" s="462"/>
      <c r="E963" s="4"/>
      <c r="F963" s="173"/>
      <c r="G963" s="9"/>
      <c r="H963" s="4"/>
      <c r="I963" s="4"/>
      <c r="J963" s="4"/>
      <c r="K963" s="4"/>
      <c r="L963" s="114"/>
      <c r="M963" s="32"/>
      <c r="N963" s="339"/>
      <c r="O963" s="347"/>
      <c r="P963" s="19"/>
      <c r="Q963" s="42"/>
      <c r="R963" s="42"/>
      <c r="S963" s="42"/>
      <c r="T963" s="42"/>
      <c r="U963" s="114"/>
      <c r="V963" s="42"/>
      <c r="AR963" s="1"/>
      <c r="AS963" s="1"/>
    </row>
    <row r="964" spans="1:45" s="3" customFormat="1">
      <c r="B964" s="39"/>
      <c r="C964" s="462"/>
      <c r="E964" s="4"/>
      <c r="F964" s="173"/>
      <c r="G964" s="9"/>
      <c r="H964" s="4"/>
      <c r="I964" s="4"/>
      <c r="J964" s="4"/>
      <c r="K964" s="4"/>
      <c r="L964" s="114"/>
      <c r="M964" s="32"/>
      <c r="N964" s="339"/>
      <c r="O964" s="347"/>
      <c r="P964" s="19"/>
      <c r="Q964" s="42"/>
      <c r="R964" s="42"/>
      <c r="S964" s="42"/>
      <c r="T964" s="42"/>
      <c r="U964" s="114"/>
      <c r="V964" s="42"/>
      <c r="AR964" s="1"/>
      <c r="AS964" s="1"/>
    </row>
    <row r="965" spans="1:45" s="3" customFormat="1">
      <c r="B965" s="39"/>
      <c r="C965" s="462"/>
      <c r="E965" s="4"/>
      <c r="F965" s="173"/>
      <c r="G965" s="9"/>
      <c r="H965" s="4"/>
      <c r="I965" s="4"/>
      <c r="J965" s="4"/>
      <c r="K965" s="4"/>
      <c r="L965" s="114"/>
      <c r="M965" s="32"/>
      <c r="N965" s="339"/>
      <c r="O965" s="347"/>
      <c r="P965" s="19"/>
      <c r="Q965" s="42"/>
      <c r="R965" s="42"/>
      <c r="S965" s="42"/>
      <c r="T965" s="42"/>
      <c r="U965" s="114"/>
      <c r="V965" s="42"/>
      <c r="AR965" s="1"/>
      <c r="AS965" s="1"/>
    </row>
    <row r="966" spans="1:45" s="3" customFormat="1">
      <c r="B966" s="39"/>
      <c r="C966" s="462"/>
      <c r="E966" s="4"/>
      <c r="F966" s="173"/>
      <c r="G966" s="9"/>
      <c r="H966" s="4"/>
      <c r="I966" s="4"/>
      <c r="J966" s="4"/>
      <c r="K966" s="4"/>
      <c r="L966" s="114"/>
      <c r="M966" s="32"/>
      <c r="N966" s="339"/>
      <c r="O966" s="347"/>
      <c r="P966" s="19"/>
      <c r="Q966" s="42"/>
      <c r="R966" s="42"/>
      <c r="S966" s="42"/>
      <c r="T966" s="42"/>
      <c r="U966" s="114"/>
      <c r="V966" s="42"/>
      <c r="AR966" s="1"/>
      <c r="AS966" s="1"/>
    </row>
    <row r="967" spans="1:45" s="18" customFormat="1">
      <c r="A967" s="3"/>
      <c r="B967" s="39"/>
      <c r="C967" s="462"/>
      <c r="D967" s="3"/>
      <c r="E967" s="4"/>
      <c r="F967" s="173"/>
      <c r="G967" s="9"/>
      <c r="H967" s="4"/>
      <c r="I967" s="4"/>
      <c r="J967" s="4"/>
      <c r="K967" s="4"/>
      <c r="L967" s="114"/>
      <c r="M967" s="32"/>
      <c r="N967" s="339"/>
      <c r="O967" s="347"/>
      <c r="P967" s="19"/>
      <c r="Q967" s="42"/>
      <c r="R967" s="42"/>
      <c r="S967" s="42"/>
      <c r="T967" s="42"/>
      <c r="U967" s="114"/>
      <c r="V967" s="42"/>
      <c r="W967" s="3"/>
      <c r="X967" s="3"/>
      <c r="Y967" s="3"/>
      <c r="Z967" s="3"/>
      <c r="AA967" s="3"/>
      <c r="AB967" s="3"/>
      <c r="AC967" s="3"/>
      <c r="AD967" s="3"/>
      <c r="AE967" s="3"/>
      <c r="AF967" s="3"/>
      <c r="AG967" s="3"/>
      <c r="AH967" s="3"/>
      <c r="AI967" s="3"/>
      <c r="AJ967" s="3"/>
      <c r="AK967" s="3"/>
      <c r="AL967" s="3"/>
      <c r="AM967" s="3"/>
      <c r="AN967" s="3"/>
      <c r="AO967" s="3"/>
      <c r="AP967" s="3"/>
      <c r="AQ967" s="3"/>
      <c r="AR967" s="1"/>
      <c r="AS967" s="1"/>
    </row>
    <row r="968" spans="1:45" s="18" customFormat="1">
      <c r="A968" s="3"/>
      <c r="B968" s="39"/>
      <c r="C968" s="462"/>
      <c r="D968" s="3"/>
      <c r="E968" s="4"/>
      <c r="F968" s="173"/>
      <c r="G968" s="9"/>
      <c r="H968" s="4"/>
      <c r="I968" s="4"/>
      <c r="J968" s="4"/>
      <c r="K968" s="4"/>
      <c r="L968" s="114"/>
      <c r="M968" s="32"/>
      <c r="N968" s="339"/>
      <c r="O968" s="347"/>
      <c r="P968" s="19"/>
      <c r="Q968" s="42"/>
      <c r="R968" s="42"/>
      <c r="S968" s="42"/>
      <c r="T968" s="42"/>
      <c r="U968" s="114"/>
      <c r="V968" s="42"/>
      <c r="W968" s="3"/>
      <c r="X968" s="3"/>
      <c r="Y968" s="3"/>
      <c r="Z968" s="3"/>
      <c r="AA968" s="3"/>
      <c r="AB968" s="3"/>
      <c r="AC968" s="3"/>
      <c r="AD968" s="3"/>
      <c r="AE968" s="3"/>
      <c r="AF968" s="3"/>
      <c r="AG968" s="3"/>
      <c r="AH968" s="3"/>
      <c r="AI968" s="3"/>
      <c r="AJ968" s="3"/>
      <c r="AK968" s="3"/>
      <c r="AL968" s="3"/>
      <c r="AM968" s="3"/>
      <c r="AN968" s="3"/>
      <c r="AO968" s="3"/>
      <c r="AP968" s="3"/>
      <c r="AQ968" s="3"/>
      <c r="AR968" s="1"/>
      <c r="AS968" s="1"/>
    </row>
    <row r="969" spans="1:45" s="18" customFormat="1">
      <c r="A969" s="3"/>
      <c r="B969" s="39"/>
      <c r="C969" s="462"/>
      <c r="D969" s="3"/>
      <c r="E969" s="4"/>
      <c r="F969" s="173"/>
      <c r="G969" s="9"/>
      <c r="H969" s="4"/>
      <c r="I969" s="4"/>
      <c r="J969" s="4"/>
      <c r="K969" s="4"/>
      <c r="L969" s="114"/>
      <c r="M969" s="32"/>
      <c r="N969" s="339"/>
      <c r="O969" s="347"/>
      <c r="P969" s="19"/>
      <c r="Q969" s="42"/>
      <c r="R969" s="42"/>
      <c r="S969" s="42"/>
      <c r="T969" s="42"/>
      <c r="U969" s="114"/>
      <c r="V969" s="42"/>
      <c r="W969" s="3"/>
      <c r="X969" s="3"/>
      <c r="Y969" s="3"/>
      <c r="Z969" s="3"/>
      <c r="AA969" s="3"/>
      <c r="AB969" s="3"/>
      <c r="AC969" s="3"/>
      <c r="AD969" s="3"/>
      <c r="AE969" s="3"/>
      <c r="AF969" s="3"/>
      <c r="AG969" s="3"/>
      <c r="AH969" s="3"/>
      <c r="AI969" s="3"/>
      <c r="AJ969" s="3"/>
      <c r="AK969" s="3"/>
      <c r="AL969" s="3"/>
      <c r="AM969" s="3"/>
      <c r="AN969" s="3"/>
      <c r="AO969" s="3"/>
      <c r="AP969" s="3"/>
      <c r="AQ969" s="3"/>
      <c r="AR969" s="1"/>
      <c r="AS969" s="1"/>
    </row>
    <row r="970" spans="1:45" s="18" customFormat="1">
      <c r="A970" s="3"/>
      <c r="B970" s="39"/>
      <c r="C970" s="462"/>
      <c r="D970" s="3"/>
      <c r="E970" s="4"/>
      <c r="F970" s="173"/>
      <c r="G970" s="9"/>
      <c r="H970" s="4"/>
      <c r="I970" s="4"/>
      <c r="J970" s="4"/>
      <c r="K970" s="4"/>
      <c r="L970" s="114"/>
      <c r="M970" s="32"/>
      <c r="N970" s="339"/>
      <c r="O970" s="347"/>
      <c r="P970" s="19"/>
      <c r="Q970" s="42"/>
      <c r="R970" s="42"/>
      <c r="S970" s="42"/>
      <c r="T970" s="42"/>
      <c r="U970" s="114"/>
      <c r="V970" s="42"/>
      <c r="W970" s="3"/>
      <c r="X970" s="3"/>
      <c r="Y970" s="3"/>
      <c r="Z970" s="3"/>
      <c r="AA970" s="3"/>
      <c r="AB970" s="3"/>
      <c r="AC970" s="3"/>
      <c r="AD970" s="3"/>
      <c r="AE970" s="3"/>
      <c r="AF970" s="3"/>
      <c r="AG970" s="3"/>
      <c r="AH970" s="3"/>
      <c r="AI970" s="3"/>
      <c r="AJ970" s="3"/>
      <c r="AK970" s="3"/>
      <c r="AL970" s="3"/>
      <c r="AM970" s="3"/>
      <c r="AN970" s="3"/>
      <c r="AO970" s="3"/>
      <c r="AP970" s="3"/>
      <c r="AQ970" s="3"/>
      <c r="AR970" s="1"/>
      <c r="AS970" s="1"/>
    </row>
    <row r="971" spans="1:45" s="18" customFormat="1">
      <c r="A971" s="3"/>
      <c r="B971" s="39"/>
      <c r="C971" s="462"/>
      <c r="D971" s="3"/>
      <c r="E971" s="4"/>
      <c r="F971" s="173"/>
      <c r="G971" s="9"/>
      <c r="H971" s="4"/>
      <c r="I971" s="4"/>
      <c r="J971" s="4"/>
      <c r="K971" s="4"/>
      <c r="L971" s="114"/>
      <c r="M971" s="32"/>
      <c r="N971" s="339"/>
      <c r="O971" s="347"/>
      <c r="P971" s="19"/>
      <c r="Q971" s="42"/>
      <c r="R971" s="42"/>
      <c r="S971" s="42"/>
      <c r="T971" s="42"/>
      <c r="U971" s="114"/>
      <c r="V971" s="42"/>
      <c r="W971" s="3"/>
      <c r="X971" s="3"/>
      <c r="Y971" s="3"/>
      <c r="Z971" s="3"/>
      <c r="AA971" s="3"/>
      <c r="AB971" s="3"/>
      <c r="AC971" s="3"/>
      <c r="AD971" s="3"/>
      <c r="AE971" s="3"/>
      <c r="AF971" s="3"/>
      <c r="AG971" s="3"/>
      <c r="AH971" s="3"/>
      <c r="AI971" s="3"/>
      <c r="AJ971" s="3"/>
      <c r="AK971" s="3"/>
      <c r="AL971" s="3"/>
      <c r="AM971" s="3"/>
      <c r="AN971" s="3"/>
      <c r="AO971" s="3"/>
      <c r="AP971" s="3"/>
      <c r="AQ971" s="3"/>
      <c r="AR971" s="1"/>
      <c r="AS971" s="1"/>
    </row>
    <row r="972" spans="1:45" s="18" customFormat="1">
      <c r="A972" s="3"/>
      <c r="B972" s="39"/>
      <c r="C972" s="462"/>
      <c r="D972" s="3"/>
      <c r="E972" s="4"/>
      <c r="F972" s="173"/>
      <c r="G972" s="9"/>
      <c r="H972" s="4"/>
      <c r="I972" s="4"/>
      <c r="J972" s="4"/>
      <c r="K972" s="4"/>
      <c r="L972" s="114"/>
      <c r="M972" s="32"/>
      <c r="N972" s="339"/>
      <c r="O972" s="347"/>
      <c r="P972" s="19"/>
      <c r="Q972" s="42"/>
      <c r="R972" s="42"/>
      <c r="S972" s="42"/>
      <c r="T972" s="42"/>
      <c r="U972" s="114"/>
      <c r="V972" s="42"/>
      <c r="W972" s="3"/>
      <c r="X972" s="3"/>
      <c r="Y972" s="3"/>
      <c r="Z972" s="3"/>
      <c r="AA972" s="3"/>
      <c r="AB972" s="3"/>
      <c r="AC972" s="3"/>
      <c r="AD972" s="3"/>
      <c r="AE972" s="3"/>
      <c r="AF972" s="3"/>
      <c r="AG972" s="3"/>
      <c r="AH972" s="3"/>
      <c r="AI972" s="3"/>
      <c r="AJ972" s="3"/>
      <c r="AK972" s="3"/>
      <c r="AL972" s="3"/>
      <c r="AM972" s="3"/>
      <c r="AN972" s="3"/>
      <c r="AO972" s="3"/>
      <c r="AP972" s="3"/>
      <c r="AQ972" s="3"/>
      <c r="AR972" s="1"/>
      <c r="AS972" s="1"/>
    </row>
    <row r="973" spans="1:45" s="18" customFormat="1">
      <c r="A973" s="3"/>
      <c r="B973" s="39"/>
      <c r="C973" s="462"/>
      <c r="D973" s="3"/>
      <c r="E973" s="4"/>
      <c r="F973" s="173"/>
      <c r="G973" s="9"/>
      <c r="H973" s="4"/>
      <c r="I973" s="4"/>
      <c r="J973" s="4"/>
      <c r="K973" s="4"/>
      <c r="L973" s="114"/>
      <c r="M973" s="32"/>
      <c r="N973" s="339"/>
      <c r="O973" s="347"/>
      <c r="P973" s="19"/>
      <c r="Q973" s="42"/>
      <c r="R973" s="42"/>
      <c r="S973" s="42"/>
      <c r="T973" s="42"/>
      <c r="U973" s="114"/>
      <c r="V973" s="42"/>
      <c r="W973" s="3"/>
      <c r="X973" s="3"/>
      <c r="Y973" s="3"/>
      <c r="Z973" s="3"/>
      <c r="AA973" s="3"/>
      <c r="AB973" s="3"/>
      <c r="AC973" s="3"/>
      <c r="AD973" s="3"/>
      <c r="AE973" s="3"/>
      <c r="AF973" s="3"/>
      <c r="AG973" s="3"/>
      <c r="AH973" s="3"/>
      <c r="AI973" s="3"/>
      <c r="AJ973" s="3"/>
      <c r="AK973" s="3"/>
      <c r="AL973" s="3"/>
      <c r="AM973" s="3"/>
      <c r="AN973" s="3"/>
      <c r="AO973" s="3"/>
      <c r="AP973" s="3"/>
      <c r="AQ973" s="3"/>
      <c r="AR973" s="1"/>
      <c r="AS973" s="1"/>
    </row>
    <row r="974" spans="1:45" s="18" customFormat="1">
      <c r="A974" s="3"/>
      <c r="B974" s="39"/>
      <c r="C974" s="462"/>
      <c r="D974" s="3"/>
      <c r="E974" s="4"/>
      <c r="F974" s="173"/>
      <c r="G974" s="9"/>
      <c r="H974" s="4"/>
      <c r="I974" s="4"/>
      <c r="J974" s="4"/>
      <c r="K974" s="4"/>
      <c r="L974" s="114"/>
      <c r="M974" s="32"/>
      <c r="N974" s="339"/>
      <c r="O974" s="347"/>
      <c r="P974" s="19"/>
      <c r="Q974" s="42"/>
      <c r="R974" s="42"/>
      <c r="S974" s="42"/>
      <c r="T974" s="42"/>
      <c r="U974" s="114"/>
      <c r="V974" s="42"/>
      <c r="W974" s="3"/>
      <c r="X974" s="3"/>
      <c r="Y974" s="3"/>
      <c r="Z974" s="3"/>
      <c r="AA974" s="3"/>
      <c r="AB974" s="3"/>
      <c r="AC974" s="3"/>
      <c r="AD974" s="3"/>
      <c r="AE974" s="3"/>
      <c r="AF974" s="3"/>
      <c r="AG974" s="3"/>
      <c r="AH974" s="3"/>
      <c r="AI974" s="3"/>
      <c r="AJ974" s="3"/>
      <c r="AK974" s="3"/>
      <c r="AL974" s="3"/>
      <c r="AM974" s="3"/>
      <c r="AN974" s="3"/>
      <c r="AO974" s="3"/>
      <c r="AP974" s="3"/>
      <c r="AQ974" s="3"/>
      <c r="AR974" s="1"/>
      <c r="AS974" s="1"/>
    </row>
    <row r="975" spans="1:45" s="18" customFormat="1">
      <c r="A975" s="3"/>
      <c r="B975" s="39"/>
      <c r="C975" s="462"/>
      <c r="D975" s="3"/>
      <c r="E975" s="4"/>
      <c r="F975" s="173"/>
      <c r="G975" s="9"/>
      <c r="H975" s="4"/>
      <c r="I975" s="4"/>
      <c r="J975" s="4"/>
      <c r="K975" s="4"/>
      <c r="L975" s="114"/>
      <c r="M975" s="32"/>
      <c r="N975" s="339"/>
      <c r="O975" s="347"/>
      <c r="P975" s="19"/>
      <c r="Q975" s="42"/>
      <c r="R975" s="42"/>
      <c r="S975" s="42"/>
      <c r="T975" s="42"/>
      <c r="U975" s="114"/>
      <c r="V975" s="42"/>
      <c r="W975" s="3"/>
      <c r="X975" s="3"/>
      <c r="Y975" s="3"/>
      <c r="Z975" s="3"/>
      <c r="AA975" s="3"/>
      <c r="AB975" s="3"/>
      <c r="AC975" s="3"/>
      <c r="AD975" s="3"/>
      <c r="AE975" s="3"/>
      <c r="AF975" s="3"/>
      <c r="AG975" s="3"/>
      <c r="AH975" s="3"/>
      <c r="AI975" s="3"/>
      <c r="AJ975" s="3"/>
      <c r="AK975" s="3"/>
      <c r="AL975" s="3"/>
      <c r="AM975" s="3"/>
      <c r="AN975" s="3"/>
      <c r="AO975" s="3"/>
      <c r="AP975" s="3"/>
      <c r="AQ975" s="3"/>
      <c r="AR975" s="1"/>
      <c r="AS975" s="1"/>
    </row>
    <row r="976" spans="1:45" s="18" customFormat="1">
      <c r="A976" s="3"/>
      <c r="B976" s="39"/>
      <c r="C976" s="462"/>
      <c r="D976" s="3"/>
      <c r="E976" s="4"/>
      <c r="F976" s="173"/>
      <c r="G976" s="9"/>
      <c r="H976" s="4"/>
      <c r="I976" s="4"/>
      <c r="J976" s="4"/>
      <c r="K976" s="4"/>
      <c r="L976" s="114"/>
      <c r="M976" s="32"/>
      <c r="N976" s="339"/>
      <c r="O976" s="347"/>
      <c r="P976" s="19"/>
      <c r="Q976" s="42"/>
      <c r="R976" s="42"/>
      <c r="S976" s="42"/>
      <c r="T976" s="42"/>
      <c r="U976" s="114"/>
      <c r="V976" s="42"/>
      <c r="W976" s="3"/>
      <c r="X976" s="3"/>
      <c r="Y976" s="3"/>
      <c r="Z976" s="3"/>
      <c r="AA976" s="3"/>
      <c r="AB976" s="3"/>
      <c r="AC976" s="3"/>
      <c r="AD976" s="3"/>
      <c r="AE976" s="3"/>
      <c r="AF976" s="3"/>
      <c r="AG976" s="3"/>
      <c r="AH976" s="3"/>
      <c r="AI976" s="3"/>
      <c r="AJ976" s="3"/>
      <c r="AK976" s="3"/>
      <c r="AL976" s="3"/>
      <c r="AM976" s="3"/>
      <c r="AN976" s="3"/>
      <c r="AO976" s="3"/>
      <c r="AP976" s="3"/>
      <c r="AQ976" s="3"/>
      <c r="AR976" s="1"/>
      <c r="AS976" s="1"/>
    </row>
    <row r="977" spans="1:45" s="18" customFormat="1">
      <c r="A977" s="3"/>
      <c r="B977" s="39"/>
      <c r="C977" s="462"/>
      <c r="D977" s="3"/>
      <c r="E977" s="4"/>
      <c r="F977" s="173"/>
      <c r="G977" s="9"/>
      <c r="H977" s="4"/>
      <c r="I977" s="4"/>
      <c r="J977" s="4"/>
      <c r="K977" s="4"/>
      <c r="L977" s="114"/>
      <c r="M977" s="32"/>
      <c r="N977" s="339"/>
      <c r="O977" s="347"/>
      <c r="P977" s="19"/>
      <c r="Q977" s="42"/>
      <c r="R977" s="42"/>
      <c r="S977" s="42"/>
      <c r="T977" s="42"/>
      <c r="U977" s="114"/>
      <c r="V977" s="42"/>
      <c r="W977" s="3"/>
      <c r="X977" s="3"/>
      <c r="Y977" s="3"/>
      <c r="Z977" s="3"/>
      <c r="AA977" s="3"/>
      <c r="AB977" s="3"/>
      <c r="AC977" s="3"/>
      <c r="AD977" s="3"/>
      <c r="AE977" s="3"/>
      <c r="AF977" s="3"/>
      <c r="AG977" s="3"/>
      <c r="AH977" s="3"/>
      <c r="AI977" s="3"/>
      <c r="AJ977" s="3"/>
      <c r="AK977" s="3"/>
      <c r="AL977" s="3"/>
      <c r="AM977" s="3"/>
      <c r="AN977" s="3"/>
      <c r="AO977" s="3"/>
      <c r="AP977" s="3"/>
      <c r="AQ977" s="3"/>
      <c r="AR977" s="1"/>
      <c r="AS977" s="1"/>
    </row>
    <row r="978" spans="1:45" s="18" customFormat="1">
      <c r="A978" s="3"/>
      <c r="B978" s="39"/>
      <c r="C978" s="462"/>
      <c r="D978" s="3"/>
      <c r="E978" s="4"/>
      <c r="F978" s="173"/>
      <c r="G978" s="9"/>
      <c r="H978" s="4"/>
      <c r="I978" s="4"/>
      <c r="J978" s="4"/>
      <c r="K978" s="4"/>
      <c r="L978" s="114"/>
      <c r="M978" s="32"/>
      <c r="N978" s="339"/>
      <c r="O978" s="347"/>
      <c r="P978" s="19"/>
      <c r="Q978" s="42"/>
      <c r="R978" s="42"/>
      <c r="S978" s="42"/>
      <c r="T978" s="42"/>
      <c r="U978" s="114"/>
      <c r="V978" s="42"/>
      <c r="W978" s="3"/>
      <c r="X978" s="3"/>
      <c r="Y978" s="3"/>
      <c r="Z978" s="3"/>
      <c r="AA978" s="3"/>
      <c r="AB978" s="3"/>
      <c r="AC978" s="3"/>
      <c r="AD978" s="3"/>
      <c r="AE978" s="3"/>
      <c r="AF978" s="3"/>
      <c r="AG978" s="3"/>
      <c r="AH978" s="3"/>
      <c r="AI978" s="3"/>
      <c r="AJ978" s="3"/>
      <c r="AK978" s="3"/>
      <c r="AL978" s="3"/>
      <c r="AM978" s="3"/>
      <c r="AN978" s="3"/>
      <c r="AO978" s="3"/>
      <c r="AP978" s="3"/>
      <c r="AQ978" s="3"/>
      <c r="AR978" s="1"/>
      <c r="AS978" s="1"/>
    </row>
    <row r="979" spans="1:45" s="18" customFormat="1">
      <c r="A979" s="3"/>
      <c r="B979" s="39"/>
      <c r="C979" s="462"/>
      <c r="D979" s="3"/>
      <c r="E979" s="4"/>
      <c r="F979" s="173"/>
      <c r="G979" s="9"/>
      <c r="H979" s="4"/>
      <c r="I979" s="4"/>
      <c r="J979" s="4"/>
      <c r="K979" s="4"/>
      <c r="L979" s="114"/>
      <c r="M979" s="32"/>
      <c r="N979" s="339"/>
      <c r="O979" s="347"/>
      <c r="P979" s="19"/>
      <c r="Q979" s="42"/>
      <c r="R979" s="42"/>
      <c r="S979" s="42"/>
      <c r="T979" s="42"/>
      <c r="U979" s="114"/>
      <c r="V979" s="42"/>
      <c r="W979" s="3"/>
      <c r="X979" s="3"/>
      <c r="Y979" s="3"/>
      <c r="Z979" s="3"/>
      <c r="AA979" s="3"/>
      <c r="AB979" s="3"/>
      <c r="AC979" s="3"/>
      <c r="AD979" s="3"/>
      <c r="AE979" s="3"/>
      <c r="AF979" s="3"/>
      <c r="AG979" s="3"/>
      <c r="AH979" s="3"/>
      <c r="AI979" s="3"/>
      <c r="AJ979" s="3"/>
      <c r="AK979" s="3"/>
      <c r="AL979" s="3"/>
      <c r="AM979" s="3"/>
      <c r="AN979" s="3"/>
      <c r="AO979" s="3"/>
      <c r="AP979" s="3"/>
      <c r="AQ979" s="3"/>
      <c r="AR979" s="1"/>
      <c r="AS979" s="1"/>
    </row>
    <row r="980" spans="1:45" s="18" customFormat="1">
      <c r="A980" s="3"/>
      <c r="B980" s="39"/>
      <c r="C980" s="462"/>
      <c r="D980" s="3"/>
      <c r="E980" s="4"/>
      <c r="F980" s="173"/>
      <c r="G980" s="9"/>
      <c r="H980" s="4"/>
      <c r="I980" s="4"/>
      <c r="J980" s="4"/>
      <c r="K980" s="4"/>
      <c r="L980" s="114"/>
      <c r="M980" s="32"/>
      <c r="N980" s="339"/>
      <c r="O980" s="347"/>
      <c r="P980" s="19"/>
      <c r="Q980" s="42"/>
      <c r="R980" s="42"/>
      <c r="S980" s="42"/>
      <c r="T980" s="42"/>
      <c r="U980" s="114"/>
      <c r="V980" s="42"/>
      <c r="W980" s="3"/>
      <c r="X980" s="3"/>
      <c r="Y980" s="3"/>
      <c r="Z980" s="3"/>
      <c r="AA980" s="3"/>
      <c r="AB980" s="3"/>
      <c r="AC980" s="3"/>
      <c r="AD980" s="3"/>
      <c r="AE980" s="3"/>
      <c r="AF980" s="3"/>
      <c r="AG980" s="3"/>
      <c r="AH980" s="3"/>
      <c r="AI980" s="3"/>
      <c r="AJ980" s="3"/>
      <c r="AK980" s="3"/>
      <c r="AL980" s="3"/>
      <c r="AM980" s="3"/>
      <c r="AN980" s="3"/>
      <c r="AO980" s="3"/>
      <c r="AP980" s="3"/>
      <c r="AQ980" s="3"/>
      <c r="AR980" s="1"/>
      <c r="AS980" s="1"/>
    </row>
    <row r="981" spans="1:45" s="18" customFormat="1">
      <c r="A981" s="3"/>
      <c r="B981" s="39"/>
      <c r="C981" s="462"/>
      <c r="D981" s="3"/>
      <c r="E981" s="4"/>
      <c r="F981" s="173"/>
      <c r="G981" s="9"/>
      <c r="H981" s="4"/>
      <c r="I981" s="4"/>
      <c r="J981" s="4"/>
      <c r="K981" s="4"/>
      <c r="L981" s="114"/>
      <c r="M981" s="32"/>
      <c r="N981" s="339"/>
      <c r="O981" s="347"/>
      <c r="P981" s="19"/>
      <c r="Q981" s="42"/>
      <c r="R981" s="42"/>
      <c r="S981" s="42"/>
      <c r="T981" s="42"/>
      <c r="U981" s="114"/>
      <c r="V981" s="42"/>
      <c r="W981" s="3"/>
      <c r="X981" s="3"/>
      <c r="Y981" s="3"/>
      <c r="Z981" s="3"/>
      <c r="AA981" s="3"/>
      <c r="AB981" s="3"/>
      <c r="AC981" s="3"/>
      <c r="AD981" s="3"/>
      <c r="AE981" s="3"/>
      <c r="AF981" s="3"/>
      <c r="AG981" s="3"/>
      <c r="AH981" s="3"/>
      <c r="AI981" s="3"/>
      <c r="AJ981" s="3"/>
      <c r="AK981" s="3"/>
      <c r="AL981" s="3"/>
      <c r="AM981" s="3"/>
      <c r="AN981" s="3"/>
      <c r="AO981" s="3"/>
      <c r="AP981" s="3"/>
      <c r="AQ981" s="3"/>
      <c r="AR981" s="1"/>
      <c r="AS981" s="1"/>
    </row>
    <row r="982" spans="1:45" s="18" customFormat="1">
      <c r="A982" s="3"/>
      <c r="B982" s="39"/>
      <c r="C982" s="462"/>
      <c r="D982" s="3"/>
      <c r="E982" s="4"/>
      <c r="F982" s="173"/>
      <c r="G982" s="9"/>
      <c r="H982" s="4"/>
      <c r="I982" s="4"/>
      <c r="J982" s="4"/>
      <c r="K982" s="4"/>
      <c r="L982" s="114"/>
      <c r="M982" s="32"/>
      <c r="N982" s="339"/>
      <c r="O982" s="347"/>
      <c r="P982" s="19"/>
      <c r="Q982" s="42"/>
      <c r="R982" s="42"/>
      <c r="S982" s="42"/>
      <c r="T982" s="42"/>
      <c r="U982" s="114"/>
      <c r="V982" s="42"/>
      <c r="W982" s="3"/>
      <c r="X982" s="3"/>
      <c r="Y982" s="3"/>
      <c r="Z982" s="3"/>
      <c r="AA982" s="3"/>
      <c r="AB982" s="3"/>
      <c r="AC982" s="3"/>
      <c r="AD982" s="3"/>
      <c r="AE982" s="3"/>
      <c r="AF982" s="3"/>
      <c r="AG982" s="3"/>
      <c r="AH982" s="3"/>
      <c r="AI982" s="3"/>
      <c r="AJ982" s="3"/>
      <c r="AK982" s="3"/>
      <c r="AL982" s="3"/>
      <c r="AM982" s="3"/>
      <c r="AN982" s="3"/>
      <c r="AO982" s="3"/>
      <c r="AP982" s="3"/>
      <c r="AQ982" s="3"/>
      <c r="AR982" s="1"/>
      <c r="AS982" s="1"/>
    </row>
    <row r="983" spans="1:45" s="18" customFormat="1">
      <c r="A983" s="3"/>
      <c r="B983" s="39"/>
      <c r="C983" s="462"/>
      <c r="D983" s="3"/>
      <c r="E983" s="4"/>
      <c r="F983" s="173"/>
      <c r="G983" s="9"/>
      <c r="H983" s="4"/>
      <c r="I983" s="4"/>
      <c r="J983" s="4"/>
      <c r="K983" s="4"/>
      <c r="L983" s="114"/>
      <c r="M983" s="32"/>
      <c r="N983" s="339"/>
      <c r="O983" s="347"/>
      <c r="P983" s="19"/>
      <c r="Q983" s="42"/>
      <c r="R983" s="42"/>
      <c r="S983" s="42"/>
      <c r="T983" s="42"/>
      <c r="U983" s="114"/>
      <c r="V983" s="42"/>
      <c r="W983" s="3"/>
      <c r="X983" s="3"/>
      <c r="Y983" s="3"/>
      <c r="Z983" s="3"/>
      <c r="AA983" s="3"/>
      <c r="AB983" s="3"/>
      <c r="AC983" s="3"/>
      <c r="AD983" s="3"/>
      <c r="AE983" s="3"/>
      <c r="AF983" s="3"/>
      <c r="AG983" s="3"/>
      <c r="AH983" s="3"/>
      <c r="AI983" s="3"/>
      <c r="AJ983" s="3"/>
      <c r="AK983" s="3"/>
      <c r="AL983" s="3"/>
      <c r="AM983" s="3"/>
      <c r="AN983" s="3"/>
      <c r="AO983" s="3"/>
      <c r="AP983" s="3"/>
      <c r="AQ983" s="3"/>
      <c r="AR983" s="1"/>
      <c r="AS983" s="1"/>
    </row>
    <row r="984" spans="1:45" s="18" customFormat="1">
      <c r="A984" s="3"/>
      <c r="B984" s="39"/>
      <c r="C984" s="462"/>
      <c r="D984" s="3"/>
      <c r="E984" s="4"/>
      <c r="F984" s="173"/>
      <c r="G984" s="9"/>
      <c r="H984" s="4"/>
      <c r="I984" s="4"/>
      <c r="J984" s="4"/>
      <c r="K984" s="4"/>
      <c r="L984" s="114"/>
      <c r="M984" s="32"/>
      <c r="N984" s="339"/>
      <c r="O984" s="347"/>
      <c r="P984" s="19"/>
      <c r="Q984" s="42"/>
      <c r="R984" s="42"/>
      <c r="S984" s="42"/>
      <c r="T984" s="42"/>
      <c r="U984" s="114"/>
      <c r="V984" s="42"/>
      <c r="W984" s="3"/>
      <c r="X984" s="3"/>
      <c r="Y984" s="3"/>
      <c r="Z984" s="3"/>
      <c r="AA984" s="3"/>
      <c r="AB984" s="3"/>
      <c r="AC984" s="3"/>
      <c r="AD984" s="3"/>
      <c r="AE984" s="3"/>
      <c r="AF984" s="3"/>
      <c r="AG984" s="3"/>
      <c r="AH984" s="3"/>
      <c r="AI984" s="3"/>
      <c r="AJ984" s="3"/>
      <c r="AK984" s="3"/>
      <c r="AL984" s="3"/>
      <c r="AM984" s="3"/>
      <c r="AN984" s="3"/>
      <c r="AO984" s="3"/>
      <c r="AP984" s="3"/>
      <c r="AQ984" s="3"/>
      <c r="AR984" s="1"/>
      <c r="AS984" s="1"/>
    </row>
    <row r="985" spans="1:45" s="18" customFormat="1">
      <c r="A985" s="3"/>
      <c r="B985" s="39"/>
      <c r="C985" s="462"/>
      <c r="D985" s="3"/>
      <c r="E985" s="4"/>
      <c r="F985" s="173"/>
      <c r="G985" s="9"/>
      <c r="H985" s="4"/>
      <c r="I985" s="4"/>
      <c r="J985" s="4"/>
      <c r="K985" s="4"/>
      <c r="L985" s="114"/>
      <c r="M985" s="32"/>
      <c r="N985" s="339"/>
      <c r="O985" s="347"/>
      <c r="P985" s="19"/>
      <c r="Q985" s="42"/>
      <c r="R985" s="42"/>
      <c r="S985" s="42"/>
      <c r="T985" s="42"/>
      <c r="U985" s="114"/>
      <c r="V985" s="42"/>
      <c r="W985" s="3"/>
      <c r="X985" s="3"/>
      <c r="Y985" s="3"/>
      <c r="Z985" s="3"/>
      <c r="AA985" s="3"/>
      <c r="AB985" s="3"/>
      <c r="AC985" s="3"/>
      <c r="AD985" s="3"/>
      <c r="AE985" s="3"/>
      <c r="AF985" s="3"/>
      <c r="AG985" s="3"/>
      <c r="AH985" s="3"/>
      <c r="AI985" s="3"/>
      <c r="AJ985" s="3"/>
      <c r="AK985" s="3"/>
      <c r="AL985" s="3"/>
      <c r="AM985" s="3"/>
      <c r="AN985" s="3"/>
      <c r="AO985" s="3"/>
      <c r="AP985" s="3"/>
      <c r="AQ985" s="3"/>
      <c r="AR985" s="1"/>
      <c r="AS985" s="1"/>
    </row>
    <row r="986" spans="1:45" s="18" customFormat="1">
      <c r="A986" s="3"/>
      <c r="B986" s="39"/>
      <c r="C986" s="462"/>
      <c r="D986" s="3"/>
      <c r="E986" s="4"/>
      <c r="F986" s="173"/>
      <c r="G986" s="9"/>
      <c r="H986" s="4"/>
      <c r="I986" s="4"/>
      <c r="J986" s="4"/>
      <c r="K986" s="4"/>
      <c r="L986" s="114"/>
      <c r="M986" s="32"/>
      <c r="N986" s="339"/>
      <c r="O986" s="347"/>
      <c r="P986" s="19"/>
      <c r="Q986" s="42"/>
      <c r="R986" s="42"/>
      <c r="S986" s="42"/>
      <c r="T986" s="42"/>
      <c r="U986" s="114"/>
      <c r="V986" s="42"/>
      <c r="W986" s="3"/>
      <c r="X986" s="3"/>
      <c r="Y986" s="3"/>
      <c r="Z986" s="3"/>
      <c r="AA986" s="3"/>
      <c r="AB986" s="3"/>
      <c r="AC986" s="3"/>
      <c r="AD986" s="3"/>
      <c r="AE986" s="3"/>
      <c r="AF986" s="3"/>
      <c r="AG986" s="3"/>
      <c r="AH986" s="3"/>
      <c r="AI986" s="3"/>
      <c r="AJ986" s="3"/>
      <c r="AK986" s="3"/>
      <c r="AL986" s="3"/>
      <c r="AM986" s="3"/>
      <c r="AN986" s="3"/>
      <c r="AO986" s="3"/>
      <c r="AP986" s="3"/>
      <c r="AQ986" s="3"/>
      <c r="AR986" s="1"/>
      <c r="AS986" s="1"/>
    </row>
    <row r="987" spans="1:45" s="18" customFormat="1">
      <c r="A987" s="3"/>
      <c r="B987" s="39"/>
      <c r="C987" s="462"/>
      <c r="D987" s="3"/>
      <c r="E987" s="4"/>
      <c r="F987" s="173"/>
      <c r="G987" s="9"/>
      <c r="H987" s="4"/>
      <c r="I987" s="4"/>
      <c r="J987" s="4"/>
      <c r="K987" s="4"/>
      <c r="L987" s="114"/>
      <c r="M987" s="32"/>
      <c r="N987" s="339"/>
      <c r="O987" s="347"/>
      <c r="P987" s="19"/>
      <c r="Q987" s="42"/>
      <c r="R987" s="42"/>
      <c r="S987" s="42"/>
      <c r="T987" s="42"/>
      <c r="U987" s="114"/>
      <c r="V987" s="42"/>
      <c r="W987" s="3"/>
      <c r="X987" s="3"/>
      <c r="Y987" s="3"/>
      <c r="Z987" s="3"/>
      <c r="AA987" s="3"/>
      <c r="AB987" s="3"/>
      <c r="AC987" s="3"/>
      <c r="AD987" s="3"/>
      <c r="AE987" s="3"/>
      <c r="AF987" s="3"/>
      <c r="AG987" s="3"/>
      <c r="AH987" s="3"/>
      <c r="AI987" s="3"/>
      <c r="AJ987" s="3"/>
      <c r="AK987" s="3"/>
      <c r="AL987" s="3"/>
      <c r="AM987" s="3"/>
      <c r="AN987" s="3"/>
      <c r="AO987" s="3"/>
      <c r="AP987" s="3"/>
      <c r="AQ987" s="3"/>
      <c r="AR987" s="1"/>
      <c r="AS987" s="1"/>
    </row>
    <row r="988" spans="1:45" s="18" customFormat="1">
      <c r="A988" s="3"/>
      <c r="B988" s="39"/>
      <c r="C988" s="462"/>
      <c r="D988" s="3"/>
      <c r="E988" s="4"/>
      <c r="F988" s="173"/>
      <c r="G988" s="9"/>
      <c r="H988" s="4"/>
      <c r="I988" s="4"/>
      <c r="J988" s="4"/>
      <c r="K988" s="4"/>
      <c r="L988" s="114"/>
      <c r="M988" s="32"/>
      <c r="N988" s="339"/>
      <c r="O988" s="347"/>
      <c r="P988" s="19"/>
      <c r="Q988" s="42"/>
      <c r="R988" s="42"/>
      <c r="S988" s="42"/>
      <c r="T988" s="42"/>
      <c r="U988" s="114"/>
      <c r="V988" s="42"/>
      <c r="W988" s="3"/>
      <c r="X988" s="3"/>
      <c r="Y988" s="3"/>
      <c r="Z988" s="3"/>
      <c r="AA988" s="3"/>
      <c r="AB988" s="3"/>
      <c r="AC988" s="3"/>
      <c r="AD988" s="3"/>
      <c r="AE988" s="3"/>
      <c r="AF988" s="3"/>
      <c r="AG988" s="3"/>
      <c r="AH988" s="3"/>
      <c r="AI988" s="3"/>
      <c r="AJ988" s="3"/>
      <c r="AK988" s="3"/>
      <c r="AL988" s="3"/>
      <c r="AM988" s="3"/>
      <c r="AN988" s="3"/>
      <c r="AO988" s="3"/>
      <c r="AP988" s="3"/>
      <c r="AQ988" s="3"/>
      <c r="AR988" s="1"/>
      <c r="AS988" s="1"/>
    </row>
    <row r="989" spans="1:45" s="18" customFormat="1">
      <c r="A989" s="3"/>
      <c r="B989" s="39"/>
      <c r="C989" s="462"/>
      <c r="D989" s="3"/>
      <c r="E989" s="4"/>
      <c r="F989" s="173"/>
      <c r="G989" s="9"/>
      <c r="H989" s="4"/>
      <c r="I989" s="4"/>
      <c r="J989" s="4"/>
      <c r="K989" s="4"/>
      <c r="L989" s="114"/>
      <c r="M989" s="32"/>
      <c r="N989" s="339"/>
      <c r="O989" s="347"/>
      <c r="P989" s="19"/>
      <c r="Q989" s="42"/>
      <c r="R989" s="42"/>
      <c r="S989" s="42"/>
      <c r="T989" s="42"/>
      <c r="U989" s="114"/>
      <c r="V989" s="42"/>
      <c r="W989" s="3"/>
      <c r="X989" s="3"/>
      <c r="Y989" s="3"/>
      <c r="Z989" s="3"/>
      <c r="AA989" s="3"/>
      <c r="AB989" s="3"/>
      <c r="AC989" s="3"/>
      <c r="AD989" s="3"/>
      <c r="AE989" s="3"/>
      <c r="AF989" s="3"/>
      <c r="AG989" s="3"/>
      <c r="AH989" s="3"/>
      <c r="AI989" s="3"/>
      <c r="AJ989" s="3"/>
      <c r="AK989" s="3"/>
      <c r="AL989" s="3"/>
      <c r="AM989" s="3"/>
      <c r="AN989" s="3"/>
      <c r="AO989" s="3"/>
      <c r="AP989" s="3"/>
      <c r="AQ989" s="3"/>
      <c r="AR989" s="1"/>
      <c r="AS989" s="1"/>
    </row>
    <row r="990" spans="1:45" s="18" customFormat="1">
      <c r="A990" s="3"/>
      <c r="B990" s="39"/>
      <c r="C990" s="462"/>
      <c r="D990" s="3"/>
      <c r="E990" s="4"/>
      <c r="F990" s="173"/>
      <c r="G990" s="9"/>
      <c r="H990" s="4"/>
      <c r="I990" s="4"/>
      <c r="J990" s="4"/>
      <c r="K990" s="4"/>
      <c r="L990" s="114"/>
      <c r="M990" s="32"/>
      <c r="N990" s="339"/>
      <c r="O990" s="347"/>
      <c r="P990" s="19"/>
      <c r="Q990" s="42"/>
      <c r="R990" s="42"/>
      <c r="S990" s="42"/>
      <c r="T990" s="42"/>
      <c r="U990" s="114"/>
      <c r="V990" s="42"/>
      <c r="W990" s="3"/>
      <c r="X990" s="3"/>
      <c r="Y990" s="3"/>
      <c r="Z990" s="3"/>
      <c r="AA990" s="3"/>
      <c r="AB990" s="3"/>
      <c r="AC990" s="3"/>
      <c r="AD990" s="3"/>
      <c r="AE990" s="3"/>
      <c r="AF990" s="3"/>
      <c r="AG990" s="3"/>
      <c r="AH990" s="3"/>
      <c r="AI990" s="3"/>
      <c r="AJ990" s="3"/>
      <c r="AK990" s="3"/>
      <c r="AL990" s="3"/>
      <c r="AM990" s="3"/>
      <c r="AN990" s="3"/>
      <c r="AO990" s="3"/>
      <c r="AP990" s="3"/>
      <c r="AQ990" s="3"/>
      <c r="AR990" s="1"/>
      <c r="AS990" s="1"/>
    </row>
    <row r="991" spans="1:45" s="18" customFormat="1">
      <c r="A991" s="3"/>
      <c r="B991" s="39"/>
      <c r="C991" s="462"/>
      <c r="D991" s="3"/>
      <c r="E991" s="4"/>
      <c r="F991" s="173"/>
      <c r="G991" s="9"/>
      <c r="H991" s="4"/>
      <c r="I991" s="4"/>
      <c r="J991" s="4"/>
      <c r="K991" s="4"/>
      <c r="L991" s="114"/>
      <c r="M991" s="32"/>
      <c r="N991" s="339"/>
      <c r="O991" s="347"/>
      <c r="P991" s="19"/>
      <c r="Q991" s="42"/>
      <c r="R991" s="42"/>
      <c r="S991" s="42"/>
      <c r="T991" s="42"/>
      <c r="U991" s="114"/>
      <c r="V991" s="42"/>
      <c r="W991" s="3"/>
      <c r="X991" s="3"/>
      <c r="Y991" s="3"/>
      <c r="Z991" s="3"/>
      <c r="AA991" s="3"/>
      <c r="AB991" s="3"/>
      <c r="AC991" s="3"/>
      <c r="AD991" s="3"/>
      <c r="AE991" s="3"/>
      <c r="AF991" s="3"/>
      <c r="AG991" s="3"/>
      <c r="AH991" s="3"/>
      <c r="AI991" s="3"/>
      <c r="AJ991" s="3"/>
      <c r="AK991" s="3"/>
      <c r="AL991" s="3"/>
      <c r="AM991" s="3"/>
      <c r="AN991" s="3"/>
      <c r="AO991" s="3"/>
      <c r="AP991" s="3"/>
      <c r="AQ991" s="3"/>
      <c r="AR991" s="1"/>
      <c r="AS991" s="1"/>
    </row>
    <row r="992" spans="1:45" s="18" customFormat="1">
      <c r="A992" s="3"/>
      <c r="B992" s="39"/>
      <c r="C992" s="462"/>
      <c r="D992" s="3"/>
      <c r="E992" s="4"/>
      <c r="F992" s="173"/>
      <c r="G992" s="9"/>
      <c r="H992" s="4"/>
      <c r="I992" s="4"/>
      <c r="J992" s="4"/>
      <c r="K992" s="4"/>
      <c r="L992" s="114"/>
      <c r="M992" s="32"/>
      <c r="N992" s="339"/>
      <c r="O992" s="347"/>
      <c r="P992" s="19"/>
      <c r="Q992" s="42"/>
      <c r="R992" s="42"/>
      <c r="S992" s="42"/>
      <c r="T992" s="42"/>
      <c r="U992" s="114"/>
      <c r="V992" s="42"/>
      <c r="W992" s="3"/>
      <c r="X992" s="3"/>
      <c r="Y992" s="3"/>
      <c r="Z992" s="3"/>
      <c r="AA992" s="3"/>
      <c r="AB992" s="3"/>
      <c r="AC992" s="3"/>
      <c r="AD992" s="3"/>
      <c r="AE992" s="3"/>
      <c r="AF992" s="3"/>
      <c r="AG992" s="3"/>
      <c r="AH992" s="3"/>
      <c r="AI992" s="3"/>
      <c r="AJ992" s="3"/>
      <c r="AK992" s="3"/>
      <c r="AL992" s="3"/>
      <c r="AM992" s="3"/>
      <c r="AN992" s="3"/>
      <c r="AO992" s="3"/>
      <c r="AP992" s="3"/>
      <c r="AQ992" s="3"/>
      <c r="AR992" s="1"/>
      <c r="AS992" s="1"/>
    </row>
    <row r="993" spans="1:45" s="18" customFormat="1">
      <c r="A993" s="3"/>
      <c r="B993" s="39"/>
      <c r="C993" s="462"/>
      <c r="D993" s="3"/>
      <c r="E993" s="4"/>
      <c r="F993" s="173"/>
      <c r="G993" s="9"/>
      <c r="H993" s="4"/>
      <c r="I993" s="4"/>
      <c r="J993" s="4"/>
      <c r="K993" s="4"/>
      <c r="L993" s="114"/>
      <c r="M993" s="32"/>
      <c r="N993" s="339"/>
      <c r="O993" s="347"/>
      <c r="P993" s="19"/>
      <c r="Q993" s="42"/>
      <c r="R993" s="42"/>
      <c r="S993" s="42"/>
      <c r="T993" s="42"/>
      <c r="U993" s="114"/>
      <c r="V993" s="42"/>
      <c r="W993" s="3"/>
      <c r="X993" s="3"/>
      <c r="Y993" s="3"/>
      <c r="Z993" s="3"/>
      <c r="AA993" s="3"/>
      <c r="AB993" s="3"/>
      <c r="AC993" s="3"/>
      <c r="AD993" s="3"/>
      <c r="AE993" s="3"/>
      <c r="AF993" s="3"/>
      <c r="AG993" s="3"/>
      <c r="AH993" s="3"/>
      <c r="AI993" s="3"/>
      <c r="AJ993" s="3"/>
      <c r="AK993" s="3"/>
      <c r="AL993" s="3"/>
      <c r="AM993" s="3"/>
      <c r="AN993" s="3"/>
      <c r="AO993" s="3"/>
      <c r="AP993" s="3"/>
      <c r="AQ993" s="3"/>
      <c r="AR993" s="1"/>
      <c r="AS993" s="1"/>
    </row>
    <row r="994" spans="1:45" s="18" customFormat="1">
      <c r="A994" s="3"/>
      <c r="B994" s="39"/>
      <c r="C994" s="462"/>
      <c r="D994" s="3"/>
      <c r="E994" s="4"/>
      <c r="F994" s="173"/>
      <c r="G994" s="9"/>
      <c r="H994" s="4"/>
      <c r="I994" s="4"/>
      <c r="J994" s="4"/>
      <c r="K994" s="4"/>
      <c r="L994" s="114"/>
      <c r="M994" s="32"/>
      <c r="N994" s="339"/>
      <c r="O994" s="347"/>
      <c r="P994" s="19"/>
      <c r="Q994" s="42"/>
      <c r="R994" s="42"/>
      <c r="S994" s="42"/>
      <c r="T994" s="42"/>
      <c r="U994" s="114"/>
      <c r="V994" s="42"/>
      <c r="W994" s="3"/>
      <c r="X994" s="3"/>
      <c r="Y994" s="3"/>
      <c r="Z994" s="3"/>
      <c r="AA994" s="3"/>
      <c r="AB994" s="3"/>
      <c r="AC994" s="3"/>
      <c r="AD994" s="3"/>
      <c r="AE994" s="3"/>
      <c r="AF994" s="3"/>
      <c r="AG994" s="3"/>
      <c r="AH994" s="3"/>
      <c r="AI994" s="3"/>
      <c r="AJ994" s="3"/>
      <c r="AK994" s="3"/>
      <c r="AL994" s="3"/>
      <c r="AM994" s="3"/>
      <c r="AN994" s="3"/>
      <c r="AO994" s="3"/>
      <c r="AP994" s="3"/>
      <c r="AQ994" s="3"/>
      <c r="AR994" s="1"/>
      <c r="AS994" s="1"/>
    </row>
    <row r="995" spans="1:45" s="18" customFormat="1">
      <c r="A995" s="3"/>
      <c r="B995" s="39"/>
      <c r="C995" s="462"/>
      <c r="D995" s="3"/>
      <c r="E995" s="4"/>
      <c r="F995" s="173"/>
      <c r="G995" s="9"/>
      <c r="H995" s="4"/>
      <c r="I995" s="4"/>
      <c r="J995" s="4"/>
      <c r="K995" s="4"/>
      <c r="L995" s="114"/>
      <c r="M995" s="32"/>
      <c r="N995" s="339"/>
      <c r="O995" s="347"/>
      <c r="P995" s="19"/>
      <c r="Q995" s="42"/>
      <c r="R995" s="42"/>
      <c r="S995" s="42"/>
      <c r="T995" s="42"/>
      <c r="U995" s="114"/>
      <c r="V995" s="42"/>
      <c r="W995" s="3"/>
      <c r="X995" s="3"/>
      <c r="Y995" s="3"/>
      <c r="Z995" s="3"/>
      <c r="AA995" s="3"/>
      <c r="AB995" s="3"/>
      <c r="AC995" s="3"/>
      <c r="AD995" s="3"/>
      <c r="AE995" s="3"/>
      <c r="AF995" s="3"/>
      <c r="AG995" s="3"/>
      <c r="AH995" s="3"/>
      <c r="AI995" s="3"/>
      <c r="AJ995" s="3"/>
      <c r="AK995" s="3"/>
      <c r="AL995" s="3"/>
      <c r="AM995" s="3"/>
      <c r="AN995" s="3"/>
      <c r="AO995" s="3"/>
      <c r="AP995" s="3"/>
      <c r="AQ995" s="3"/>
      <c r="AR995" s="1"/>
      <c r="AS995" s="1"/>
    </row>
    <row r="996" spans="1:45" s="18" customFormat="1">
      <c r="A996" s="3"/>
      <c r="B996" s="39"/>
      <c r="C996" s="462"/>
      <c r="D996" s="3"/>
      <c r="E996" s="4"/>
      <c r="F996" s="173"/>
      <c r="G996" s="9"/>
      <c r="H996" s="4"/>
      <c r="I996" s="4"/>
      <c r="J996" s="4"/>
      <c r="K996" s="4"/>
      <c r="L996" s="114"/>
      <c r="M996" s="32"/>
      <c r="N996" s="339"/>
      <c r="O996" s="347"/>
      <c r="P996" s="19"/>
      <c r="Q996" s="42"/>
      <c r="R996" s="42"/>
      <c r="S996" s="42"/>
      <c r="T996" s="42"/>
      <c r="U996" s="114"/>
      <c r="V996" s="42"/>
      <c r="W996" s="3"/>
      <c r="X996" s="3"/>
      <c r="Y996" s="3"/>
      <c r="Z996" s="3"/>
      <c r="AA996" s="3"/>
      <c r="AB996" s="3"/>
      <c r="AC996" s="3"/>
      <c r="AD996" s="3"/>
      <c r="AE996" s="3"/>
      <c r="AF996" s="3"/>
      <c r="AG996" s="3"/>
      <c r="AH996" s="3"/>
      <c r="AI996" s="3"/>
      <c r="AJ996" s="3"/>
      <c r="AK996" s="3"/>
      <c r="AL996" s="3"/>
      <c r="AM996" s="3"/>
      <c r="AN996" s="3"/>
      <c r="AO996" s="3"/>
      <c r="AP996" s="3"/>
      <c r="AQ996" s="3"/>
      <c r="AR996" s="1"/>
      <c r="AS996" s="1"/>
    </row>
    <row r="997" spans="1:45" s="18" customFormat="1">
      <c r="A997" s="3"/>
      <c r="B997" s="39"/>
      <c r="C997" s="462"/>
      <c r="D997" s="3"/>
      <c r="E997" s="4"/>
      <c r="F997" s="173"/>
      <c r="G997" s="9"/>
      <c r="H997" s="4"/>
      <c r="I997" s="4"/>
      <c r="J997" s="4"/>
      <c r="K997" s="4"/>
      <c r="L997" s="114"/>
      <c r="M997" s="32"/>
      <c r="N997" s="339"/>
      <c r="O997" s="347"/>
      <c r="P997" s="19"/>
      <c r="Q997" s="42"/>
      <c r="R997" s="42"/>
      <c r="S997" s="42"/>
      <c r="T997" s="42"/>
      <c r="U997" s="114"/>
      <c r="V997" s="42"/>
      <c r="W997" s="3"/>
      <c r="X997" s="3"/>
      <c r="Y997" s="3"/>
      <c r="Z997" s="3"/>
      <c r="AA997" s="3"/>
      <c r="AB997" s="3"/>
      <c r="AC997" s="3"/>
      <c r="AD997" s="3"/>
      <c r="AE997" s="3"/>
      <c r="AF997" s="3"/>
      <c r="AG997" s="3"/>
      <c r="AH997" s="3"/>
      <c r="AI997" s="3"/>
      <c r="AJ997" s="3"/>
      <c r="AK997" s="3"/>
      <c r="AL997" s="3"/>
      <c r="AM997" s="3"/>
      <c r="AN997" s="3"/>
      <c r="AO997" s="3"/>
      <c r="AP997" s="3"/>
      <c r="AQ997" s="3"/>
      <c r="AR997" s="1"/>
      <c r="AS997" s="1"/>
    </row>
    <row r="998" spans="1:45" s="18" customFormat="1">
      <c r="A998" s="3"/>
      <c r="B998" s="39"/>
      <c r="C998" s="462"/>
      <c r="D998" s="3"/>
      <c r="E998" s="4"/>
      <c r="F998" s="173"/>
      <c r="G998" s="9"/>
      <c r="H998" s="4"/>
      <c r="I998" s="4"/>
      <c r="J998" s="4"/>
      <c r="K998" s="4"/>
      <c r="L998" s="114"/>
      <c r="M998" s="32"/>
      <c r="N998" s="339"/>
      <c r="O998" s="347"/>
      <c r="P998" s="19"/>
      <c r="Q998" s="42"/>
      <c r="R998" s="42"/>
      <c r="S998" s="42"/>
      <c r="T998" s="42"/>
      <c r="U998" s="114"/>
      <c r="V998" s="42"/>
      <c r="W998" s="3"/>
      <c r="X998" s="3"/>
      <c r="Y998" s="3"/>
      <c r="Z998" s="3"/>
      <c r="AA998" s="3"/>
      <c r="AB998" s="3"/>
      <c r="AC998" s="3"/>
      <c r="AD998" s="3"/>
      <c r="AE998" s="3"/>
      <c r="AF998" s="3"/>
      <c r="AG998" s="3"/>
      <c r="AH998" s="3"/>
      <c r="AI998" s="3"/>
      <c r="AJ998" s="3"/>
      <c r="AK998" s="3"/>
      <c r="AL998" s="3"/>
      <c r="AM998" s="3"/>
      <c r="AN998" s="3"/>
      <c r="AO998" s="3"/>
      <c r="AP998" s="3"/>
      <c r="AQ998" s="3"/>
      <c r="AR998" s="1"/>
      <c r="AS998" s="1"/>
    </row>
    <row r="999" spans="1:45" s="18" customFormat="1">
      <c r="A999" s="3"/>
      <c r="B999" s="39"/>
      <c r="C999" s="462"/>
      <c r="D999" s="3"/>
      <c r="E999" s="4"/>
      <c r="F999" s="173"/>
      <c r="G999" s="9"/>
      <c r="H999" s="4"/>
      <c r="I999" s="4"/>
      <c r="J999" s="4"/>
      <c r="K999" s="4"/>
      <c r="L999" s="114"/>
      <c r="M999" s="32"/>
      <c r="N999" s="339"/>
      <c r="O999" s="347"/>
      <c r="P999" s="19"/>
      <c r="Q999" s="42"/>
      <c r="R999" s="42"/>
      <c r="S999" s="42"/>
      <c r="T999" s="42"/>
      <c r="U999" s="114"/>
      <c r="V999" s="42"/>
      <c r="W999" s="3"/>
      <c r="X999" s="3"/>
      <c r="Y999" s="3"/>
      <c r="Z999" s="3"/>
      <c r="AA999" s="3"/>
      <c r="AB999" s="3"/>
      <c r="AC999" s="3"/>
      <c r="AD999" s="3"/>
      <c r="AE999" s="3"/>
      <c r="AF999" s="3"/>
      <c r="AG999" s="3"/>
      <c r="AH999" s="3"/>
      <c r="AI999" s="3"/>
      <c r="AJ999" s="3"/>
      <c r="AK999" s="3"/>
      <c r="AL999" s="3"/>
      <c r="AM999" s="3"/>
      <c r="AN999" s="3"/>
      <c r="AO999" s="3"/>
      <c r="AP999" s="3"/>
      <c r="AQ999" s="3"/>
      <c r="AR999" s="1"/>
      <c r="AS999" s="1"/>
    </row>
    <row r="1000" spans="1:45" s="18" customFormat="1">
      <c r="A1000" s="3"/>
      <c r="B1000" s="39"/>
      <c r="C1000" s="462"/>
      <c r="D1000" s="3"/>
      <c r="E1000" s="4"/>
      <c r="F1000" s="173"/>
      <c r="G1000" s="9"/>
      <c r="H1000" s="4"/>
      <c r="I1000" s="4"/>
      <c r="J1000" s="4"/>
      <c r="K1000" s="4"/>
      <c r="L1000" s="114"/>
      <c r="M1000" s="32"/>
      <c r="N1000" s="339"/>
      <c r="O1000" s="347"/>
      <c r="P1000" s="19"/>
      <c r="Q1000" s="42"/>
      <c r="R1000" s="42"/>
      <c r="S1000" s="42"/>
      <c r="T1000" s="42"/>
      <c r="U1000" s="114"/>
      <c r="V1000" s="42"/>
      <c r="W1000" s="3"/>
      <c r="X1000" s="3"/>
      <c r="Y1000" s="3"/>
      <c r="Z1000" s="3"/>
      <c r="AA1000" s="3"/>
      <c r="AB1000" s="3"/>
      <c r="AC1000" s="3"/>
      <c r="AD1000" s="3"/>
      <c r="AE1000" s="3"/>
      <c r="AF1000" s="3"/>
      <c r="AG1000" s="3"/>
      <c r="AH1000" s="3"/>
      <c r="AI1000" s="3"/>
      <c r="AJ1000" s="3"/>
      <c r="AK1000" s="3"/>
      <c r="AL1000" s="3"/>
      <c r="AM1000" s="3"/>
      <c r="AN1000" s="3"/>
      <c r="AO1000" s="3"/>
      <c r="AP1000" s="3"/>
      <c r="AQ1000" s="3"/>
      <c r="AR1000" s="1"/>
      <c r="AS1000" s="1"/>
    </row>
    <row r="1001" spans="1:45" s="18" customFormat="1">
      <c r="A1001" s="3"/>
      <c r="B1001" s="39"/>
      <c r="C1001" s="462"/>
      <c r="D1001" s="3"/>
      <c r="E1001" s="4"/>
      <c r="F1001" s="173"/>
      <c r="G1001" s="9"/>
      <c r="H1001" s="4"/>
      <c r="I1001" s="4"/>
      <c r="J1001" s="4"/>
      <c r="K1001" s="4"/>
      <c r="L1001" s="114"/>
      <c r="M1001" s="32"/>
      <c r="N1001" s="339"/>
      <c r="O1001" s="347"/>
      <c r="P1001" s="19"/>
      <c r="Q1001" s="42"/>
      <c r="R1001" s="42"/>
      <c r="S1001" s="42"/>
      <c r="T1001" s="42"/>
      <c r="U1001" s="114"/>
      <c r="V1001" s="42"/>
      <c r="W1001" s="3"/>
      <c r="X1001" s="3"/>
      <c r="Y1001" s="3"/>
      <c r="Z1001" s="3"/>
      <c r="AA1001" s="3"/>
      <c r="AB1001" s="3"/>
      <c r="AC1001" s="3"/>
      <c r="AD1001" s="3"/>
      <c r="AE1001" s="3"/>
      <c r="AF1001" s="3"/>
      <c r="AG1001" s="3"/>
      <c r="AH1001" s="3"/>
      <c r="AI1001" s="3"/>
      <c r="AJ1001" s="3"/>
      <c r="AK1001" s="3"/>
      <c r="AL1001" s="3"/>
      <c r="AM1001" s="3"/>
      <c r="AN1001" s="3"/>
      <c r="AO1001" s="3"/>
      <c r="AP1001" s="3"/>
      <c r="AQ1001" s="3"/>
      <c r="AR1001" s="1"/>
      <c r="AS1001" s="1"/>
    </row>
    <row r="1002" spans="1:45" s="18" customFormat="1">
      <c r="A1002" s="3"/>
      <c r="B1002" s="39"/>
      <c r="C1002" s="462"/>
      <c r="D1002" s="3"/>
      <c r="E1002" s="4"/>
      <c r="F1002" s="173"/>
      <c r="G1002" s="9"/>
      <c r="H1002" s="4"/>
      <c r="I1002" s="4"/>
      <c r="J1002" s="4"/>
      <c r="K1002" s="4"/>
      <c r="L1002" s="114"/>
      <c r="M1002" s="32"/>
      <c r="N1002" s="339"/>
      <c r="O1002" s="347"/>
      <c r="P1002" s="19"/>
      <c r="Q1002" s="42"/>
      <c r="R1002" s="42"/>
      <c r="S1002" s="42"/>
      <c r="T1002" s="42"/>
      <c r="U1002" s="114"/>
      <c r="V1002" s="42"/>
      <c r="W1002" s="3"/>
      <c r="X1002" s="3"/>
      <c r="Y1002" s="3"/>
      <c r="Z1002" s="3"/>
      <c r="AA1002" s="3"/>
      <c r="AB1002" s="3"/>
      <c r="AC1002" s="3"/>
      <c r="AD1002" s="3"/>
      <c r="AE1002" s="3"/>
      <c r="AF1002" s="3"/>
      <c r="AG1002" s="3"/>
      <c r="AH1002" s="3"/>
      <c r="AI1002" s="3"/>
      <c r="AJ1002" s="3"/>
      <c r="AK1002" s="3"/>
      <c r="AL1002" s="3"/>
      <c r="AM1002" s="3"/>
      <c r="AN1002" s="3"/>
      <c r="AO1002" s="3"/>
      <c r="AP1002" s="3"/>
      <c r="AQ1002" s="3"/>
      <c r="AR1002" s="1"/>
      <c r="AS1002" s="1"/>
    </row>
    <row r="1003" spans="1:45" s="18" customFormat="1">
      <c r="A1003" s="3"/>
      <c r="B1003" s="39"/>
      <c r="C1003" s="462"/>
      <c r="D1003" s="3"/>
      <c r="E1003" s="4"/>
      <c r="F1003" s="173"/>
      <c r="G1003" s="9"/>
      <c r="H1003" s="4"/>
      <c r="I1003" s="4"/>
      <c r="J1003" s="4"/>
      <c r="K1003" s="4"/>
      <c r="L1003" s="114"/>
      <c r="M1003" s="32"/>
      <c r="N1003" s="339"/>
      <c r="O1003" s="347"/>
      <c r="P1003" s="19"/>
      <c r="Q1003" s="42"/>
      <c r="R1003" s="42"/>
      <c r="S1003" s="42"/>
      <c r="T1003" s="42"/>
      <c r="U1003" s="114"/>
      <c r="V1003" s="42"/>
      <c r="W1003" s="3"/>
      <c r="X1003" s="3"/>
      <c r="Y1003" s="3"/>
      <c r="Z1003" s="3"/>
      <c r="AA1003" s="3"/>
      <c r="AB1003" s="3"/>
      <c r="AC1003" s="3"/>
      <c r="AD1003" s="3"/>
      <c r="AE1003" s="3"/>
      <c r="AF1003" s="3"/>
      <c r="AG1003" s="3"/>
      <c r="AH1003" s="3"/>
      <c r="AI1003" s="3"/>
      <c r="AJ1003" s="3"/>
      <c r="AK1003" s="3"/>
      <c r="AL1003" s="3"/>
      <c r="AM1003" s="3"/>
      <c r="AN1003" s="3"/>
      <c r="AO1003" s="3"/>
      <c r="AP1003" s="3"/>
      <c r="AQ1003" s="3"/>
      <c r="AR1003" s="1"/>
      <c r="AS1003" s="1"/>
    </row>
    <row r="1004" spans="1:45" s="18" customFormat="1">
      <c r="A1004" s="3"/>
      <c r="B1004" s="39"/>
      <c r="C1004" s="462"/>
      <c r="D1004" s="3"/>
      <c r="E1004" s="4"/>
      <c r="F1004" s="173"/>
      <c r="G1004" s="9"/>
      <c r="H1004" s="4"/>
      <c r="I1004" s="4"/>
      <c r="J1004" s="4"/>
      <c r="K1004" s="4"/>
      <c r="L1004" s="114"/>
      <c r="M1004" s="32"/>
      <c r="N1004" s="339"/>
      <c r="O1004" s="347"/>
      <c r="P1004" s="19"/>
      <c r="Q1004" s="42"/>
      <c r="R1004" s="42"/>
      <c r="S1004" s="42"/>
      <c r="T1004" s="42"/>
      <c r="U1004" s="114"/>
      <c r="V1004" s="42"/>
      <c r="W1004" s="3"/>
      <c r="X1004" s="3"/>
      <c r="Y1004" s="3"/>
      <c r="Z1004" s="3"/>
      <c r="AA1004" s="3"/>
      <c r="AB1004" s="3"/>
      <c r="AC1004" s="3"/>
      <c r="AD1004" s="3"/>
      <c r="AE1004" s="3"/>
      <c r="AF1004" s="3"/>
      <c r="AG1004" s="3"/>
      <c r="AH1004" s="3"/>
      <c r="AI1004" s="3"/>
      <c r="AJ1004" s="3"/>
      <c r="AK1004" s="3"/>
      <c r="AL1004" s="3"/>
      <c r="AM1004" s="3"/>
      <c r="AN1004" s="3"/>
      <c r="AO1004" s="3"/>
      <c r="AP1004" s="3"/>
      <c r="AQ1004" s="3"/>
      <c r="AR1004" s="1"/>
      <c r="AS1004" s="1"/>
    </row>
    <row r="1005" spans="1:45" s="18" customFormat="1">
      <c r="A1005" s="3"/>
      <c r="B1005" s="39"/>
      <c r="C1005" s="462"/>
      <c r="D1005" s="3"/>
      <c r="E1005" s="4"/>
      <c r="F1005" s="173"/>
      <c r="G1005" s="9"/>
      <c r="H1005" s="4"/>
      <c r="I1005" s="4"/>
      <c r="J1005" s="4"/>
      <c r="K1005" s="4"/>
      <c r="L1005" s="114"/>
      <c r="M1005" s="32"/>
      <c r="N1005" s="339"/>
      <c r="O1005" s="347"/>
      <c r="P1005" s="19"/>
      <c r="Q1005" s="42"/>
      <c r="R1005" s="42"/>
      <c r="S1005" s="42"/>
      <c r="T1005" s="42"/>
      <c r="U1005" s="114"/>
      <c r="V1005" s="42"/>
      <c r="W1005" s="3"/>
      <c r="X1005" s="3"/>
      <c r="Y1005" s="3"/>
      <c r="Z1005" s="3"/>
      <c r="AA1005" s="3"/>
      <c r="AB1005" s="3"/>
      <c r="AC1005" s="3"/>
      <c r="AD1005" s="3"/>
      <c r="AE1005" s="3"/>
      <c r="AF1005" s="3"/>
      <c r="AG1005" s="3"/>
      <c r="AH1005" s="3"/>
      <c r="AI1005" s="3"/>
      <c r="AJ1005" s="3"/>
      <c r="AK1005" s="3"/>
      <c r="AL1005" s="3"/>
      <c r="AM1005" s="3"/>
      <c r="AN1005" s="3"/>
      <c r="AO1005" s="3"/>
      <c r="AP1005" s="3"/>
      <c r="AQ1005" s="3"/>
      <c r="AR1005" s="1"/>
      <c r="AS1005" s="1"/>
    </row>
    <row r="1006" spans="1:45" s="18" customFormat="1">
      <c r="A1006" s="3"/>
      <c r="B1006" s="39"/>
      <c r="C1006" s="462"/>
      <c r="D1006" s="3"/>
      <c r="E1006" s="4"/>
      <c r="F1006" s="173"/>
      <c r="G1006" s="9"/>
      <c r="H1006" s="4"/>
      <c r="I1006" s="4"/>
      <c r="J1006" s="4"/>
      <c r="K1006" s="4"/>
      <c r="L1006" s="114"/>
      <c r="M1006" s="32"/>
      <c r="N1006" s="339"/>
      <c r="O1006" s="347"/>
      <c r="P1006" s="19"/>
      <c r="Q1006" s="42"/>
      <c r="R1006" s="42"/>
      <c r="S1006" s="42"/>
      <c r="T1006" s="42"/>
      <c r="U1006" s="114"/>
      <c r="V1006" s="42"/>
      <c r="W1006" s="3"/>
      <c r="X1006" s="3"/>
      <c r="Y1006" s="3"/>
      <c r="Z1006" s="3"/>
      <c r="AA1006" s="3"/>
      <c r="AB1006" s="3"/>
      <c r="AC1006" s="3"/>
      <c r="AD1006" s="3"/>
      <c r="AE1006" s="3"/>
      <c r="AF1006" s="3"/>
      <c r="AG1006" s="3"/>
      <c r="AH1006" s="3"/>
      <c r="AI1006" s="3"/>
      <c r="AJ1006" s="3"/>
      <c r="AK1006" s="3"/>
      <c r="AL1006" s="3"/>
      <c r="AM1006" s="3"/>
      <c r="AN1006" s="3"/>
      <c r="AO1006" s="3"/>
      <c r="AP1006" s="3"/>
      <c r="AQ1006" s="3"/>
      <c r="AR1006" s="1"/>
      <c r="AS1006" s="1"/>
    </row>
    <row r="1007" spans="1:45" s="18" customFormat="1">
      <c r="A1007" s="3"/>
      <c r="B1007" s="39"/>
      <c r="C1007" s="462"/>
      <c r="D1007" s="3"/>
      <c r="E1007" s="4"/>
      <c r="F1007" s="173"/>
      <c r="G1007" s="9"/>
      <c r="H1007" s="4"/>
      <c r="I1007" s="4"/>
      <c r="J1007" s="4"/>
      <c r="K1007" s="4"/>
      <c r="L1007" s="114"/>
      <c r="M1007" s="32"/>
      <c r="N1007" s="339"/>
      <c r="O1007" s="347"/>
      <c r="P1007" s="19"/>
      <c r="Q1007" s="42"/>
      <c r="R1007" s="42"/>
      <c r="S1007" s="42"/>
      <c r="T1007" s="42"/>
      <c r="U1007" s="114"/>
      <c r="V1007" s="42"/>
      <c r="W1007" s="3"/>
      <c r="X1007" s="3"/>
      <c r="Y1007" s="3"/>
      <c r="Z1007" s="3"/>
      <c r="AA1007" s="3"/>
      <c r="AB1007" s="3"/>
      <c r="AC1007" s="3"/>
      <c r="AD1007" s="3"/>
      <c r="AE1007" s="3"/>
      <c r="AF1007" s="3"/>
      <c r="AG1007" s="3"/>
      <c r="AH1007" s="3"/>
      <c r="AI1007" s="3"/>
      <c r="AJ1007" s="3"/>
      <c r="AK1007" s="3"/>
      <c r="AL1007" s="3"/>
      <c r="AM1007" s="3"/>
      <c r="AN1007" s="3"/>
      <c r="AO1007" s="3"/>
      <c r="AP1007" s="3"/>
      <c r="AQ1007" s="3"/>
      <c r="AR1007" s="1"/>
      <c r="AS1007" s="1"/>
    </row>
    <row r="1008" spans="1:45" s="18" customFormat="1">
      <c r="A1008" s="3"/>
      <c r="B1008" s="39"/>
      <c r="C1008" s="462"/>
      <c r="D1008" s="3"/>
      <c r="E1008" s="4"/>
      <c r="F1008" s="173"/>
      <c r="G1008" s="9"/>
      <c r="H1008" s="4"/>
      <c r="I1008" s="4"/>
      <c r="J1008" s="4"/>
      <c r="K1008" s="4"/>
      <c r="L1008" s="114"/>
      <c r="M1008" s="32"/>
      <c r="N1008" s="339"/>
      <c r="O1008" s="347"/>
      <c r="P1008" s="19"/>
      <c r="Q1008" s="42"/>
      <c r="R1008" s="42"/>
      <c r="S1008" s="42"/>
      <c r="T1008" s="42"/>
      <c r="U1008" s="114"/>
      <c r="V1008" s="42"/>
      <c r="W1008" s="3"/>
      <c r="X1008" s="3"/>
      <c r="Y1008" s="3"/>
      <c r="Z1008" s="3"/>
      <c r="AA1008" s="3"/>
      <c r="AB1008" s="3"/>
      <c r="AC1008" s="3"/>
      <c r="AD1008" s="3"/>
      <c r="AE1008" s="3"/>
      <c r="AF1008" s="3"/>
      <c r="AG1008" s="3"/>
      <c r="AH1008" s="3"/>
      <c r="AI1008" s="3"/>
      <c r="AJ1008" s="3"/>
      <c r="AK1008" s="3"/>
      <c r="AL1008" s="3"/>
      <c r="AM1008" s="3"/>
      <c r="AN1008" s="3"/>
      <c r="AO1008" s="3"/>
      <c r="AP1008" s="3"/>
      <c r="AQ1008" s="3"/>
      <c r="AR1008" s="1"/>
      <c r="AS1008" s="1"/>
    </row>
    <row r="1009" spans="1:45" s="18" customFormat="1">
      <c r="A1009" s="3"/>
      <c r="B1009" s="39"/>
      <c r="C1009" s="462"/>
      <c r="D1009" s="3"/>
      <c r="E1009" s="4"/>
      <c r="F1009" s="173"/>
      <c r="G1009" s="9"/>
      <c r="H1009" s="4"/>
      <c r="I1009" s="4"/>
      <c r="J1009" s="4"/>
      <c r="K1009" s="4"/>
      <c r="L1009" s="114"/>
      <c r="M1009" s="32"/>
      <c r="N1009" s="339"/>
      <c r="O1009" s="347"/>
      <c r="P1009" s="19"/>
      <c r="Q1009" s="42"/>
      <c r="R1009" s="42"/>
      <c r="S1009" s="42"/>
      <c r="T1009" s="42"/>
      <c r="U1009" s="114"/>
      <c r="V1009" s="42"/>
      <c r="W1009" s="3"/>
      <c r="X1009" s="3"/>
      <c r="Y1009" s="3"/>
      <c r="Z1009" s="3"/>
      <c r="AA1009" s="3"/>
      <c r="AB1009" s="3"/>
      <c r="AC1009" s="3"/>
      <c r="AD1009" s="3"/>
      <c r="AE1009" s="3"/>
      <c r="AF1009" s="3"/>
      <c r="AG1009" s="3"/>
      <c r="AH1009" s="3"/>
      <c r="AI1009" s="3"/>
      <c r="AJ1009" s="3"/>
      <c r="AK1009" s="3"/>
      <c r="AL1009" s="3"/>
      <c r="AM1009" s="3"/>
      <c r="AN1009" s="3"/>
      <c r="AO1009" s="3"/>
      <c r="AP1009" s="3"/>
      <c r="AQ1009" s="3"/>
      <c r="AR1009" s="1"/>
      <c r="AS1009" s="1"/>
    </row>
    <row r="1010" spans="1:45" s="18" customFormat="1">
      <c r="A1010" s="3"/>
      <c r="B1010" s="39"/>
      <c r="C1010" s="462"/>
      <c r="D1010" s="3"/>
      <c r="E1010" s="4"/>
      <c r="F1010" s="173"/>
      <c r="G1010" s="9"/>
      <c r="H1010" s="4"/>
      <c r="I1010" s="4"/>
      <c r="J1010" s="4"/>
      <c r="K1010" s="4"/>
      <c r="L1010" s="114"/>
      <c r="M1010" s="32"/>
      <c r="N1010" s="339"/>
      <c r="O1010" s="347"/>
      <c r="P1010" s="19"/>
      <c r="Q1010" s="42"/>
      <c r="R1010" s="42"/>
      <c r="S1010" s="42"/>
      <c r="T1010" s="42"/>
      <c r="U1010" s="114"/>
      <c r="V1010" s="42"/>
      <c r="W1010" s="3"/>
      <c r="X1010" s="3"/>
      <c r="Y1010" s="3"/>
      <c r="Z1010" s="3"/>
      <c r="AA1010" s="3"/>
      <c r="AB1010" s="3"/>
      <c r="AC1010" s="3"/>
      <c r="AD1010" s="3"/>
      <c r="AE1010" s="3"/>
      <c r="AF1010" s="3"/>
      <c r="AG1010" s="3"/>
      <c r="AH1010" s="3"/>
      <c r="AI1010" s="3"/>
      <c r="AJ1010" s="3"/>
      <c r="AK1010" s="3"/>
      <c r="AL1010" s="3"/>
      <c r="AM1010" s="3"/>
      <c r="AN1010" s="3"/>
      <c r="AO1010" s="3"/>
      <c r="AP1010" s="3"/>
      <c r="AQ1010" s="3"/>
      <c r="AR1010" s="1"/>
      <c r="AS1010" s="1"/>
    </row>
    <row r="1011" spans="1:45" s="18" customFormat="1">
      <c r="A1011" s="3"/>
      <c r="B1011" s="39"/>
      <c r="C1011" s="462"/>
      <c r="D1011" s="3"/>
      <c r="E1011" s="4"/>
      <c r="F1011" s="173"/>
      <c r="G1011" s="9"/>
      <c r="H1011" s="4"/>
      <c r="I1011" s="4"/>
      <c r="J1011" s="4"/>
      <c r="K1011" s="4"/>
      <c r="L1011" s="114"/>
      <c r="M1011" s="32"/>
      <c r="N1011" s="339"/>
      <c r="O1011" s="347"/>
      <c r="P1011" s="19"/>
      <c r="Q1011" s="42"/>
      <c r="R1011" s="42"/>
      <c r="S1011" s="42"/>
      <c r="T1011" s="42"/>
      <c r="U1011" s="114"/>
      <c r="V1011" s="42"/>
      <c r="W1011" s="3"/>
      <c r="X1011" s="3"/>
      <c r="Y1011" s="3"/>
      <c r="Z1011" s="3"/>
      <c r="AA1011" s="3"/>
      <c r="AB1011" s="3"/>
      <c r="AC1011" s="3"/>
      <c r="AD1011" s="3"/>
      <c r="AE1011" s="3"/>
      <c r="AF1011" s="3"/>
      <c r="AG1011" s="3"/>
      <c r="AH1011" s="3"/>
      <c r="AI1011" s="3"/>
      <c r="AJ1011" s="3"/>
      <c r="AK1011" s="3"/>
      <c r="AL1011" s="3"/>
      <c r="AM1011" s="3"/>
      <c r="AN1011" s="3"/>
      <c r="AO1011" s="3"/>
      <c r="AP1011" s="3"/>
      <c r="AQ1011" s="3"/>
      <c r="AR1011" s="1"/>
      <c r="AS1011" s="1"/>
    </row>
  </sheetData>
  <sheetProtection algorithmName="SHA-512" hashValue="x/Wwdm4leA5a/g+x9OfG11q9z22tVHaEtCvV9pxCnuJEfqYNakTP2OHspBd42zZ92f/FJErcuZhWML52UNurNQ==" saltValue="sKJG2ErRhlpGa3tZ0gsZCQ==" spinCount="100000" sheet="1" formatColumns="0" formatRows="0" insertColumns="0"/>
  <mergeCells count="1">
    <mergeCell ref="S955:T955"/>
  </mergeCells>
  <phoneticPr fontId="0"/>
  <printOptions gridLines="1"/>
  <pageMargins left="0.78740157480314965" right="0.39370078740157483" top="0.98425196850393704" bottom="0.98425196850393704" header="0.51181102362204722" footer="0.51181102362204722"/>
  <pageSetup paperSize="9" scale="74" fitToHeight="0" orientation="landscape" horizontalDpi="1200" verticalDpi="1200" r:id="rId1"/>
  <headerFooter alignWithMargins="0">
    <oddHeader>&amp;L&amp;D</oddHeader>
    <oddFooter>&amp;LBegroting Incentive versie 2017&amp;C&amp;P&amp;R&amp;A</oddFooter>
  </headerFooter>
  <rowBreaks count="7" manualBreakCount="7">
    <brk id="68" max="19" man="1"/>
    <brk id="134" max="19" man="1"/>
    <brk id="207" max="19" man="1"/>
    <brk id="283" max="19" man="1"/>
    <brk id="350" max="19" man="1"/>
    <brk id="812" max="19" man="1"/>
    <brk id="898" max="19" man="1"/>
  </rowBreaks>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tabColor rgb="FFFFFF00"/>
    <pageSetUpPr fitToPage="1"/>
  </sheetPr>
  <dimension ref="A2:H26"/>
  <sheetViews>
    <sheetView zoomScaleNormal="100" workbookViewId="0">
      <selection activeCell="C16" sqref="C16"/>
    </sheetView>
  </sheetViews>
  <sheetFormatPr defaultColWidth="11.125" defaultRowHeight="15" customHeight="1"/>
  <cols>
    <col min="1" max="1" width="11.125" style="407"/>
    <col min="2" max="2" width="16.875" style="444" customWidth="1"/>
    <col min="3" max="3" width="32.625" style="408" customWidth="1"/>
    <col min="4" max="4" width="18.625" style="408" customWidth="1"/>
    <col min="5" max="5" width="25.625" style="408" customWidth="1"/>
    <col min="6" max="6" width="25.5" style="408" customWidth="1"/>
    <col min="7" max="16384" width="11.125" style="408"/>
  </cols>
  <sheetData>
    <row r="2" spans="1:6" ht="33.75" customHeight="1">
      <c r="B2" s="485" t="s">
        <v>1417</v>
      </c>
      <c r="C2" s="486"/>
      <c r="D2" s="486"/>
      <c r="E2" s="486"/>
      <c r="F2" s="487"/>
    </row>
    <row r="3" spans="1:6" ht="40.5" customHeight="1">
      <c r="B3" s="488" t="s">
        <v>0</v>
      </c>
      <c r="C3" s="490"/>
      <c r="D3" s="492" t="s">
        <v>1418</v>
      </c>
      <c r="E3" s="493"/>
      <c r="F3" s="494" t="s">
        <v>1419</v>
      </c>
    </row>
    <row r="4" spans="1:6" ht="42.95" customHeight="1">
      <c r="B4" s="489"/>
      <c r="C4" s="491"/>
      <c r="D4" s="409" t="s">
        <v>1420</v>
      </c>
      <c r="E4" s="410" t="s">
        <v>1421</v>
      </c>
      <c r="F4" s="495"/>
    </row>
    <row r="5" spans="1:6" ht="24.95" customHeight="1">
      <c r="B5" s="411" t="s">
        <v>1422</v>
      </c>
      <c r="C5" s="412" t="s">
        <v>1422</v>
      </c>
      <c r="D5" s="413"/>
      <c r="E5" s="414"/>
      <c r="F5" s="415"/>
    </row>
    <row r="6" spans="1:6" ht="20.100000000000001" customHeight="1">
      <c r="A6" s="407" t="s">
        <v>1423</v>
      </c>
      <c r="B6" s="496" t="s">
        <v>1424</v>
      </c>
      <c r="C6" s="416" t="s">
        <v>1425</v>
      </c>
      <c r="D6" s="417">
        <f>SUMIF(budget!C:C,A:A,budget!L:L)</f>
        <v>0</v>
      </c>
      <c r="E6" s="418"/>
      <c r="F6" s="415"/>
    </row>
    <row r="7" spans="1:6" ht="20.100000000000001" customHeight="1">
      <c r="A7" s="407" t="s">
        <v>1426</v>
      </c>
      <c r="B7" s="497"/>
      <c r="C7" s="419" t="s">
        <v>1427</v>
      </c>
      <c r="D7" s="420">
        <f>SUMIF(budget!C:C,A:A,budget!L:L)</f>
        <v>0</v>
      </c>
      <c r="E7" s="415"/>
      <c r="F7" s="415"/>
    </row>
    <row r="8" spans="1:6" ht="20.100000000000001" customHeight="1">
      <c r="A8" s="407" t="s">
        <v>178</v>
      </c>
      <c r="B8" s="497"/>
      <c r="C8" s="419" t="s">
        <v>1428</v>
      </c>
      <c r="D8" s="420">
        <f>SUMIF(budget!C:C,A:A,budget!L:L)</f>
        <v>0</v>
      </c>
      <c r="E8" s="415"/>
      <c r="F8" s="415"/>
    </row>
    <row r="9" spans="1:6" ht="20.100000000000001" customHeight="1">
      <c r="A9" s="407" t="s">
        <v>179</v>
      </c>
      <c r="B9" s="497"/>
      <c r="C9" s="419" t="s">
        <v>1429</v>
      </c>
      <c r="D9" s="420">
        <f>SUMIF(budget!C:C,A:A,budget!L:L)</f>
        <v>0</v>
      </c>
      <c r="E9" s="415"/>
      <c r="F9" s="415"/>
    </row>
    <row r="10" spans="1:6" ht="20.100000000000001" customHeight="1">
      <c r="A10" s="407" t="s">
        <v>187</v>
      </c>
      <c r="B10" s="498"/>
      <c r="C10" s="421" t="s">
        <v>1430</v>
      </c>
      <c r="D10" s="422">
        <f>SUMIF(budget!C:C,A:A,budget!L:L)</f>
        <v>0</v>
      </c>
      <c r="E10" s="423"/>
      <c r="F10" s="415"/>
    </row>
    <row r="11" spans="1:6" ht="20.100000000000001" customHeight="1">
      <c r="A11" s="407" t="s">
        <v>1431</v>
      </c>
      <c r="B11" s="481" t="s">
        <v>1432</v>
      </c>
      <c r="C11" s="416" t="s">
        <v>1433</v>
      </c>
      <c r="D11" s="417">
        <f>SUMIF(budget!C:C,A:A,budget!L:L)</f>
        <v>0</v>
      </c>
      <c r="E11" s="418"/>
      <c r="F11" s="415"/>
    </row>
    <row r="12" spans="1:6" ht="20.100000000000001" customHeight="1">
      <c r="A12" s="407" t="s">
        <v>181</v>
      </c>
      <c r="B12" s="482"/>
      <c r="C12" s="424" t="s">
        <v>1434</v>
      </c>
      <c r="D12" s="420">
        <f>SUMIF(budget!C:C,A:A,budget!L:L)</f>
        <v>0</v>
      </c>
      <c r="E12" s="415"/>
      <c r="F12" s="415"/>
    </row>
    <row r="13" spans="1:6" ht="20.100000000000001" customHeight="1">
      <c r="A13" s="407" t="s">
        <v>182</v>
      </c>
      <c r="B13" s="482"/>
      <c r="C13" s="424" t="s">
        <v>1435</v>
      </c>
      <c r="D13" s="420">
        <f>SUMIF(budget!C:C,A:A,budget!L:L)</f>
        <v>0</v>
      </c>
      <c r="E13" s="415"/>
      <c r="F13" s="415"/>
    </row>
    <row r="14" spans="1:6" ht="20.100000000000001" customHeight="1">
      <c r="A14" s="407" t="s">
        <v>183</v>
      </c>
      <c r="B14" s="483"/>
      <c r="C14" s="421" t="s">
        <v>1436</v>
      </c>
      <c r="D14" s="422">
        <f>SUMIF(budget!C:C,A:A,budget!L:L)</f>
        <v>0</v>
      </c>
      <c r="E14" s="423"/>
      <c r="F14" s="415"/>
    </row>
    <row r="15" spans="1:6" ht="20.100000000000001" customHeight="1">
      <c r="A15" s="407" t="s">
        <v>1437</v>
      </c>
      <c r="B15" s="425" t="s">
        <v>1438</v>
      </c>
      <c r="C15" s="419" t="s">
        <v>1438</v>
      </c>
      <c r="D15" s="420">
        <f>SUMIF(budget!C:C,A:A,budget!L:L)</f>
        <v>0</v>
      </c>
      <c r="E15" s="415"/>
      <c r="F15" s="415"/>
    </row>
    <row r="16" spans="1:6" ht="20.100000000000001" customHeight="1">
      <c r="A16" s="407" t="s">
        <v>198</v>
      </c>
      <c r="B16" s="481" t="s">
        <v>1439</v>
      </c>
      <c r="C16" s="416" t="s">
        <v>1440</v>
      </c>
      <c r="D16" s="417">
        <f>SUMIF(budget!C:C,A:A,budget!L:L)</f>
        <v>0</v>
      </c>
      <c r="E16" s="418"/>
      <c r="F16" s="415"/>
    </row>
    <row r="17" spans="1:8" ht="20.100000000000001" customHeight="1">
      <c r="A17" s="407" t="s">
        <v>1441</v>
      </c>
      <c r="B17" s="483"/>
      <c r="C17" s="421" t="s">
        <v>1442</v>
      </c>
      <c r="D17" s="422">
        <f>SUMIF(budget!C:C,A:A,budget!L:L)</f>
        <v>0</v>
      </c>
      <c r="E17" s="423"/>
      <c r="F17" s="415"/>
      <c r="H17" s="426"/>
    </row>
    <row r="18" spans="1:8" ht="20.100000000000001" customHeight="1">
      <c r="B18" s="427"/>
      <c r="C18" s="428" t="s">
        <v>1443</v>
      </c>
      <c r="D18" s="429"/>
      <c r="E18" s="430"/>
      <c r="F18" s="431" t="s">
        <v>1444</v>
      </c>
    </row>
    <row r="19" spans="1:8" ht="20.100000000000001" customHeight="1">
      <c r="B19" s="432" t="s">
        <v>1445</v>
      </c>
      <c r="C19" s="433" t="s">
        <v>1446</v>
      </c>
      <c r="D19" s="434">
        <f>SUM(D6:D18)</f>
        <v>0</v>
      </c>
      <c r="E19" s="435">
        <f>SUM(E6:E18)</f>
        <v>0</v>
      </c>
      <c r="F19" s="431"/>
    </row>
    <row r="20" spans="1:8" ht="20.100000000000001" customHeight="1">
      <c r="A20" s="407" t="s">
        <v>1447</v>
      </c>
      <c r="B20" s="436"/>
      <c r="C20" s="437" t="s">
        <v>1448</v>
      </c>
      <c r="D20" s="438">
        <f>SUMIF(budget!C:C,A:A,budget!L:L)</f>
        <v>0</v>
      </c>
      <c r="E20" s="439"/>
      <c r="F20" s="431"/>
    </row>
    <row r="21" spans="1:8" ht="20.100000000000001" customHeight="1">
      <c r="A21" s="407" t="s">
        <v>1449</v>
      </c>
      <c r="B21" s="440"/>
      <c r="C21" s="415" t="s">
        <v>1450</v>
      </c>
      <c r="D21" s="438">
        <f>SUMIF(budget!C:C,A:A,budget!L:L)</f>
        <v>0</v>
      </c>
      <c r="E21" s="415"/>
      <c r="F21" s="415"/>
    </row>
    <row r="22" spans="1:8" ht="20.100000000000001" customHeight="1">
      <c r="A22" s="407" t="s">
        <v>1451</v>
      </c>
      <c r="B22" s="440"/>
      <c r="C22" s="423" t="s">
        <v>1452</v>
      </c>
      <c r="D22" s="438">
        <f>SUMIF(budget!C:C,A:A,budget!L:L)</f>
        <v>0</v>
      </c>
      <c r="E22" s="415"/>
      <c r="F22" s="415"/>
    </row>
    <row r="23" spans="1:8" ht="20.100000000000001" customHeight="1">
      <c r="B23" s="440"/>
      <c r="C23" s="441" t="s">
        <v>1453</v>
      </c>
      <c r="D23" s="434">
        <f>SUM(D19:D22)</f>
        <v>0</v>
      </c>
      <c r="E23" s="435">
        <f>SUM(E19:E22)</f>
        <v>0</v>
      </c>
      <c r="F23" s="415"/>
    </row>
    <row r="24" spans="1:8" ht="20.100000000000001" customHeight="1">
      <c r="B24" s="442"/>
      <c r="C24" s="415" t="s">
        <v>1454</v>
      </c>
      <c r="D24" s="464"/>
      <c r="E24" s="465"/>
      <c r="F24" s="415"/>
    </row>
    <row r="25" spans="1:8" ht="20.100000000000001" customHeight="1">
      <c r="B25" s="443" t="s">
        <v>1455</v>
      </c>
      <c r="C25" s="441" t="s">
        <v>1456</v>
      </c>
      <c r="D25" s="466"/>
      <c r="E25" s="467"/>
      <c r="F25" s="423"/>
    </row>
    <row r="26" spans="1:8" ht="20.100000000000001" customHeight="1">
      <c r="B26" s="484"/>
      <c r="C26" s="484"/>
      <c r="D26" s="484"/>
      <c r="E26" s="484"/>
      <c r="F26" s="424"/>
    </row>
  </sheetData>
  <mergeCells count="9">
    <mergeCell ref="B11:B14"/>
    <mergeCell ref="B16:B17"/>
    <mergeCell ref="B26:E26"/>
    <mergeCell ref="B2:F2"/>
    <mergeCell ref="B3:B4"/>
    <mergeCell ref="C3:C4"/>
    <mergeCell ref="D3:E3"/>
    <mergeCell ref="F3:F4"/>
    <mergeCell ref="B6:B10"/>
  </mergeCells>
  <printOptions horizontalCentered="1"/>
  <pageMargins left="0" right="0" top="0.55118110236220474" bottom="0.35433070866141736" header="0.31496062992125984" footer="0.31496062992125984"/>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pageSetUpPr fitToPage="1"/>
  </sheetPr>
  <dimension ref="A1:D294"/>
  <sheetViews>
    <sheetView showGridLines="0" topLeftCell="A204" workbookViewId="0">
      <selection activeCell="B234" sqref="B234"/>
    </sheetView>
  </sheetViews>
  <sheetFormatPr defaultColWidth="9" defaultRowHeight="12.75"/>
  <cols>
    <col min="1" max="1" width="7.5" style="456" customWidth="1"/>
    <col min="2" max="2" width="23.625" style="457" customWidth="1"/>
    <col min="3" max="3" width="27.5" style="448" customWidth="1"/>
    <col min="4" max="4" width="53.125" style="457" bestFit="1" customWidth="1"/>
    <col min="5" max="16384" width="9" style="448"/>
  </cols>
  <sheetData>
    <row r="1" spans="1:4">
      <c r="A1" s="445" t="s">
        <v>1457</v>
      </c>
      <c r="B1" s="446" t="s">
        <v>1458</v>
      </c>
      <c r="C1" s="447" t="s">
        <v>1459</v>
      </c>
      <c r="D1" s="446" t="s">
        <v>1460</v>
      </c>
    </row>
    <row r="2" spans="1:4">
      <c r="A2" s="449">
        <v>1101</v>
      </c>
      <c r="B2" s="450" t="s">
        <v>1424</v>
      </c>
      <c r="C2" s="451" t="s">
        <v>1425</v>
      </c>
      <c r="D2" s="450" t="s">
        <v>1461</v>
      </c>
    </row>
    <row r="3" spans="1:4">
      <c r="A3" s="449">
        <v>1102</v>
      </c>
      <c r="B3" s="450" t="s">
        <v>1424</v>
      </c>
      <c r="C3" s="451" t="s">
        <v>1425</v>
      </c>
      <c r="D3" s="450" t="s">
        <v>1462</v>
      </c>
    </row>
    <row r="4" spans="1:4">
      <c r="A4" s="449">
        <v>1103</v>
      </c>
      <c r="B4" s="450" t="s">
        <v>1424</v>
      </c>
      <c r="C4" s="451" t="s">
        <v>1425</v>
      </c>
      <c r="D4" s="450" t="s">
        <v>1463</v>
      </c>
    </row>
    <row r="5" spans="1:4">
      <c r="A5" s="449">
        <v>1104</v>
      </c>
      <c r="B5" s="450" t="s">
        <v>1424</v>
      </c>
      <c r="C5" s="451" t="s">
        <v>1425</v>
      </c>
      <c r="D5" s="450" t="s">
        <v>1464</v>
      </c>
    </row>
    <row r="6" spans="1:4">
      <c r="A6" s="449">
        <v>1105</v>
      </c>
      <c r="B6" s="450" t="s">
        <v>1424</v>
      </c>
      <c r="C6" s="451" t="s">
        <v>1425</v>
      </c>
      <c r="D6" s="450" t="s">
        <v>1465</v>
      </c>
    </row>
    <row r="7" spans="1:4">
      <c r="A7" s="449">
        <v>1106</v>
      </c>
      <c r="B7" s="450" t="s">
        <v>1424</v>
      </c>
      <c r="C7" s="451" t="s">
        <v>1425</v>
      </c>
      <c r="D7" s="450" t="s">
        <v>1466</v>
      </c>
    </row>
    <row r="8" spans="1:4">
      <c r="A8" s="449">
        <v>1107</v>
      </c>
      <c r="B8" s="450" t="s">
        <v>1424</v>
      </c>
      <c r="C8" s="451" t="s">
        <v>1425</v>
      </c>
      <c r="D8" s="450" t="s">
        <v>1467</v>
      </c>
    </row>
    <row r="9" spans="1:4">
      <c r="A9" s="449">
        <v>1108</v>
      </c>
      <c r="B9" s="450" t="s">
        <v>1424</v>
      </c>
      <c r="C9" s="451" t="s">
        <v>1425</v>
      </c>
      <c r="D9" s="450" t="s">
        <v>1468</v>
      </c>
    </row>
    <row r="10" spans="1:4">
      <c r="A10" s="449">
        <v>1109</v>
      </c>
      <c r="B10" s="450" t="s">
        <v>1424</v>
      </c>
      <c r="C10" s="451" t="s">
        <v>1425</v>
      </c>
      <c r="D10" s="450" t="s">
        <v>1469</v>
      </c>
    </row>
    <row r="11" spans="1:4">
      <c r="A11" s="449">
        <v>1110</v>
      </c>
      <c r="B11" s="450" t="s">
        <v>1424</v>
      </c>
      <c r="C11" s="451" t="s">
        <v>1425</v>
      </c>
      <c r="D11" s="450" t="s">
        <v>1470</v>
      </c>
    </row>
    <row r="12" spans="1:4">
      <c r="A12" s="449">
        <v>1111</v>
      </c>
      <c r="B12" s="450" t="s">
        <v>1424</v>
      </c>
      <c r="C12" s="451" t="s">
        <v>1425</v>
      </c>
      <c r="D12" s="450" t="s">
        <v>1471</v>
      </c>
    </row>
    <row r="13" spans="1:4">
      <c r="A13" s="449">
        <v>1201</v>
      </c>
      <c r="B13" s="450" t="s">
        <v>1424</v>
      </c>
      <c r="C13" s="451" t="s">
        <v>1427</v>
      </c>
      <c r="D13" s="450" t="s">
        <v>1472</v>
      </c>
    </row>
    <row r="14" spans="1:4">
      <c r="A14" s="449">
        <v>1202</v>
      </c>
      <c r="B14" s="450" t="s">
        <v>1424</v>
      </c>
      <c r="C14" s="451" t="s">
        <v>1427</v>
      </c>
      <c r="D14" s="450" t="s">
        <v>1473</v>
      </c>
    </row>
    <row r="15" spans="1:4">
      <c r="A15" s="449">
        <v>1203</v>
      </c>
      <c r="B15" s="450" t="s">
        <v>1424</v>
      </c>
      <c r="C15" s="451" t="s">
        <v>1427</v>
      </c>
      <c r="D15" s="450" t="s">
        <v>1474</v>
      </c>
    </row>
    <row r="16" spans="1:4">
      <c r="A16" s="449">
        <v>1204</v>
      </c>
      <c r="B16" s="450" t="s">
        <v>1424</v>
      </c>
      <c r="C16" s="451" t="s">
        <v>1427</v>
      </c>
      <c r="D16" s="450" t="s">
        <v>1475</v>
      </c>
    </row>
    <row r="17" spans="1:4">
      <c r="A17" s="449">
        <v>1205</v>
      </c>
      <c r="B17" s="450" t="s">
        <v>1424</v>
      </c>
      <c r="C17" s="451" t="s">
        <v>1427</v>
      </c>
      <c r="D17" s="450" t="s">
        <v>1476</v>
      </c>
    </row>
    <row r="18" spans="1:4">
      <c r="A18" s="449">
        <v>1206</v>
      </c>
      <c r="B18" s="450" t="s">
        <v>1424</v>
      </c>
      <c r="C18" s="451" t="s">
        <v>1427</v>
      </c>
      <c r="D18" s="450" t="s">
        <v>1477</v>
      </c>
    </row>
    <row r="19" spans="1:4">
      <c r="A19" s="449">
        <v>1207</v>
      </c>
      <c r="B19" s="450" t="s">
        <v>1424</v>
      </c>
      <c r="C19" s="451" t="s">
        <v>1427</v>
      </c>
      <c r="D19" s="450" t="s">
        <v>1478</v>
      </c>
    </row>
    <row r="20" spans="1:4">
      <c r="A20" s="449">
        <v>1208</v>
      </c>
      <c r="B20" s="450" t="s">
        <v>1424</v>
      </c>
      <c r="C20" s="451" t="s">
        <v>1427</v>
      </c>
      <c r="D20" s="450" t="s">
        <v>1479</v>
      </c>
    </row>
    <row r="21" spans="1:4">
      <c r="A21" s="449">
        <v>1209</v>
      </c>
      <c r="B21" s="450" t="s">
        <v>1424</v>
      </c>
      <c r="C21" s="451" t="s">
        <v>1427</v>
      </c>
      <c r="D21" s="450" t="s">
        <v>1480</v>
      </c>
    </row>
    <row r="22" spans="1:4">
      <c r="A22" s="449">
        <v>1210</v>
      </c>
      <c r="B22" s="450" t="s">
        <v>1424</v>
      </c>
      <c r="C22" s="451" t="s">
        <v>1427</v>
      </c>
      <c r="D22" s="450" t="s">
        <v>1481</v>
      </c>
    </row>
    <row r="23" spans="1:4">
      <c r="A23" s="449">
        <v>1211</v>
      </c>
      <c r="B23" s="450" t="s">
        <v>1424</v>
      </c>
      <c r="C23" s="451" t="s">
        <v>1427</v>
      </c>
      <c r="D23" s="450" t="s">
        <v>1482</v>
      </c>
    </row>
    <row r="24" spans="1:4">
      <c r="A24" s="449">
        <v>1212</v>
      </c>
      <c r="B24" s="450" t="s">
        <v>1424</v>
      </c>
      <c r="C24" s="451" t="s">
        <v>1427</v>
      </c>
      <c r="D24" s="450" t="s">
        <v>1483</v>
      </c>
    </row>
    <row r="25" spans="1:4">
      <c r="A25" s="449">
        <v>1213</v>
      </c>
      <c r="B25" s="450" t="s">
        <v>1424</v>
      </c>
      <c r="C25" s="451" t="s">
        <v>1427</v>
      </c>
      <c r="D25" s="450" t="s">
        <v>1484</v>
      </c>
    </row>
    <row r="26" spans="1:4">
      <c r="A26" s="449">
        <v>1214</v>
      </c>
      <c r="B26" s="450" t="s">
        <v>1424</v>
      </c>
      <c r="C26" s="451" t="s">
        <v>1427</v>
      </c>
      <c r="D26" s="450" t="s">
        <v>1485</v>
      </c>
    </row>
    <row r="27" spans="1:4" s="452" customFormat="1">
      <c r="A27" s="449">
        <v>1215</v>
      </c>
      <c r="B27" s="450" t="s">
        <v>1424</v>
      </c>
      <c r="C27" s="451" t="s">
        <v>1427</v>
      </c>
      <c r="D27" s="450" t="s">
        <v>1486</v>
      </c>
    </row>
    <row r="28" spans="1:4">
      <c r="A28" s="449">
        <v>1216</v>
      </c>
      <c r="B28" s="450" t="s">
        <v>1424</v>
      </c>
      <c r="C28" s="451" t="s">
        <v>1427</v>
      </c>
      <c r="D28" s="450" t="s">
        <v>1487</v>
      </c>
    </row>
    <row r="29" spans="1:4">
      <c r="A29" s="449">
        <v>1217</v>
      </c>
      <c r="B29" s="450" t="s">
        <v>1424</v>
      </c>
      <c r="C29" s="451" t="s">
        <v>1427</v>
      </c>
      <c r="D29" s="450" t="s">
        <v>1488</v>
      </c>
    </row>
    <row r="30" spans="1:4">
      <c r="A30" s="449">
        <v>1218</v>
      </c>
      <c r="B30" s="450" t="s">
        <v>1424</v>
      </c>
      <c r="C30" s="451" t="s">
        <v>1427</v>
      </c>
      <c r="D30" s="450" t="s">
        <v>1489</v>
      </c>
    </row>
    <row r="31" spans="1:4">
      <c r="A31" s="449">
        <v>1219</v>
      </c>
      <c r="B31" s="450" t="s">
        <v>1424</v>
      </c>
      <c r="C31" s="451" t="s">
        <v>1427</v>
      </c>
      <c r="D31" s="450" t="s">
        <v>1490</v>
      </c>
    </row>
    <row r="32" spans="1:4">
      <c r="A32" s="449">
        <v>1220</v>
      </c>
      <c r="B32" s="450" t="s">
        <v>1424</v>
      </c>
      <c r="C32" s="451" t="s">
        <v>1427</v>
      </c>
      <c r="D32" s="450" t="s">
        <v>1491</v>
      </c>
    </row>
    <row r="33" spans="1:4">
      <c r="A33" s="449">
        <v>1221</v>
      </c>
      <c r="B33" s="450" t="s">
        <v>1424</v>
      </c>
      <c r="C33" s="451" t="s">
        <v>1427</v>
      </c>
      <c r="D33" s="450" t="s">
        <v>1492</v>
      </c>
    </row>
    <row r="34" spans="1:4">
      <c r="A34" s="449">
        <v>1301</v>
      </c>
      <c r="B34" s="450" t="s">
        <v>1424</v>
      </c>
      <c r="C34" s="451" t="s">
        <v>1428</v>
      </c>
      <c r="D34" s="450" t="s">
        <v>1493</v>
      </c>
    </row>
    <row r="35" spans="1:4">
      <c r="A35" s="449">
        <v>1302</v>
      </c>
      <c r="B35" s="450" t="s">
        <v>1424</v>
      </c>
      <c r="C35" s="451" t="s">
        <v>1428</v>
      </c>
      <c r="D35" s="450" t="s">
        <v>1494</v>
      </c>
    </row>
    <row r="36" spans="1:4">
      <c r="A36" s="449">
        <v>1303</v>
      </c>
      <c r="B36" s="450" t="s">
        <v>1424</v>
      </c>
      <c r="C36" s="451" t="s">
        <v>1428</v>
      </c>
      <c r="D36" s="450" t="s">
        <v>1495</v>
      </c>
    </row>
    <row r="37" spans="1:4">
      <c r="A37" s="449">
        <v>1304</v>
      </c>
      <c r="B37" s="450" t="s">
        <v>1424</v>
      </c>
      <c r="C37" s="451" t="s">
        <v>1428</v>
      </c>
      <c r="D37" s="450" t="s">
        <v>1496</v>
      </c>
    </row>
    <row r="38" spans="1:4">
      <c r="A38" s="449">
        <v>1305</v>
      </c>
      <c r="B38" s="450" t="s">
        <v>1424</v>
      </c>
      <c r="C38" s="451" t="s">
        <v>1428</v>
      </c>
      <c r="D38" s="450" t="s">
        <v>1497</v>
      </c>
    </row>
    <row r="39" spans="1:4">
      <c r="A39" s="449">
        <v>1401</v>
      </c>
      <c r="B39" s="450" t="s">
        <v>1424</v>
      </c>
      <c r="C39" s="451" t="s">
        <v>1429</v>
      </c>
      <c r="D39" s="450" t="s">
        <v>1498</v>
      </c>
    </row>
    <row r="40" spans="1:4">
      <c r="A40" s="449">
        <v>1402</v>
      </c>
      <c r="B40" s="450" t="s">
        <v>1424</v>
      </c>
      <c r="C40" s="451" t="s">
        <v>1429</v>
      </c>
      <c r="D40" s="450" t="s">
        <v>1499</v>
      </c>
    </row>
    <row r="41" spans="1:4">
      <c r="A41" s="449">
        <v>1403</v>
      </c>
      <c r="B41" s="450" t="s">
        <v>1424</v>
      </c>
      <c r="C41" s="451" t="s">
        <v>1429</v>
      </c>
      <c r="D41" s="450" t="s">
        <v>1500</v>
      </c>
    </row>
    <row r="42" spans="1:4">
      <c r="A42" s="449">
        <v>1404</v>
      </c>
      <c r="B42" s="450" t="s">
        <v>1424</v>
      </c>
      <c r="C42" s="451" t="s">
        <v>1429</v>
      </c>
      <c r="D42" s="450" t="s">
        <v>1501</v>
      </c>
    </row>
    <row r="43" spans="1:4">
      <c r="A43" s="449">
        <v>1405</v>
      </c>
      <c r="B43" s="450" t="s">
        <v>1424</v>
      </c>
      <c r="C43" s="451" t="s">
        <v>1429</v>
      </c>
      <c r="D43" s="450" t="s">
        <v>1502</v>
      </c>
    </row>
    <row r="44" spans="1:4">
      <c r="A44" s="449">
        <v>1406</v>
      </c>
      <c r="B44" s="450" t="s">
        <v>1424</v>
      </c>
      <c r="C44" s="451" t="s">
        <v>1429</v>
      </c>
      <c r="D44" s="450" t="s">
        <v>1503</v>
      </c>
    </row>
    <row r="45" spans="1:4">
      <c r="A45" s="449">
        <v>1407</v>
      </c>
      <c r="B45" s="450" t="s">
        <v>1424</v>
      </c>
      <c r="C45" s="451" t="s">
        <v>1429</v>
      </c>
      <c r="D45" s="450" t="s">
        <v>1504</v>
      </c>
    </row>
    <row r="46" spans="1:4">
      <c r="A46" s="449">
        <v>1408</v>
      </c>
      <c r="B46" s="450" t="s">
        <v>1424</v>
      </c>
      <c r="C46" s="451" t="s">
        <v>1429</v>
      </c>
      <c r="D46" s="450" t="s">
        <v>1505</v>
      </c>
    </row>
    <row r="47" spans="1:4">
      <c r="A47" s="449">
        <v>1409</v>
      </c>
      <c r="B47" s="450" t="s">
        <v>1424</v>
      </c>
      <c r="C47" s="451" t="s">
        <v>1429</v>
      </c>
      <c r="D47" s="450" t="s">
        <v>1506</v>
      </c>
    </row>
    <row r="48" spans="1:4">
      <c r="A48" s="449">
        <v>1410</v>
      </c>
      <c r="B48" s="450" t="s">
        <v>1424</v>
      </c>
      <c r="C48" s="451" t="s">
        <v>1429</v>
      </c>
      <c r="D48" s="450" t="s">
        <v>1507</v>
      </c>
    </row>
    <row r="49" spans="1:4">
      <c r="A49" s="449">
        <v>1411</v>
      </c>
      <c r="B49" s="450" t="s">
        <v>1424</v>
      </c>
      <c r="C49" s="451" t="s">
        <v>1429</v>
      </c>
      <c r="D49" s="450" t="s">
        <v>1508</v>
      </c>
    </row>
    <row r="50" spans="1:4">
      <c r="A50" s="449">
        <v>1412</v>
      </c>
      <c r="B50" s="450" t="s">
        <v>1424</v>
      </c>
      <c r="C50" s="451" t="s">
        <v>1429</v>
      </c>
      <c r="D50" s="450" t="s">
        <v>1509</v>
      </c>
    </row>
    <row r="51" spans="1:4">
      <c r="A51" s="449">
        <v>1413</v>
      </c>
      <c r="B51" s="450" t="s">
        <v>1424</v>
      </c>
      <c r="C51" s="451" t="s">
        <v>1429</v>
      </c>
      <c r="D51" s="450" t="s">
        <v>1510</v>
      </c>
    </row>
    <row r="52" spans="1:4">
      <c r="A52" s="449">
        <v>1414</v>
      </c>
      <c r="B52" s="450" t="s">
        <v>1424</v>
      </c>
      <c r="C52" s="451" t="s">
        <v>1429</v>
      </c>
      <c r="D52" s="450" t="s">
        <v>1511</v>
      </c>
    </row>
    <row r="53" spans="1:4">
      <c r="A53" s="449">
        <v>1415</v>
      </c>
      <c r="B53" s="450" t="s">
        <v>1424</v>
      </c>
      <c r="C53" s="451" t="s">
        <v>1429</v>
      </c>
      <c r="D53" s="450" t="s">
        <v>1512</v>
      </c>
    </row>
    <row r="54" spans="1:4">
      <c r="A54" s="449">
        <v>1416</v>
      </c>
      <c r="B54" s="450" t="s">
        <v>1424</v>
      </c>
      <c r="C54" s="451" t="s">
        <v>1429</v>
      </c>
      <c r="D54" s="450" t="s">
        <v>1513</v>
      </c>
    </row>
    <row r="55" spans="1:4">
      <c r="A55" s="449">
        <v>1417</v>
      </c>
      <c r="B55" s="450" t="s">
        <v>1424</v>
      </c>
      <c r="C55" s="451" t="s">
        <v>1429</v>
      </c>
      <c r="D55" s="450" t="s">
        <v>1514</v>
      </c>
    </row>
    <row r="56" spans="1:4">
      <c r="A56" s="449">
        <v>1418</v>
      </c>
      <c r="B56" s="450" t="s">
        <v>1424</v>
      </c>
      <c r="C56" s="451" t="s">
        <v>1429</v>
      </c>
      <c r="D56" s="450" t="s">
        <v>1515</v>
      </c>
    </row>
    <row r="57" spans="1:4">
      <c r="A57" s="449">
        <v>1419</v>
      </c>
      <c r="B57" s="450" t="s">
        <v>1424</v>
      </c>
      <c r="C57" s="451" t="s">
        <v>1429</v>
      </c>
      <c r="D57" s="450" t="s">
        <v>1516</v>
      </c>
    </row>
    <row r="58" spans="1:4">
      <c r="A58" s="449">
        <v>1420</v>
      </c>
      <c r="B58" s="450" t="s">
        <v>1424</v>
      </c>
      <c r="C58" s="451" t="s">
        <v>1429</v>
      </c>
      <c r="D58" s="450" t="s">
        <v>1517</v>
      </c>
    </row>
    <row r="59" spans="1:4">
      <c r="A59" s="449">
        <v>1421</v>
      </c>
      <c r="B59" s="450" t="s">
        <v>1424</v>
      </c>
      <c r="C59" s="451" t="s">
        <v>1429</v>
      </c>
      <c r="D59" s="450" t="s">
        <v>1518</v>
      </c>
    </row>
    <row r="60" spans="1:4">
      <c r="A60" s="449">
        <v>1422</v>
      </c>
      <c r="B60" s="450" t="s">
        <v>1424</v>
      </c>
      <c r="C60" s="451" t="s">
        <v>1429</v>
      </c>
      <c r="D60" s="450" t="s">
        <v>1519</v>
      </c>
    </row>
    <row r="61" spans="1:4">
      <c r="A61" s="449">
        <v>1423</v>
      </c>
      <c r="B61" s="450" t="s">
        <v>1424</v>
      </c>
      <c r="C61" s="451" t="s">
        <v>1429</v>
      </c>
      <c r="D61" s="450" t="s">
        <v>1520</v>
      </c>
    </row>
    <row r="62" spans="1:4">
      <c r="A62" s="449">
        <v>1424</v>
      </c>
      <c r="B62" s="450" t="s">
        <v>1424</v>
      </c>
      <c r="C62" s="451" t="s">
        <v>1429</v>
      </c>
      <c r="D62" s="450" t="s">
        <v>1521</v>
      </c>
    </row>
    <row r="63" spans="1:4">
      <c r="A63" s="449">
        <v>1501</v>
      </c>
      <c r="B63" s="450" t="s">
        <v>1424</v>
      </c>
      <c r="C63" s="451" t="s">
        <v>1430</v>
      </c>
      <c r="D63" s="450" t="s">
        <v>1522</v>
      </c>
    </row>
    <row r="64" spans="1:4">
      <c r="A64" s="449">
        <v>1502</v>
      </c>
      <c r="B64" s="450" t="s">
        <v>1424</v>
      </c>
      <c r="C64" s="451" t="s">
        <v>1430</v>
      </c>
      <c r="D64" s="450" t="s">
        <v>1523</v>
      </c>
    </row>
    <row r="65" spans="1:4">
      <c r="A65" s="449">
        <v>1503</v>
      </c>
      <c r="B65" s="450" t="s">
        <v>1424</v>
      </c>
      <c r="C65" s="451" t="s">
        <v>1430</v>
      </c>
      <c r="D65" s="450" t="s">
        <v>1524</v>
      </c>
    </row>
    <row r="66" spans="1:4">
      <c r="A66" s="449">
        <v>1504</v>
      </c>
      <c r="B66" s="450" t="s">
        <v>1424</v>
      </c>
      <c r="C66" s="451" t="s">
        <v>1430</v>
      </c>
      <c r="D66" s="450" t="s">
        <v>1525</v>
      </c>
    </row>
    <row r="67" spans="1:4">
      <c r="A67" s="449">
        <v>1505</v>
      </c>
      <c r="B67" s="450" t="s">
        <v>1424</v>
      </c>
      <c r="C67" s="451" t="s">
        <v>1430</v>
      </c>
      <c r="D67" s="450" t="s">
        <v>1526</v>
      </c>
    </row>
    <row r="68" spans="1:4">
      <c r="A68" s="449">
        <v>1506</v>
      </c>
      <c r="B68" s="450" t="s">
        <v>1424</v>
      </c>
      <c r="C68" s="451" t="s">
        <v>1430</v>
      </c>
      <c r="D68" s="450" t="s">
        <v>1527</v>
      </c>
    </row>
    <row r="69" spans="1:4">
      <c r="A69" s="449">
        <v>1507</v>
      </c>
      <c r="B69" s="450" t="s">
        <v>1424</v>
      </c>
      <c r="C69" s="451" t="s">
        <v>1430</v>
      </c>
      <c r="D69" s="450" t="s">
        <v>1528</v>
      </c>
    </row>
    <row r="70" spans="1:4">
      <c r="A70" s="449">
        <v>1508</v>
      </c>
      <c r="B70" s="450" t="s">
        <v>1424</v>
      </c>
      <c r="C70" s="451" t="s">
        <v>1430</v>
      </c>
      <c r="D70" s="450" t="s">
        <v>1529</v>
      </c>
    </row>
    <row r="71" spans="1:4">
      <c r="A71" s="449">
        <v>1509</v>
      </c>
      <c r="B71" s="450" t="s">
        <v>1424</v>
      </c>
      <c r="C71" s="451" t="s">
        <v>1430</v>
      </c>
      <c r="D71" s="450" t="s">
        <v>1530</v>
      </c>
    </row>
    <row r="72" spans="1:4">
      <c r="A72" s="449">
        <v>1510</v>
      </c>
      <c r="B72" s="450" t="s">
        <v>1424</v>
      </c>
      <c r="C72" s="451" t="s">
        <v>1430</v>
      </c>
      <c r="D72" s="450" t="s">
        <v>1531</v>
      </c>
    </row>
    <row r="73" spans="1:4">
      <c r="A73" s="449">
        <v>1511</v>
      </c>
      <c r="B73" s="450" t="s">
        <v>1424</v>
      </c>
      <c r="C73" s="451" t="s">
        <v>1430</v>
      </c>
      <c r="D73" s="450" t="s">
        <v>1532</v>
      </c>
    </row>
    <row r="74" spans="1:4">
      <c r="A74" s="449">
        <v>1512</v>
      </c>
      <c r="B74" s="450" t="s">
        <v>1424</v>
      </c>
      <c r="C74" s="451" t="s">
        <v>1430</v>
      </c>
      <c r="D74" s="450" t="s">
        <v>1533</v>
      </c>
    </row>
    <row r="75" spans="1:4">
      <c r="A75" s="449">
        <v>1513</v>
      </c>
      <c r="B75" s="450" t="s">
        <v>1424</v>
      </c>
      <c r="C75" s="451" t="s">
        <v>1430</v>
      </c>
      <c r="D75" s="450" t="s">
        <v>1534</v>
      </c>
    </row>
    <row r="76" spans="1:4">
      <c r="A76" s="449">
        <v>1514</v>
      </c>
      <c r="B76" s="450" t="s">
        <v>1424</v>
      </c>
      <c r="C76" s="451" t="s">
        <v>1430</v>
      </c>
      <c r="D76" s="450" t="s">
        <v>1535</v>
      </c>
    </row>
    <row r="77" spans="1:4">
      <c r="A77" s="449">
        <v>2301</v>
      </c>
      <c r="B77" s="450" t="s">
        <v>1432</v>
      </c>
      <c r="C77" s="451" t="s">
        <v>1435</v>
      </c>
      <c r="D77" s="450" t="s">
        <v>1536</v>
      </c>
    </row>
    <row r="78" spans="1:4">
      <c r="A78" s="449">
        <v>2302</v>
      </c>
      <c r="B78" s="450" t="s">
        <v>1432</v>
      </c>
      <c r="C78" s="451" t="s">
        <v>1435</v>
      </c>
      <c r="D78" s="450" t="s">
        <v>1537</v>
      </c>
    </row>
    <row r="79" spans="1:4">
      <c r="A79" s="449">
        <v>2303</v>
      </c>
      <c r="B79" s="450" t="s">
        <v>1432</v>
      </c>
      <c r="C79" s="451" t="s">
        <v>1435</v>
      </c>
      <c r="D79" s="450" t="s">
        <v>1538</v>
      </c>
    </row>
    <row r="80" spans="1:4">
      <c r="A80" s="449">
        <v>2304</v>
      </c>
      <c r="B80" s="450" t="s">
        <v>1432</v>
      </c>
      <c r="C80" s="451" t="s">
        <v>1435</v>
      </c>
      <c r="D80" s="450" t="s">
        <v>1539</v>
      </c>
    </row>
    <row r="81" spans="1:4">
      <c r="A81" s="449">
        <v>2305</v>
      </c>
      <c r="B81" s="450" t="s">
        <v>1432</v>
      </c>
      <c r="C81" s="451" t="s">
        <v>1435</v>
      </c>
      <c r="D81" s="450" t="s">
        <v>1540</v>
      </c>
    </row>
    <row r="82" spans="1:4">
      <c r="A82" s="449">
        <v>2306</v>
      </c>
      <c r="B82" s="450" t="s">
        <v>1432</v>
      </c>
      <c r="C82" s="451" t="s">
        <v>1435</v>
      </c>
      <c r="D82" s="450" t="s">
        <v>1541</v>
      </c>
    </row>
    <row r="83" spans="1:4">
      <c r="A83" s="449">
        <v>2307</v>
      </c>
      <c r="B83" s="450" t="s">
        <v>1432</v>
      </c>
      <c r="C83" s="451" t="s">
        <v>1435</v>
      </c>
      <c r="D83" s="450" t="s">
        <v>1542</v>
      </c>
    </row>
    <row r="84" spans="1:4">
      <c r="A84" s="449">
        <v>2308</v>
      </c>
      <c r="B84" s="450" t="s">
        <v>1432</v>
      </c>
      <c r="C84" s="451" t="s">
        <v>1435</v>
      </c>
      <c r="D84" s="450" t="s">
        <v>1543</v>
      </c>
    </row>
    <row r="85" spans="1:4">
      <c r="A85" s="449">
        <v>2309</v>
      </c>
      <c r="B85" s="450" t="s">
        <v>1432</v>
      </c>
      <c r="C85" s="451" t="s">
        <v>1435</v>
      </c>
      <c r="D85" s="450" t="s">
        <v>1544</v>
      </c>
    </row>
    <row r="86" spans="1:4">
      <c r="A86" s="449">
        <v>2310</v>
      </c>
      <c r="B86" s="450" t="s">
        <v>1432</v>
      </c>
      <c r="C86" s="451" t="s">
        <v>1435</v>
      </c>
      <c r="D86" s="450" t="s">
        <v>1545</v>
      </c>
    </row>
    <row r="87" spans="1:4">
      <c r="A87" s="449">
        <v>2311</v>
      </c>
      <c r="B87" s="450" t="s">
        <v>1432</v>
      </c>
      <c r="C87" s="451" t="s">
        <v>1435</v>
      </c>
      <c r="D87" s="450" t="s">
        <v>1546</v>
      </c>
    </row>
    <row r="88" spans="1:4">
      <c r="A88" s="449">
        <v>2312</v>
      </c>
      <c r="B88" s="450" t="s">
        <v>1432</v>
      </c>
      <c r="C88" s="451" t="s">
        <v>1435</v>
      </c>
      <c r="D88" s="450" t="s">
        <v>1547</v>
      </c>
    </row>
    <row r="89" spans="1:4">
      <c r="A89" s="449">
        <v>2313</v>
      </c>
      <c r="B89" s="450" t="s">
        <v>1432</v>
      </c>
      <c r="C89" s="451" t="s">
        <v>1435</v>
      </c>
      <c r="D89" s="450" t="s">
        <v>1548</v>
      </c>
    </row>
    <row r="90" spans="1:4">
      <c r="A90" s="449">
        <v>2314</v>
      </c>
      <c r="B90" s="450" t="s">
        <v>1432</v>
      </c>
      <c r="C90" s="451" t="s">
        <v>1435</v>
      </c>
      <c r="D90" s="450" t="s">
        <v>1549</v>
      </c>
    </row>
    <row r="91" spans="1:4">
      <c r="A91" s="449">
        <v>2315</v>
      </c>
      <c r="B91" s="450" t="s">
        <v>1432</v>
      </c>
      <c r="C91" s="451" t="s">
        <v>1435</v>
      </c>
      <c r="D91" s="450" t="s">
        <v>1550</v>
      </c>
    </row>
    <row r="92" spans="1:4">
      <c r="A92" s="449">
        <v>2316</v>
      </c>
      <c r="B92" s="450" t="s">
        <v>1432</v>
      </c>
      <c r="C92" s="451" t="s">
        <v>1435</v>
      </c>
      <c r="D92" s="450" t="s">
        <v>1551</v>
      </c>
    </row>
    <row r="93" spans="1:4">
      <c r="A93" s="449">
        <v>2317</v>
      </c>
      <c r="B93" s="450" t="s">
        <v>1432</v>
      </c>
      <c r="C93" s="451" t="s">
        <v>1435</v>
      </c>
      <c r="D93" s="450" t="s">
        <v>1552</v>
      </c>
    </row>
    <row r="94" spans="1:4">
      <c r="A94" s="449">
        <v>2318</v>
      </c>
      <c r="B94" s="450" t="s">
        <v>1432</v>
      </c>
      <c r="C94" s="451" t="s">
        <v>1435</v>
      </c>
      <c r="D94" s="450" t="s">
        <v>1553</v>
      </c>
    </row>
    <row r="95" spans="1:4">
      <c r="A95" s="449">
        <v>2319</v>
      </c>
      <c r="B95" s="450" t="s">
        <v>1432</v>
      </c>
      <c r="C95" s="451" t="s">
        <v>1435</v>
      </c>
      <c r="D95" s="450" t="s">
        <v>1554</v>
      </c>
    </row>
    <row r="96" spans="1:4">
      <c r="A96" s="449">
        <v>2320</v>
      </c>
      <c r="B96" s="450" t="s">
        <v>1432</v>
      </c>
      <c r="C96" s="451" t="s">
        <v>1435</v>
      </c>
      <c r="D96" s="450" t="s">
        <v>1555</v>
      </c>
    </row>
    <row r="97" spans="1:4">
      <c r="A97" s="449">
        <v>2321</v>
      </c>
      <c r="B97" s="450" t="s">
        <v>1432</v>
      </c>
      <c r="C97" s="451" t="s">
        <v>1435</v>
      </c>
      <c r="D97" s="450" t="s">
        <v>1556</v>
      </c>
    </row>
    <row r="98" spans="1:4">
      <c r="A98" s="449">
        <v>2322</v>
      </c>
      <c r="B98" s="450" t="s">
        <v>1432</v>
      </c>
      <c r="C98" s="451" t="s">
        <v>1435</v>
      </c>
      <c r="D98" s="450" t="s">
        <v>1557</v>
      </c>
    </row>
    <row r="99" spans="1:4">
      <c r="A99" s="449">
        <v>2323</v>
      </c>
      <c r="B99" s="450" t="s">
        <v>1432</v>
      </c>
      <c r="C99" s="451" t="s">
        <v>1435</v>
      </c>
      <c r="D99" s="450" t="s">
        <v>1558</v>
      </c>
    </row>
    <row r="100" spans="1:4">
      <c r="A100" s="449">
        <v>2324</v>
      </c>
      <c r="B100" s="450" t="s">
        <v>1432</v>
      </c>
      <c r="C100" s="451" t="s">
        <v>1435</v>
      </c>
      <c r="D100" s="450" t="s">
        <v>1559</v>
      </c>
    </row>
    <row r="101" spans="1:4">
      <c r="A101" s="449">
        <v>2325</v>
      </c>
      <c r="B101" s="450" t="s">
        <v>1432</v>
      </c>
      <c r="C101" s="451" t="s">
        <v>1435</v>
      </c>
      <c r="D101" s="450" t="s">
        <v>1560</v>
      </c>
    </row>
    <row r="102" spans="1:4">
      <c r="A102" s="449">
        <v>2326</v>
      </c>
      <c r="B102" s="450" t="s">
        <v>1432</v>
      </c>
      <c r="C102" s="451" t="s">
        <v>1435</v>
      </c>
      <c r="D102" s="450" t="s">
        <v>1561</v>
      </c>
    </row>
    <row r="103" spans="1:4">
      <c r="A103" s="449">
        <v>2327</v>
      </c>
      <c r="B103" s="450" t="s">
        <v>1432</v>
      </c>
      <c r="C103" s="451" t="s">
        <v>1435</v>
      </c>
      <c r="D103" s="450" t="s">
        <v>1562</v>
      </c>
    </row>
    <row r="104" spans="1:4">
      <c r="A104" s="449">
        <v>2328</v>
      </c>
      <c r="B104" s="450" t="s">
        <v>1432</v>
      </c>
      <c r="C104" s="451" t="s">
        <v>1435</v>
      </c>
      <c r="D104" s="450" t="s">
        <v>1563</v>
      </c>
    </row>
    <row r="105" spans="1:4">
      <c r="A105" s="449">
        <v>2329</v>
      </c>
      <c r="B105" s="450" t="s">
        <v>1432</v>
      </c>
      <c r="C105" s="451" t="s">
        <v>1435</v>
      </c>
      <c r="D105" s="450" t="s">
        <v>1564</v>
      </c>
    </row>
    <row r="106" spans="1:4" ht="14.1" customHeight="1">
      <c r="A106" s="449">
        <v>2330</v>
      </c>
      <c r="B106" s="450" t="s">
        <v>1432</v>
      </c>
      <c r="C106" s="451" t="s">
        <v>1435</v>
      </c>
      <c r="D106" s="450" t="s">
        <v>1565</v>
      </c>
    </row>
    <row r="107" spans="1:4">
      <c r="A107" s="449">
        <v>2331</v>
      </c>
      <c r="B107" s="450" t="s">
        <v>1432</v>
      </c>
      <c r="C107" s="451" t="s">
        <v>1435</v>
      </c>
      <c r="D107" s="450" t="s">
        <v>1566</v>
      </c>
    </row>
    <row r="108" spans="1:4">
      <c r="A108" s="449">
        <v>2201</v>
      </c>
      <c r="B108" s="450" t="s">
        <v>1432</v>
      </c>
      <c r="C108" s="451" t="s">
        <v>1434</v>
      </c>
      <c r="D108" s="450" t="s">
        <v>1567</v>
      </c>
    </row>
    <row r="109" spans="1:4">
      <c r="A109" s="449">
        <v>2202</v>
      </c>
      <c r="B109" s="450" t="s">
        <v>1432</v>
      </c>
      <c r="C109" s="451" t="s">
        <v>1434</v>
      </c>
      <c r="D109" s="450" t="s">
        <v>1568</v>
      </c>
    </row>
    <row r="110" spans="1:4">
      <c r="A110" s="449">
        <v>2203</v>
      </c>
      <c r="B110" s="450" t="s">
        <v>1432</v>
      </c>
      <c r="C110" s="451" t="s">
        <v>1434</v>
      </c>
      <c r="D110" s="450" t="s">
        <v>1569</v>
      </c>
    </row>
    <row r="111" spans="1:4">
      <c r="A111" s="449">
        <v>2204</v>
      </c>
      <c r="B111" s="450" t="s">
        <v>1432</v>
      </c>
      <c r="C111" s="451" t="s">
        <v>1434</v>
      </c>
      <c r="D111" s="450" t="s">
        <v>1570</v>
      </c>
    </row>
    <row r="112" spans="1:4">
      <c r="A112" s="449">
        <v>2205</v>
      </c>
      <c r="B112" s="450" t="s">
        <v>1432</v>
      </c>
      <c r="C112" s="451" t="s">
        <v>1434</v>
      </c>
      <c r="D112" s="450" t="s">
        <v>1571</v>
      </c>
    </row>
    <row r="113" spans="1:4">
      <c r="A113" s="449">
        <v>2206</v>
      </c>
      <c r="B113" s="450" t="s">
        <v>1432</v>
      </c>
      <c r="C113" s="451" t="s">
        <v>1434</v>
      </c>
      <c r="D113" s="450" t="s">
        <v>1572</v>
      </c>
    </row>
    <row r="114" spans="1:4">
      <c r="A114" s="449">
        <v>2207</v>
      </c>
      <c r="B114" s="450" t="s">
        <v>1432</v>
      </c>
      <c r="C114" s="451" t="s">
        <v>1434</v>
      </c>
      <c r="D114" s="450" t="s">
        <v>1573</v>
      </c>
    </row>
    <row r="115" spans="1:4">
      <c r="A115" s="449">
        <v>2208</v>
      </c>
      <c r="B115" s="450" t="s">
        <v>1432</v>
      </c>
      <c r="C115" s="451" t="s">
        <v>1434</v>
      </c>
      <c r="D115" s="450" t="s">
        <v>1574</v>
      </c>
    </row>
    <row r="116" spans="1:4">
      <c r="A116" s="449">
        <v>2209</v>
      </c>
      <c r="B116" s="450" t="s">
        <v>1432</v>
      </c>
      <c r="C116" s="451" t="s">
        <v>1434</v>
      </c>
      <c r="D116" s="450" t="s">
        <v>1575</v>
      </c>
    </row>
    <row r="117" spans="1:4">
      <c r="A117" s="449">
        <v>2210</v>
      </c>
      <c r="B117" s="450" t="s">
        <v>1432</v>
      </c>
      <c r="C117" s="451" t="s">
        <v>1434</v>
      </c>
      <c r="D117" s="450" t="s">
        <v>1576</v>
      </c>
    </row>
    <row r="118" spans="1:4">
      <c r="A118" s="449">
        <v>2211</v>
      </c>
      <c r="B118" s="450" t="s">
        <v>1432</v>
      </c>
      <c r="C118" s="451" t="s">
        <v>1434</v>
      </c>
      <c r="D118" s="450" t="s">
        <v>1577</v>
      </c>
    </row>
    <row r="119" spans="1:4">
      <c r="A119" s="449">
        <v>2212</v>
      </c>
      <c r="B119" s="450" t="s">
        <v>1432</v>
      </c>
      <c r="C119" s="451" t="s">
        <v>1434</v>
      </c>
      <c r="D119" s="450" t="s">
        <v>1578</v>
      </c>
    </row>
    <row r="120" spans="1:4">
      <c r="A120" s="449">
        <v>2213</v>
      </c>
      <c r="B120" s="450" t="s">
        <v>1432</v>
      </c>
      <c r="C120" s="451" t="s">
        <v>1434</v>
      </c>
      <c r="D120" s="450" t="s">
        <v>1579</v>
      </c>
    </row>
    <row r="121" spans="1:4">
      <c r="A121" s="449">
        <v>2214</v>
      </c>
      <c r="B121" s="450" t="s">
        <v>1432</v>
      </c>
      <c r="C121" s="451" t="s">
        <v>1434</v>
      </c>
      <c r="D121" s="450" t="s">
        <v>1580</v>
      </c>
    </row>
    <row r="122" spans="1:4">
      <c r="A122" s="449">
        <v>2215</v>
      </c>
      <c r="B122" s="450" t="s">
        <v>1432</v>
      </c>
      <c r="C122" s="451" t="s">
        <v>1434</v>
      </c>
      <c r="D122" s="450" t="s">
        <v>1581</v>
      </c>
    </row>
    <row r="123" spans="1:4">
      <c r="A123" s="449">
        <v>2216</v>
      </c>
      <c r="B123" s="450" t="s">
        <v>1432</v>
      </c>
      <c r="C123" s="451" t="s">
        <v>1434</v>
      </c>
      <c r="D123" s="450" t="s">
        <v>1582</v>
      </c>
    </row>
    <row r="124" spans="1:4">
      <c r="A124" s="449">
        <v>2217</v>
      </c>
      <c r="B124" s="450" t="s">
        <v>1432</v>
      </c>
      <c r="C124" s="451" t="s">
        <v>1434</v>
      </c>
      <c r="D124" s="450" t="s">
        <v>1583</v>
      </c>
    </row>
    <row r="125" spans="1:4">
      <c r="A125" s="449">
        <v>2218</v>
      </c>
      <c r="B125" s="450" t="s">
        <v>1432</v>
      </c>
      <c r="C125" s="451" t="s">
        <v>1434</v>
      </c>
      <c r="D125" s="450" t="s">
        <v>1584</v>
      </c>
    </row>
    <row r="126" spans="1:4">
      <c r="A126" s="449">
        <v>2219</v>
      </c>
      <c r="B126" s="450" t="s">
        <v>1432</v>
      </c>
      <c r="C126" s="451" t="s">
        <v>1434</v>
      </c>
      <c r="D126" s="450" t="s">
        <v>1585</v>
      </c>
    </row>
    <row r="127" spans="1:4">
      <c r="A127" s="449">
        <v>2220</v>
      </c>
      <c r="B127" s="450" t="s">
        <v>1432</v>
      </c>
      <c r="C127" s="451" t="s">
        <v>1434</v>
      </c>
      <c r="D127" s="450" t="s">
        <v>1586</v>
      </c>
    </row>
    <row r="128" spans="1:4">
      <c r="A128" s="449">
        <v>2101</v>
      </c>
      <c r="B128" s="450" t="s">
        <v>1432</v>
      </c>
      <c r="C128" s="451" t="s">
        <v>1433</v>
      </c>
      <c r="D128" s="450" t="s">
        <v>1587</v>
      </c>
    </row>
    <row r="129" spans="1:4">
      <c r="A129" s="449">
        <v>2102</v>
      </c>
      <c r="B129" s="450" t="s">
        <v>1432</v>
      </c>
      <c r="C129" s="451" t="s">
        <v>1433</v>
      </c>
      <c r="D129" s="450" t="s">
        <v>1588</v>
      </c>
    </row>
    <row r="130" spans="1:4">
      <c r="A130" s="449">
        <v>2103</v>
      </c>
      <c r="B130" s="450" t="s">
        <v>1432</v>
      </c>
      <c r="C130" s="451" t="s">
        <v>1433</v>
      </c>
      <c r="D130" s="450" t="s">
        <v>1589</v>
      </c>
    </row>
    <row r="131" spans="1:4">
      <c r="A131" s="449">
        <v>2104</v>
      </c>
      <c r="B131" s="450" t="s">
        <v>1432</v>
      </c>
      <c r="C131" s="451" t="s">
        <v>1433</v>
      </c>
      <c r="D131" s="450" t="s">
        <v>1590</v>
      </c>
    </row>
    <row r="132" spans="1:4">
      <c r="A132" s="449">
        <v>2105</v>
      </c>
      <c r="B132" s="450" t="s">
        <v>1432</v>
      </c>
      <c r="C132" s="451" t="s">
        <v>1433</v>
      </c>
      <c r="D132" s="450" t="s">
        <v>1591</v>
      </c>
    </row>
    <row r="133" spans="1:4">
      <c r="A133" s="449">
        <v>2106</v>
      </c>
      <c r="B133" s="450" t="s">
        <v>1432</v>
      </c>
      <c r="C133" s="451" t="s">
        <v>1433</v>
      </c>
      <c r="D133" s="450" t="s">
        <v>1592</v>
      </c>
    </row>
    <row r="134" spans="1:4">
      <c r="A134" s="449">
        <v>2107</v>
      </c>
      <c r="B134" s="450" t="s">
        <v>1432</v>
      </c>
      <c r="C134" s="451" t="s">
        <v>1433</v>
      </c>
      <c r="D134" s="450" t="s">
        <v>1593</v>
      </c>
    </row>
    <row r="135" spans="1:4">
      <c r="A135" s="449">
        <v>2108</v>
      </c>
      <c r="B135" s="450" t="s">
        <v>1432</v>
      </c>
      <c r="C135" s="451" t="s">
        <v>1433</v>
      </c>
      <c r="D135" s="450" t="s">
        <v>1594</v>
      </c>
    </row>
    <row r="136" spans="1:4">
      <c r="A136" s="449">
        <v>2109</v>
      </c>
      <c r="B136" s="450" t="s">
        <v>1432</v>
      </c>
      <c r="C136" s="451" t="s">
        <v>1433</v>
      </c>
      <c r="D136" s="450" t="s">
        <v>1595</v>
      </c>
    </row>
    <row r="137" spans="1:4">
      <c r="A137" s="449">
        <v>2110</v>
      </c>
      <c r="B137" s="450" t="s">
        <v>1432</v>
      </c>
      <c r="C137" s="451" t="s">
        <v>1433</v>
      </c>
      <c r="D137" s="450" t="s">
        <v>1596</v>
      </c>
    </row>
    <row r="138" spans="1:4">
      <c r="A138" s="449">
        <v>2111</v>
      </c>
      <c r="B138" s="450" t="s">
        <v>1432</v>
      </c>
      <c r="C138" s="451" t="s">
        <v>1433</v>
      </c>
      <c r="D138" s="450" t="s">
        <v>1597</v>
      </c>
    </row>
    <row r="139" spans="1:4">
      <c r="A139" s="449">
        <v>2112</v>
      </c>
      <c r="B139" s="450" t="s">
        <v>1432</v>
      </c>
      <c r="C139" s="451" t="s">
        <v>1433</v>
      </c>
      <c r="D139" s="450" t="s">
        <v>1598</v>
      </c>
    </row>
    <row r="140" spans="1:4">
      <c r="A140" s="449">
        <v>2113</v>
      </c>
      <c r="B140" s="450" t="s">
        <v>1432</v>
      </c>
      <c r="C140" s="451" t="s">
        <v>1433</v>
      </c>
      <c r="D140" s="450" t="s">
        <v>1599</v>
      </c>
    </row>
    <row r="141" spans="1:4">
      <c r="A141" s="449">
        <v>2114</v>
      </c>
      <c r="B141" s="450" t="s">
        <v>1432</v>
      </c>
      <c r="C141" s="451" t="s">
        <v>1433</v>
      </c>
      <c r="D141" s="450" t="s">
        <v>1600</v>
      </c>
    </row>
    <row r="142" spans="1:4">
      <c r="A142" s="449">
        <v>2115</v>
      </c>
      <c r="B142" s="450" t="s">
        <v>1432</v>
      </c>
      <c r="C142" s="451" t="s">
        <v>1433</v>
      </c>
      <c r="D142" s="450" t="s">
        <v>1601</v>
      </c>
    </row>
    <row r="143" spans="1:4">
      <c r="A143" s="449">
        <v>2116</v>
      </c>
      <c r="B143" s="450" t="s">
        <v>1432</v>
      </c>
      <c r="C143" s="451" t="s">
        <v>1433</v>
      </c>
      <c r="D143" s="450" t="s">
        <v>1602</v>
      </c>
    </row>
    <row r="144" spans="1:4">
      <c r="A144" s="449">
        <v>2117</v>
      </c>
      <c r="B144" s="450" t="s">
        <v>1432</v>
      </c>
      <c r="C144" s="451" t="s">
        <v>1433</v>
      </c>
      <c r="D144" s="450" t="s">
        <v>1603</v>
      </c>
    </row>
    <row r="145" spans="1:4">
      <c r="A145" s="449">
        <v>2118</v>
      </c>
      <c r="B145" s="450" t="s">
        <v>1432</v>
      </c>
      <c r="C145" s="451" t="s">
        <v>1433</v>
      </c>
      <c r="D145" s="450" t="s">
        <v>1604</v>
      </c>
    </row>
    <row r="146" spans="1:4">
      <c r="A146" s="449">
        <v>2119</v>
      </c>
      <c r="B146" s="450" t="s">
        <v>1432</v>
      </c>
      <c r="C146" s="451" t="s">
        <v>1433</v>
      </c>
      <c r="D146" s="450" t="s">
        <v>1605</v>
      </c>
    </row>
    <row r="147" spans="1:4">
      <c r="A147" s="449">
        <v>2120</v>
      </c>
      <c r="B147" s="450" t="s">
        <v>1432</v>
      </c>
      <c r="C147" s="451" t="s">
        <v>1433</v>
      </c>
      <c r="D147" s="450" t="s">
        <v>1606</v>
      </c>
    </row>
    <row r="148" spans="1:4">
      <c r="A148" s="449">
        <v>2121</v>
      </c>
      <c r="B148" s="450" t="s">
        <v>1432</v>
      </c>
      <c r="C148" s="451" t="s">
        <v>1433</v>
      </c>
      <c r="D148" s="450" t="s">
        <v>1607</v>
      </c>
    </row>
    <row r="149" spans="1:4">
      <c r="A149" s="449">
        <v>2122</v>
      </c>
      <c r="B149" s="450" t="s">
        <v>1432</v>
      </c>
      <c r="C149" s="451" t="s">
        <v>1433</v>
      </c>
      <c r="D149" s="450" t="s">
        <v>1608</v>
      </c>
    </row>
    <row r="150" spans="1:4">
      <c r="A150" s="449">
        <v>2123</v>
      </c>
      <c r="B150" s="450" t="s">
        <v>1432</v>
      </c>
      <c r="C150" s="451" t="s">
        <v>1433</v>
      </c>
      <c r="D150" s="450" t="s">
        <v>1609</v>
      </c>
    </row>
    <row r="151" spans="1:4">
      <c r="A151" s="449">
        <v>2124</v>
      </c>
      <c r="B151" s="450" t="s">
        <v>1432</v>
      </c>
      <c r="C151" s="451" t="s">
        <v>1433</v>
      </c>
      <c r="D151" s="450" t="s">
        <v>1610</v>
      </c>
    </row>
    <row r="152" spans="1:4">
      <c r="A152" s="449">
        <v>2125</v>
      </c>
      <c r="B152" s="450" t="s">
        <v>1432</v>
      </c>
      <c r="C152" s="451" t="s">
        <v>1433</v>
      </c>
      <c r="D152" s="450" t="s">
        <v>1611</v>
      </c>
    </row>
    <row r="153" spans="1:4">
      <c r="A153" s="449">
        <v>2126</v>
      </c>
      <c r="B153" s="450" t="s">
        <v>1432</v>
      </c>
      <c r="C153" s="451" t="s">
        <v>1433</v>
      </c>
      <c r="D153" s="450" t="s">
        <v>1612</v>
      </c>
    </row>
    <row r="154" spans="1:4">
      <c r="A154" s="449">
        <v>2127</v>
      </c>
      <c r="B154" s="450" t="s">
        <v>1432</v>
      </c>
      <c r="C154" s="451" t="s">
        <v>1433</v>
      </c>
      <c r="D154" s="450" t="s">
        <v>1613</v>
      </c>
    </row>
    <row r="155" spans="1:4">
      <c r="A155" s="449">
        <v>2128</v>
      </c>
      <c r="B155" s="450" t="s">
        <v>1432</v>
      </c>
      <c r="C155" s="451" t="s">
        <v>1433</v>
      </c>
      <c r="D155" s="450" t="s">
        <v>1614</v>
      </c>
    </row>
    <row r="156" spans="1:4">
      <c r="A156" s="449">
        <v>2129</v>
      </c>
      <c r="B156" s="450" t="s">
        <v>1432</v>
      </c>
      <c r="C156" s="451" t="s">
        <v>1433</v>
      </c>
      <c r="D156" s="450" t="s">
        <v>1615</v>
      </c>
    </row>
    <row r="157" spans="1:4">
      <c r="A157" s="449">
        <v>2130</v>
      </c>
      <c r="B157" s="450" t="s">
        <v>1432</v>
      </c>
      <c r="C157" s="451" t="s">
        <v>1433</v>
      </c>
      <c r="D157" s="450" t="s">
        <v>1616</v>
      </c>
    </row>
    <row r="158" spans="1:4">
      <c r="A158" s="449">
        <v>2131</v>
      </c>
      <c r="B158" s="450" t="s">
        <v>1432</v>
      </c>
      <c r="C158" s="451" t="s">
        <v>1433</v>
      </c>
      <c r="D158" s="450" t="s">
        <v>1617</v>
      </c>
    </row>
    <row r="159" spans="1:4">
      <c r="A159" s="449">
        <v>2132</v>
      </c>
      <c r="B159" s="450" t="s">
        <v>1432</v>
      </c>
      <c r="C159" s="451" t="s">
        <v>1433</v>
      </c>
      <c r="D159" s="450" t="s">
        <v>1618</v>
      </c>
    </row>
    <row r="160" spans="1:4">
      <c r="A160" s="449">
        <v>2133</v>
      </c>
      <c r="B160" s="450" t="s">
        <v>1432</v>
      </c>
      <c r="C160" s="451" t="s">
        <v>1433</v>
      </c>
      <c r="D160" s="450" t="s">
        <v>1619</v>
      </c>
    </row>
    <row r="161" spans="1:4">
      <c r="A161" s="449">
        <v>2134</v>
      </c>
      <c r="B161" s="450" t="s">
        <v>1432</v>
      </c>
      <c r="C161" s="451" t="s">
        <v>1433</v>
      </c>
      <c r="D161" s="450" t="s">
        <v>1620</v>
      </c>
    </row>
    <row r="162" spans="1:4">
      <c r="A162" s="449">
        <v>2135</v>
      </c>
      <c r="B162" s="450" t="s">
        <v>1432</v>
      </c>
      <c r="C162" s="451" t="s">
        <v>1433</v>
      </c>
      <c r="D162" s="450" t="s">
        <v>1621</v>
      </c>
    </row>
    <row r="163" spans="1:4">
      <c r="A163" s="449">
        <v>2136</v>
      </c>
      <c r="B163" s="450" t="s">
        <v>1432</v>
      </c>
      <c r="C163" s="451" t="s">
        <v>1433</v>
      </c>
      <c r="D163" s="450" t="s">
        <v>1622</v>
      </c>
    </row>
    <row r="164" spans="1:4">
      <c r="A164" s="449">
        <v>2137</v>
      </c>
      <c r="B164" s="450" t="s">
        <v>1432</v>
      </c>
      <c r="C164" s="451" t="s">
        <v>1433</v>
      </c>
      <c r="D164" s="450" t="s">
        <v>1623</v>
      </c>
    </row>
    <row r="165" spans="1:4">
      <c r="A165" s="449">
        <v>2138</v>
      </c>
      <c r="B165" s="450" t="s">
        <v>1432</v>
      </c>
      <c r="C165" s="451" t="s">
        <v>1433</v>
      </c>
      <c r="D165" s="450" t="s">
        <v>1624</v>
      </c>
    </row>
    <row r="166" spans="1:4">
      <c r="A166" s="449">
        <v>2139</v>
      </c>
      <c r="B166" s="450" t="s">
        <v>1432</v>
      </c>
      <c r="C166" s="451" t="s">
        <v>1433</v>
      </c>
      <c r="D166" s="450" t="s">
        <v>1625</v>
      </c>
    </row>
    <row r="167" spans="1:4">
      <c r="A167" s="449">
        <v>2140</v>
      </c>
      <c r="B167" s="450" t="s">
        <v>1432</v>
      </c>
      <c r="C167" s="451" t="s">
        <v>1433</v>
      </c>
      <c r="D167" s="450" t="s">
        <v>1626</v>
      </c>
    </row>
    <row r="168" spans="1:4">
      <c r="A168" s="449">
        <v>2141</v>
      </c>
      <c r="B168" s="450" t="s">
        <v>1432</v>
      </c>
      <c r="C168" s="451" t="s">
        <v>1433</v>
      </c>
      <c r="D168" s="450" t="s">
        <v>1627</v>
      </c>
    </row>
    <row r="169" spans="1:4">
      <c r="A169" s="449">
        <v>2142</v>
      </c>
      <c r="B169" s="450" t="s">
        <v>1432</v>
      </c>
      <c r="C169" s="451" t="s">
        <v>1433</v>
      </c>
      <c r="D169" s="450" t="s">
        <v>1628</v>
      </c>
    </row>
    <row r="170" spans="1:4">
      <c r="A170" s="449">
        <v>2143</v>
      </c>
      <c r="B170" s="450" t="s">
        <v>1432</v>
      </c>
      <c r="C170" s="451" t="s">
        <v>1433</v>
      </c>
      <c r="D170" s="450" t="s">
        <v>1629</v>
      </c>
    </row>
    <row r="171" spans="1:4">
      <c r="A171" s="449">
        <v>2144</v>
      </c>
      <c r="B171" s="450" t="s">
        <v>1432</v>
      </c>
      <c r="C171" s="451" t="s">
        <v>1433</v>
      </c>
      <c r="D171" s="450" t="s">
        <v>1630</v>
      </c>
    </row>
    <row r="172" spans="1:4">
      <c r="A172" s="449">
        <v>2145</v>
      </c>
      <c r="B172" s="450" t="s">
        <v>1432</v>
      </c>
      <c r="C172" s="451" t="s">
        <v>1433</v>
      </c>
      <c r="D172" s="450" t="s">
        <v>1631</v>
      </c>
    </row>
    <row r="173" spans="1:4">
      <c r="A173" s="449">
        <v>2146</v>
      </c>
      <c r="B173" s="450" t="s">
        <v>1432</v>
      </c>
      <c r="C173" s="451" t="s">
        <v>1433</v>
      </c>
      <c r="D173" s="450" t="s">
        <v>1632</v>
      </c>
    </row>
    <row r="174" spans="1:4">
      <c r="A174" s="449">
        <v>2147</v>
      </c>
      <c r="B174" s="450" t="s">
        <v>1432</v>
      </c>
      <c r="C174" s="451" t="s">
        <v>1433</v>
      </c>
      <c r="D174" s="450" t="s">
        <v>1633</v>
      </c>
    </row>
    <row r="175" spans="1:4">
      <c r="A175" s="449">
        <v>2148</v>
      </c>
      <c r="B175" s="450" t="s">
        <v>1432</v>
      </c>
      <c r="C175" s="451" t="s">
        <v>1433</v>
      </c>
      <c r="D175" s="450" t="s">
        <v>1634</v>
      </c>
    </row>
    <row r="176" spans="1:4">
      <c r="A176" s="449">
        <v>2149</v>
      </c>
      <c r="B176" s="450" t="s">
        <v>1432</v>
      </c>
      <c r="C176" s="451" t="s">
        <v>1433</v>
      </c>
      <c r="D176" s="450" t="s">
        <v>1635</v>
      </c>
    </row>
    <row r="177" spans="1:4">
      <c r="A177" s="449">
        <v>2150</v>
      </c>
      <c r="B177" s="450" t="s">
        <v>1432</v>
      </c>
      <c r="C177" s="451" t="s">
        <v>1433</v>
      </c>
      <c r="D177" s="450" t="s">
        <v>1636</v>
      </c>
    </row>
    <row r="178" spans="1:4">
      <c r="A178" s="449">
        <v>2151</v>
      </c>
      <c r="B178" s="450" t="s">
        <v>1432</v>
      </c>
      <c r="C178" s="451" t="s">
        <v>1433</v>
      </c>
      <c r="D178" s="450" t="s">
        <v>1637</v>
      </c>
    </row>
    <row r="179" spans="1:4">
      <c r="A179" s="449">
        <v>2152</v>
      </c>
      <c r="B179" s="450" t="s">
        <v>1432</v>
      </c>
      <c r="C179" s="451" t="s">
        <v>1433</v>
      </c>
      <c r="D179" s="450" t="s">
        <v>1638</v>
      </c>
    </row>
    <row r="180" spans="1:4">
      <c r="A180" s="449">
        <v>2153</v>
      </c>
      <c r="B180" s="450" t="s">
        <v>1432</v>
      </c>
      <c r="C180" s="451" t="s">
        <v>1433</v>
      </c>
      <c r="D180" s="450" t="s">
        <v>1639</v>
      </c>
    </row>
    <row r="181" spans="1:4">
      <c r="A181" s="449">
        <v>2154</v>
      </c>
      <c r="B181" s="450" t="s">
        <v>1432</v>
      </c>
      <c r="C181" s="451" t="s">
        <v>1433</v>
      </c>
      <c r="D181" s="450" t="s">
        <v>1640</v>
      </c>
    </row>
    <row r="182" spans="1:4">
      <c r="A182" s="449">
        <v>2155</v>
      </c>
      <c r="B182" s="450" t="s">
        <v>1432</v>
      </c>
      <c r="C182" s="451" t="s">
        <v>1433</v>
      </c>
      <c r="D182" s="450" t="s">
        <v>1641</v>
      </c>
    </row>
    <row r="183" spans="1:4">
      <c r="A183" s="449">
        <v>2401</v>
      </c>
      <c r="B183" s="450" t="s">
        <v>1432</v>
      </c>
      <c r="C183" s="451" t="s">
        <v>1436</v>
      </c>
      <c r="D183" s="450" t="s">
        <v>1642</v>
      </c>
    </row>
    <row r="184" spans="1:4">
      <c r="A184" s="449">
        <v>2402</v>
      </c>
      <c r="B184" s="450" t="s">
        <v>1432</v>
      </c>
      <c r="C184" s="451" t="s">
        <v>1436</v>
      </c>
      <c r="D184" s="450" t="s">
        <v>1643</v>
      </c>
    </row>
    <row r="185" spans="1:4">
      <c r="A185" s="449">
        <v>2403</v>
      </c>
      <c r="B185" s="450" t="s">
        <v>1432</v>
      </c>
      <c r="C185" s="451" t="s">
        <v>1436</v>
      </c>
      <c r="D185" s="450" t="s">
        <v>1644</v>
      </c>
    </row>
    <row r="186" spans="1:4">
      <c r="A186" s="449">
        <v>2404</v>
      </c>
      <c r="B186" s="450" t="s">
        <v>1432</v>
      </c>
      <c r="C186" s="451" t="s">
        <v>1436</v>
      </c>
      <c r="D186" s="450" t="s">
        <v>1645</v>
      </c>
    </row>
    <row r="187" spans="1:4">
      <c r="A187" s="449">
        <v>2405</v>
      </c>
      <c r="B187" s="450" t="s">
        <v>1432</v>
      </c>
      <c r="C187" s="451" t="s">
        <v>1436</v>
      </c>
      <c r="D187" s="450" t="s">
        <v>1646</v>
      </c>
    </row>
    <row r="188" spans="1:4">
      <c r="A188" s="449">
        <v>2406</v>
      </c>
      <c r="B188" s="450" t="s">
        <v>1432</v>
      </c>
      <c r="C188" s="451" t="s">
        <v>1436</v>
      </c>
      <c r="D188" s="450" t="s">
        <v>1647</v>
      </c>
    </row>
    <row r="189" spans="1:4">
      <c r="A189" s="449">
        <v>2407</v>
      </c>
      <c r="B189" s="450" t="s">
        <v>1432</v>
      </c>
      <c r="C189" s="451" t="s">
        <v>1436</v>
      </c>
      <c r="D189" s="450" t="s">
        <v>1648</v>
      </c>
    </row>
    <row r="190" spans="1:4">
      <c r="A190" s="449">
        <v>2408</v>
      </c>
      <c r="B190" s="450" t="s">
        <v>1432</v>
      </c>
      <c r="C190" s="451" t="s">
        <v>1436</v>
      </c>
      <c r="D190" s="450" t="s">
        <v>1649</v>
      </c>
    </row>
    <row r="191" spans="1:4">
      <c r="A191" s="449">
        <v>2409</v>
      </c>
      <c r="B191" s="450" t="s">
        <v>1432</v>
      </c>
      <c r="C191" s="451" t="s">
        <v>1436</v>
      </c>
      <c r="D191" s="450" t="s">
        <v>1650</v>
      </c>
    </row>
    <row r="192" spans="1:4">
      <c r="A192" s="449">
        <v>2410</v>
      </c>
      <c r="B192" s="450" t="s">
        <v>1432</v>
      </c>
      <c r="C192" s="451" t="s">
        <v>1436</v>
      </c>
      <c r="D192" s="450" t="s">
        <v>1651</v>
      </c>
    </row>
    <row r="193" spans="1:4">
      <c r="A193" s="449">
        <v>2411</v>
      </c>
      <c r="B193" s="450" t="s">
        <v>1432</v>
      </c>
      <c r="C193" s="451" t="s">
        <v>1436</v>
      </c>
      <c r="D193" s="450" t="s">
        <v>1652</v>
      </c>
    </row>
    <row r="194" spans="1:4">
      <c r="A194" s="449">
        <v>2412</v>
      </c>
      <c r="B194" s="450" t="s">
        <v>1432</v>
      </c>
      <c r="C194" s="451" t="s">
        <v>1436</v>
      </c>
      <c r="D194" s="450" t="s">
        <v>1653</v>
      </c>
    </row>
    <row r="195" spans="1:4">
      <c r="A195" s="449">
        <v>2413</v>
      </c>
      <c r="B195" s="450" t="s">
        <v>1432</v>
      </c>
      <c r="C195" s="451" t="s">
        <v>1436</v>
      </c>
      <c r="D195" s="450" t="s">
        <v>1654</v>
      </c>
    </row>
    <row r="196" spans="1:4">
      <c r="A196" s="449">
        <v>2414</v>
      </c>
      <c r="B196" s="450" t="s">
        <v>1432</v>
      </c>
      <c r="C196" s="451" t="s">
        <v>1436</v>
      </c>
      <c r="D196" s="450" t="s">
        <v>1655</v>
      </c>
    </row>
    <row r="197" spans="1:4">
      <c r="A197" s="449">
        <v>2415</v>
      </c>
      <c r="B197" s="450" t="s">
        <v>1432</v>
      </c>
      <c r="C197" s="451" t="s">
        <v>1436</v>
      </c>
      <c r="D197" s="450" t="s">
        <v>1656</v>
      </c>
    </row>
    <row r="198" spans="1:4">
      <c r="A198" s="449">
        <v>2416</v>
      </c>
      <c r="B198" s="450" t="s">
        <v>1432</v>
      </c>
      <c r="C198" s="451" t="s">
        <v>1436</v>
      </c>
      <c r="D198" s="450" t="s">
        <v>1657</v>
      </c>
    </row>
    <row r="199" spans="1:4">
      <c r="A199" s="449">
        <v>2417</v>
      </c>
      <c r="B199" s="450" t="s">
        <v>1432</v>
      </c>
      <c r="C199" s="451" t="s">
        <v>1436</v>
      </c>
      <c r="D199" s="450" t="s">
        <v>1658</v>
      </c>
    </row>
    <row r="200" spans="1:4">
      <c r="A200" s="449">
        <v>2418</v>
      </c>
      <c r="B200" s="450" t="s">
        <v>1432</v>
      </c>
      <c r="C200" s="451" t="s">
        <v>1436</v>
      </c>
      <c r="D200" s="450" t="s">
        <v>1659</v>
      </c>
    </row>
    <row r="201" spans="1:4">
      <c r="A201" s="449">
        <v>2419</v>
      </c>
      <c r="B201" s="450" t="s">
        <v>1432</v>
      </c>
      <c r="C201" s="451" t="s">
        <v>1436</v>
      </c>
      <c r="D201" s="450" t="s">
        <v>1660</v>
      </c>
    </row>
    <row r="202" spans="1:4">
      <c r="A202" s="449">
        <v>2420</v>
      </c>
      <c r="B202" s="450" t="s">
        <v>1432</v>
      </c>
      <c r="C202" s="451" t="s">
        <v>1436</v>
      </c>
      <c r="D202" s="450" t="s">
        <v>1661</v>
      </c>
    </row>
    <row r="203" spans="1:4">
      <c r="A203" s="449">
        <v>2421</v>
      </c>
      <c r="B203" s="450" t="s">
        <v>1432</v>
      </c>
      <c r="C203" s="451" t="s">
        <v>1436</v>
      </c>
      <c r="D203" s="450" t="s">
        <v>1662</v>
      </c>
    </row>
    <row r="204" spans="1:4">
      <c r="A204" s="449">
        <v>2422</v>
      </c>
      <c r="B204" s="450" t="s">
        <v>1432</v>
      </c>
      <c r="C204" s="451" t="s">
        <v>1436</v>
      </c>
      <c r="D204" s="450" t="s">
        <v>1663</v>
      </c>
    </row>
    <row r="205" spans="1:4">
      <c r="A205" s="449">
        <v>2423</v>
      </c>
      <c r="B205" s="450" t="s">
        <v>1432</v>
      </c>
      <c r="C205" s="451" t="s">
        <v>1436</v>
      </c>
      <c r="D205" s="450" t="s">
        <v>1664</v>
      </c>
    </row>
    <row r="206" spans="1:4">
      <c r="A206" s="449">
        <v>2424</v>
      </c>
      <c r="B206" s="450" t="s">
        <v>1432</v>
      </c>
      <c r="C206" s="451" t="s">
        <v>1436</v>
      </c>
      <c r="D206" s="450" t="s">
        <v>1665</v>
      </c>
    </row>
    <row r="207" spans="1:4">
      <c r="A207" s="449">
        <v>2425</v>
      </c>
      <c r="B207" s="450" t="s">
        <v>1432</v>
      </c>
      <c r="C207" s="451" t="s">
        <v>1436</v>
      </c>
      <c r="D207" s="450" t="s">
        <v>1666</v>
      </c>
    </row>
    <row r="208" spans="1:4">
      <c r="A208" s="449">
        <v>2426</v>
      </c>
      <c r="B208" s="450" t="s">
        <v>1432</v>
      </c>
      <c r="C208" s="451" t="s">
        <v>1436</v>
      </c>
      <c r="D208" s="450" t="s">
        <v>1667</v>
      </c>
    </row>
    <row r="209" spans="1:4">
      <c r="A209" s="449">
        <v>2427</v>
      </c>
      <c r="B209" s="450" t="s">
        <v>1432</v>
      </c>
      <c r="C209" s="451" t="s">
        <v>1436</v>
      </c>
      <c r="D209" s="450" t="s">
        <v>1668</v>
      </c>
    </row>
    <row r="210" spans="1:4">
      <c r="A210" s="449">
        <v>2428</v>
      </c>
      <c r="B210" s="450" t="s">
        <v>1432</v>
      </c>
      <c r="C210" s="451" t="s">
        <v>1436</v>
      </c>
      <c r="D210" s="450" t="s">
        <v>1669</v>
      </c>
    </row>
    <row r="211" spans="1:4">
      <c r="A211" s="449">
        <v>2429</v>
      </c>
      <c r="B211" s="450" t="s">
        <v>1432</v>
      </c>
      <c r="C211" s="451" t="s">
        <v>1436</v>
      </c>
      <c r="D211" s="450" t="s">
        <v>1670</v>
      </c>
    </row>
    <row r="212" spans="1:4">
      <c r="A212" s="449">
        <v>2430</v>
      </c>
      <c r="B212" s="450" t="s">
        <v>1432</v>
      </c>
      <c r="C212" s="451" t="s">
        <v>1436</v>
      </c>
      <c r="D212" s="450" t="s">
        <v>1671</v>
      </c>
    </row>
    <row r="213" spans="1:4">
      <c r="A213" s="449">
        <v>2431</v>
      </c>
      <c r="B213" s="450" t="s">
        <v>1432</v>
      </c>
      <c r="C213" s="451" t="s">
        <v>1436</v>
      </c>
      <c r="D213" s="450" t="s">
        <v>1672</v>
      </c>
    </row>
    <row r="214" spans="1:4">
      <c r="A214" s="449">
        <v>2432</v>
      </c>
      <c r="B214" s="450" t="s">
        <v>1432</v>
      </c>
      <c r="C214" s="451" t="s">
        <v>1436</v>
      </c>
      <c r="D214" s="450" t="s">
        <v>1673</v>
      </c>
    </row>
    <row r="215" spans="1:4">
      <c r="A215" s="449">
        <v>2433</v>
      </c>
      <c r="B215" s="450" t="s">
        <v>1432</v>
      </c>
      <c r="C215" s="451" t="s">
        <v>1436</v>
      </c>
      <c r="D215" s="450" t="s">
        <v>1674</v>
      </c>
    </row>
    <row r="216" spans="1:4">
      <c r="A216" s="449">
        <v>2434</v>
      </c>
      <c r="B216" s="450" t="s">
        <v>1432</v>
      </c>
      <c r="C216" s="451" t="s">
        <v>1436</v>
      </c>
      <c r="D216" s="450" t="s">
        <v>1675</v>
      </c>
    </row>
    <row r="217" spans="1:4">
      <c r="A217" s="449">
        <v>2435</v>
      </c>
      <c r="B217" s="450" t="s">
        <v>1432</v>
      </c>
      <c r="C217" s="451" t="s">
        <v>1436</v>
      </c>
      <c r="D217" s="450" t="s">
        <v>1676</v>
      </c>
    </row>
    <row r="218" spans="1:4">
      <c r="A218" s="449">
        <v>2436</v>
      </c>
      <c r="B218" s="450" t="s">
        <v>1432</v>
      </c>
      <c r="C218" s="451" t="s">
        <v>1436</v>
      </c>
      <c r="D218" s="450" t="s">
        <v>1677</v>
      </c>
    </row>
    <row r="219" spans="1:4">
      <c r="A219" s="449">
        <v>2437</v>
      </c>
      <c r="B219" s="450" t="s">
        <v>1432</v>
      </c>
      <c r="C219" s="451" t="s">
        <v>1436</v>
      </c>
      <c r="D219" s="450" t="s">
        <v>1678</v>
      </c>
    </row>
    <row r="220" spans="1:4">
      <c r="A220" s="449">
        <v>2438</v>
      </c>
      <c r="B220" s="450" t="s">
        <v>1432</v>
      </c>
      <c r="C220" s="451" t="s">
        <v>1436</v>
      </c>
      <c r="D220" s="450" t="s">
        <v>1679</v>
      </c>
    </row>
    <row r="221" spans="1:4">
      <c r="A221" s="449">
        <v>3101</v>
      </c>
      <c r="B221" s="450" t="s">
        <v>1438</v>
      </c>
      <c r="C221" s="451" t="s">
        <v>1438</v>
      </c>
      <c r="D221" s="450" t="s">
        <v>1680</v>
      </c>
    </row>
    <row r="222" spans="1:4">
      <c r="A222" s="449">
        <v>3102</v>
      </c>
      <c r="B222" s="450" t="s">
        <v>1438</v>
      </c>
      <c r="C222" s="451" t="s">
        <v>1438</v>
      </c>
      <c r="D222" s="450" t="s">
        <v>1681</v>
      </c>
    </row>
    <row r="223" spans="1:4">
      <c r="A223" s="449">
        <v>3103</v>
      </c>
      <c r="B223" s="450" t="s">
        <v>1438</v>
      </c>
      <c r="C223" s="451" t="s">
        <v>1438</v>
      </c>
      <c r="D223" s="450" t="s">
        <v>1682</v>
      </c>
    </row>
    <row r="224" spans="1:4">
      <c r="A224" s="449">
        <v>3104</v>
      </c>
      <c r="B224" s="450" t="s">
        <v>1438</v>
      </c>
      <c r="C224" s="451" t="s">
        <v>1438</v>
      </c>
      <c r="D224" s="450" t="s">
        <v>1683</v>
      </c>
    </row>
    <row r="225" spans="1:4">
      <c r="A225" s="449">
        <v>3105</v>
      </c>
      <c r="B225" s="450" t="s">
        <v>1438</v>
      </c>
      <c r="C225" s="451" t="s">
        <v>1438</v>
      </c>
      <c r="D225" s="450" t="s">
        <v>1684</v>
      </c>
    </row>
    <row r="226" spans="1:4">
      <c r="A226" s="449">
        <v>3106</v>
      </c>
      <c r="B226" s="450" t="s">
        <v>1438</v>
      </c>
      <c r="C226" s="451" t="s">
        <v>1438</v>
      </c>
      <c r="D226" s="450" t="s">
        <v>1685</v>
      </c>
    </row>
    <row r="227" spans="1:4">
      <c r="A227" s="449">
        <v>3107</v>
      </c>
      <c r="B227" s="450" t="s">
        <v>1438</v>
      </c>
      <c r="C227" s="451" t="s">
        <v>1438</v>
      </c>
      <c r="D227" s="450" t="s">
        <v>1686</v>
      </c>
    </row>
    <row r="228" spans="1:4">
      <c r="A228" s="449">
        <v>3108</v>
      </c>
      <c r="B228" s="450" t="s">
        <v>1438</v>
      </c>
      <c r="C228" s="451" t="s">
        <v>1438</v>
      </c>
      <c r="D228" s="450" t="s">
        <v>1687</v>
      </c>
    </row>
    <row r="229" spans="1:4">
      <c r="A229" s="449">
        <v>3109</v>
      </c>
      <c r="B229" s="450" t="s">
        <v>1438</v>
      </c>
      <c r="C229" s="451" t="s">
        <v>1438</v>
      </c>
      <c r="D229" s="450" t="s">
        <v>1688</v>
      </c>
    </row>
    <row r="230" spans="1:4">
      <c r="A230" s="449">
        <v>3110</v>
      </c>
      <c r="B230" s="450" t="s">
        <v>1438</v>
      </c>
      <c r="C230" s="451" t="s">
        <v>1438</v>
      </c>
      <c r="D230" s="450" t="s">
        <v>1689</v>
      </c>
    </row>
    <row r="231" spans="1:4">
      <c r="A231" s="449">
        <v>3111</v>
      </c>
      <c r="B231" s="450" t="s">
        <v>1438</v>
      </c>
      <c r="C231" s="451" t="s">
        <v>1438</v>
      </c>
      <c r="D231" s="450" t="s">
        <v>1690</v>
      </c>
    </row>
    <row r="232" spans="1:4">
      <c r="A232" s="449">
        <v>3112</v>
      </c>
      <c r="B232" s="450" t="s">
        <v>1438</v>
      </c>
      <c r="C232" s="451" t="s">
        <v>1438</v>
      </c>
      <c r="D232" s="450" t="s">
        <v>1691</v>
      </c>
    </row>
    <row r="233" spans="1:4">
      <c r="A233" s="449">
        <v>3113</v>
      </c>
      <c r="B233" s="450" t="s">
        <v>1438</v>
      </c>
      <c r="C233" s="451" t="s">
        <v>1438</v>
      </c>
      <c r="D233" s="450" t="s">
        <v>1692</v>
      </c>
    </row>
    <row r="234" spans="1:4">
      <c r="A234" s="449">
        <v>3114</v>
      </c>
      <c r="B234" s="450" t="s">
        <v>1438</v>
      </c>
      <c r="C234" s="451" t="s">
        <v>1438</v>
      </c>
      <c r="D234" s="450" t="s">
        <v>1693</v>
      </c>
    </row>
    <row r="235" spans="1:4">
      <c r="A235" s="449">
        <v>3115</v>
      </c>
      <c r="B235" s="450" t="s">
        <v>1438</v>
      </c>
      <c r="C235" s="451" t="s">
        <v>1438</v>
      </c>
      <c r="D235" s="450" t="s">
        <v>1694</v>
      </c>
    </row>
    <row r="236" spans="1:4">
      <c r="A236" s="449">
        <v>4101</v>
      </c>
      <c r="B236" s="450" t="s">
        <v>1439</v>
      </c>
      <c r="C236" s="451" t="s">
        <v>1440</v>
      </c>
      <c r="D236" s="450" t="s">
        <v>1695</v>
      </c>
    </row>
    <row r="237" spans="1:4">
      <c r="A237" s="449">
        <v>4102</v>
      </c>
      <c r="B237" s="450" t="s">
        <v>1439</v>
      </c>
      <c r="C237" s="451" t="s">
        <v>1440</v>
      </c>
      <c r="D237" s="450" t="s">
        <v>1696</v>
      </c>
    </row>
    <row r="238" spans="1:4">
      <c r="A238" s="449">
        <v>4103</v>
      </c>
      <c r="B238" s="450" t="s">
        <v>1439</v>
      </c>
      <c r="C238" s="451" t="s">
        <v>1440</v>
      </c>
      <c r="D238" s="450" t="s">
        <v>1697</v>
      </c>
    </row>
    <row r="239" spans="1:4">
      <c r="A239" s="449">
        <v>4104</v>
      </c>
      <c r="B239" s="450" t="s">
        <v>1439</v>
      </c>
      <c r="C239" s="451" t="s">
        <v>1440</v>
      </c>
      <c r="D239" s="450" t="s">
        <v>1698</v>
      </c>
    </row>
    <row r="240" spans="1:4">
      <c r="A240" s="449">
        <v>4105</v>
      </c>
      <c r="B240" s="450" t="s">
        <v>1439</v>
      </c>
      <c r="C240" s="451" t="s">
        <v>1440</v>
      </c>
      <c r="D240" s="450" t="s">
        <v>1699</v>
      </c>
    </row>
    <row r="241" spans="1:4">
      <c r="A241" s="449">
        <v>4106</v>
      </c>
      <c r="B241" s="450" t="s">
        <v>1439</v>
      </c>
      <c r="C241" s="451" t="s">
        <v>1440</v>
      </c>
      <c r="D241" s="450" t="s">
        <v>1700</v>
      </c>
    </row>
    <row r="242" spans="1:4">
      <c r="A242" s="449">
        <v>4107</v>
      </c>
      <c r="B242" s="450" t="s">
        <v>1439</v>
      </c>
      <c r="C242" s="451" t="s">
        <v>1440</v>
      </c>
      <c r="D242" s="450" t="s">
        <v>1701</v>
      </c>
    </row>
    <row r="243" spans="1:4">
      <c r="A243" s="449">
        <v>4108</v>
      </c>
      <c r="B243" s="450" t="s">
        <v>1439</v>
      </c>
      <c r="C243" s="451" t="s">
        <v>1440</v>
      </c>
      <c r="D243" s="450" t="s">
        <v>1702</v>
      </c>
    </row>
    <row r="244" spans="1:4">
      <c r="A244" s="449">
        <v>4109</v>
      </c>
      <c r="B244" s="450" t="s">
        <v>1439</v>
      </c>
      <c r="C244" s="451" t="s">
        <v>1440</v>
      </c>
      <c r="D244" s="450" t="s">
        <v>1703</v>
      </c>
    </row>
    <row r="245" spans="1:4">
      <c r="A245" s="449">
        <v>4110</v>
      </c>
      <c r="B245" s="450" t="s">
        <v>1439</v>
      </c>
      <c r="C245" s="451" t="s">
        <v>1440</v>
      </c>
      <c r="D245" s="450" t="s">
        <v>1704</v>
      </c>
    </row>
    <row r="246" spans="1:4">
      <c r="A246" s="449">
        <v>4111</v>
      </c>
      <c r="B246" s="450" t="s">
        <v>1439</v>
      </c>
      <c r="C246" s="451" t="s">
        <v>1440</v>
      </c>
      <c r="D246" s="450" t="s">
        <v>1705</v>
      </c>
    </row>
    <row r="247" spans="1:4">
      <c r="A247" s="449">
        <v>4112</v>
      </c>
      <c r="B247" s="450" t="s">
        <v>1439</v>
      </c>
      <c r="C247" s="451" t="s">
        <v>1440</v>
      </c>
      <c r="D247" s="450" t="s">
        <v>1706</v>
      </c>
    </row>
    <row r="248" spans="1:4">
      <c r="A248" s="449">
        <v>4113</v>
      </c>
      <c r="B248" s="450" t="s">
        <v>1439</v>
      </c>
      <c r="C248" s="451" t="s">
        <v>1440</v>
      </c>
      <c r="D248" s="450" t="s">
        <v>1707</v>
      </c>
    </row>
    <row r="249" spans="1:4">
      <c r="A249" s="449">
        <v>4114</v>
      </c>
      <c r="B249" s="450" t="s">
        <v>1439</v>
      </c>
      <c r="C249" s="451" t="s">
        <v>1440</v>
      </c>
      <c r="D249" s="450" t="s">
        <v>1708</v>
      </c>
    </row>
    <row r="250" spans="1:4">
      <c r="A250" s="449">
        <v>4115</v>
      </c>
      <c r="B250" s="450" t="s">
        <v>1439</v>
      </c>
      <c r="C250" s="451" t="s">
        <v>1440</v>
      </c>
      <c r="D250" s="450" t="s">
        <v>1709</v>
      </c>
    </row>
    <row r="251" spans="1:4">
      <c r="A251" s="449">
        <v>4116</v>
      </c>
      <c r="B251" s="450" t="s">
        <v>1439</v>
      </c>
      <c r="C251" s="451" t="s">
        <v>1440</v>
      </c>
      <c r="D251" s="450" t="s">
        <v>1710</v>
      </c>
    </row>
    <row r="252" spans="1:4">
      <c r="A252" s="449">
        <v>4117</v>
      </c>
      <c r="B252" s="450" t="s">
        <v>1439</v>
      </c>
      <c r="C252" s="451" t="s">
        <v>1440</v>
      </c>
      <c r="D252" s="450" t="s">
        <v>1711</v>
      </c>
    </row>
    <row r="253" spans="1:4">
      <c r="A253" s="449">
        <v>4118</v>
      </c>
      <c r="B253" s="450" t="s">
        <v>1439</v>
      </c>
      <c r="C253" s="451" t="s">
        <v>1440</v>
      </c>
      <c r="D253" s="450" t="s">
        <v>1712</v>
      </c>
    </row>
    <row r="254" spans="1:4">
      <c r="A254" s="449">
        <v>4119</v>
      </c>
      <c r="B254" s="450" t="s">
        <v>1439</v>
      </c>
      <c r="C254" s="451" t="s">
        <v>1440</v>
      </c>
      <c r="D254" s="450" t="s">
        <v>1713</v>
      </c>
    </row>
    <row r="255" spans="1:4">
      <c r="A255" s="449">
        <v>4120</v>
      </c>
      <c r="B255" s="450" t="s">
        <v>1439</v>
      </c>
      <c r="C255" s="451" t="s">
        <v>1440</v>
      </c>
      <c r="D255" s="450" t="s">
        <v>1714</v>
      </c>
    </row>
    <row r="256" spans="1:4">
      <c r="A256" s="449">
        <v>4121</v>
      </c>
      <c r="B256" s="450" t="s">
        <v>1439</v>
      </c>
      <c r="C256" s="451" t="s">
        <v>1440</v>
      </c>
      <c r="D256" s="450" t="s">
        <v>1715</v>
      </c>
    </row>
    <row r="257" spans="1:4">
      <c r="A257" s="449">
        <v>4122</v>
      </c>
      <c r="B257" s="450" t="s">
        <v>1439</v>
      </c>
      <c r="C257" s="451" t="s">
        <v>1440</v>
      </c>
      <c r="D257" s="450" t="s">
        <v>1716</v>
      </c>
    </row>
    <row r="258" spans="1:4">
      <c r="A258" s="449">
        <v>4123</v>
      </c>
      <c r="B258" s="450" t="s">
        <v>1439</v>
      </c>
      <c r="C258" s="451" t="s">
        <v>1440</v>
      </c>
      <c r="D258" s="450" t="s">
        <v>1717</v>
      </c>
    </row>
    <row r="259" spans="1:4">
      <c r="A259" s="449">
        <v>4124</v>
      </c>
      <c r="B259" s="450" t="s">
        <v>1439</v>
      </c>
      <c r="C259" s="451" t="s">
        <v>1440</v>
      </c>
      <c r="D259" s="450" t="s">
        <v>1718</v>
      </c>
    </row>
    <row r="260" spans="1:4">
      <c r="A260" s="449">
        <v>4125</v>
      </c>
      <c r="B260" s="450" t="s">
        <v>1439</v>
      </c>
      <c r="C260" s="451" t="s">
        <v>1440</v>
      </c>
      <c r="D260" s="450" t="s">
        <v>1719</v>
      </c>
    </row>
    <row r="261" spans="1:4">
      <c r="A261" s="449">
        <v>4126</v>
      </c>
      <c r="B261" s="450" t="s">
        <v>1439</v>
      </c>
      <c r="C261" s="451" t="s">
        <v>1440</v>
      </c>
      <c r="D261" s="450" t="s">
        <v>1720</v>
      </c>
    </row>
    <row r="262" spans="1:4" s="452" customFormat="1">
      <c r="A262" s="449">
        <v>4127</v>
      </c>
      <c r="B262" s="450" t="s">
        <v>1439</v>
      </c>
      <c r="C262" s="451" t="s">
        <v>1440</v>
      </c>
      <c r="D262" s="450" t="s">
        <v>1721</v>
      </c>
    </row>
    <row r="263" spans="1:4" s="452" customFormat="1">
      <c r="A263" s="449">
        <v>4201</v>
      </c>
      <c r="B263" s="450" t="s">
        <v>1439</v>
      </c>
      <c r="C263" s="451" t="s">
        <v>1442</v>
      </c>
      <c r="D263" s="450" t="s">
        <v>1722</v>
      </c>
    </row>
    <row r="264" spans="1:4" s="452" customFormat="1">
      <c r="A264" s="449">
        <v>4202</v>
      </c>
      <c r="B264" s="450" t="s">
        <v>1439</v>
      </c>
      <c r="C264" s="451" t="s">
        <v>1442</v>
      </c>
      <c r="D264" s="450" t="s">
        <v>1723</v>
      </c>
    </row>
    <row r="265" spans="1:4">
      <c r="A265" s="449">
        <v>4203</v>
      </c>
      <c r="B265" s="450" t="s">
        <v>1439</v>
      </c>
      <c r="C265" s="451" t="s">
        <v>1442</v>
      </c>
      <c r="D265" s="450" t="s">
        <v>1724</v>
      </c>
    </row>
    <row r="266" spans="1:4">
      <c r="A266" s="449">
        <v>4204</v>
      </c>
      <c r="B266" s="450" t="s">
        <v>1439</v>
      </c>
      <c r="C266" s="451" t="s">
        <v>1442</v>
      </c>
      <c r="D266" s="450" t="s">
        <v>1725</v>
      </c>
    </row>
    <row r="267" spans="1:4">
      <c r="A267" s="449">
        <v>4205</v>
      </c>
      <c r="B267" s="450" t="s">
        <v>1439</v>
      </c>
      <c r="C267" s="451" t="s">
        <v>1442</v>
      </c>
      <c r="D267" s="450" t="s">
        <v>1726</v>
      </c>
    </row>
    <row r="268" spans="1:4">
      <c r="A268" s="449">
        <v>4206</v>
      </c>
      <c r="B268" s="450" t="s">
        <v>1439</v>
      </c>
      <c r="C268" s="451" t="s">
        <v>1442</v>
      </c>
      <c r="D268" s="450" t="s">
        <v>1727</v>
      </c>
    </row>
    <row r="269" spans="1:4">
      <c r="A269" s="449">
        <v>4207</v>
      </c>
      <c r="B269" s="450" t="s">
        <v>1439</v>
      </c>
      <c r="C269" s="451" t="s">
        <v>1442</v>
      </c>
      <c r="D269" s="450" t="s">
        <v>1728</v>
      </c>
    </row>
    <row r="270" spans="1:4">
      <c r="A270" s="449">
        <v>4208</v>
      </c>
      <c r="B270" s="450" t="s">
        <v>1439</v>
      </c>
      <c r="C270" s="451" t="s">
        <v>1442</v>
      </c>
      <c r="D270" s="450" t="s">
        <v>1729</v>
      </c>
    </row>
    <row r="271" spans="1:4">
      <c r="A271" s="449">
        <v>4209</v>
      </c>
      <c r="B271" s="450" t="s">
        <v>1439</v>
      </c>
      <c r="C271" s="451" t="s">
        <v>1442</v>
      </c>
      <c r="D271" s="450" t="s">
        <v>1730</v>
      </c>
    </row>
    <row r="272" spans="1:4">
      <c r="A272" s="449">
        <v>4210</v>
      </c>
      <c r="B272" s="450" t="s">
        <v>1439</v>
      </c>
      <c r="C272" s="451" t="s">
        <v>1442</v>
      </c>
      <c r="D272" s="450" t="s">
        <v>1731</v>
      </c>
    </row>
    <row r="273" spans="1:4">
      <c r="A273" s="449">
        <v>4211</v>
      </c>
      <c r="B273" s="450" t="s">
        <v>1439</v>
      </c>
      <c r="C273" s="451" t="s">
        <v>1442</v>
      </c>
      <c r="D273" s="450" t="s">
        <v>1732</v>
      </c>
    </row>
    <row r="274" spans="1:4">
      <c r="A274" s="449">
        <v>4212</v>
      </c>
      <c r="B274" s="450" t="s">
        <v>1439</v>
      </c>
      <c r="C274" s="451" t="s">
        <v>1442</v>
      </c>
      <c r="D274" s="450" t="s">
        <v>1733</v>
      </c>
    </row>
    <row r="275" spans="1:4">
      <c r="A275" s="449">
        <v>4213</v>
      </c>
      <c r="B275" s="450" t="s">
        <v>1439</v>
      </c>
      <c r="C275" s="451" t="s">
        <v>1442</v>
      </c>
      <c r="D275" s="450" t="s">
        <v>1734</v>
      </c>
    </row>
    <row r="276" spans="1:4">
      <c r="A276" s="449">
        <v>4214</v>
      </c>
      <c r="B276" s="450" t="s">
        <v>1439</v>
      </c>
      <c r="C276" s="451" t="s">
        <v>1442</v>
      </c>
      <c r="D276" s="450" t="s">
        <v>1735</v>
      </c>
    </row>
    <row r="277" spans="1:4">
      <c r="A277" s="449">
        <v>4215</v>
      </c>
      <c r="B277" s="450" t="s">
        <v>1439</v>
      </c>
      <c r="C277" s="451" t="s">
        <v>1442</v>
      </c>
      <c r="D277" s="450" t="s">
        <v>1736</v>
      </c>
    </row>
    <row r="278" spans="1:4">
      <c r="A278" s="449">
        <v>4216</v>
      </c>
      <c r="B278" s="450" t="s">
        <v>1439</v>
      </c>
      <c r="C278" s="451" t="s">
        <v>1442</v>
      </c>
      <c r="D278" s="450" t="s">
        <v>1737</v>
      </c>
    </row>
    <row r="279" spans="1:4">
      <c r="A279" s="449">
        <v>4217</v>
      </c>
      <c r="B279" s="450" t="s">
        <v>1439</v>
      </c>
      <c r="C279" s="451" t="s">
        <v>1442</v>
      </c>
      <c r="D279" s="450" t="s">
        <v>1738</v>
      </c>
    </row>
    <row r="280" spans="1:4">
      <c r="A280" s="449">
        <v>4218</v>
      </c>
      <c r="B280" s="450" t="s">
        <v>1439</v>
      </c>
      <c r="C280" s="451" t="s">
        <v>1442</v>
      </c>
      <c r="D280" s="450" t="s">
        <v>1739</v>
      </c>
    </row>
    <row r="281" spans="1:4">
      <c r="A281" s="449">
        <v>4219</v>
      </c>
      <c r="B281" s="450" t="s">
        <v>1439</v>
      </c>
      <c r="C281" s="451" t="s">
        <v>1442</v>
      </c>
      <c r="D281" s="450" t="s">
        <v>1740</v>
      </c>
    </row>
    <row r="282" spans="1:4">
      <c r="A282" s="449">
        <v>4220</v>
      </c>
      <c r="B282" s="450" t="s">
        <v>1439</v>
      </c>
      <c r="C282" s="451" t="s">
        <v>1442</v>
      </c>
      <c r="D282" s="450" t="s">
        <v>1741</v>
      </c>
    </row>
    <row r="283" spans="1:4">
      <c r="A283" s="449">
        <v>4221</v>
      </c>
      <c r="B283" s="450" t="s">
        <v>1439</v>
      </c>
      <c r="C283" s="451" t="s">
        <v>1442</v>
      </c>
      <c r="D283" s="450" t="s">
        <v>1742</v>
      </c>
    </row>
    <row r="284" spans="1:4">
      <c r="A284" s="449">
        <v>4222</v>
      </c>
      <c r="B284" s="450" t="s">
        <v>1439</v>
      </c>
      <c r="C284" s="451" t="s">
        <v>1442</v>
      </c>
      <c r="D284" s="450" t="s">
        <v>1743</v>
      </c>
    </row>
    <row r="285" spans="1:4">
      <c r="A285" s="449">
        <v>4223</v>
      </c>
      <c r="B285" s="450" t="s">
        <v>1439</v>
      </c>
      <c r="C285" s="451" t="s">
        <v>1442</v>
      </c>
      <c r="D285" s="450" t="s">
        <v>1744</v>
      </c>
    </row>
    <row r="286" spans="1:4">
      <c r="A286" s="449">
        <v>4224</v>
      </c>
      <c r="B286" s="450" t="s">
        <v>1439</v>
      </c>
      <c r="C286" s="451" t="s">
        <v>1442</v>
      </c>
      <c r="D286" s="450" t="s">
        <v>1745</v>
      </c>
    </row>
    <row r="287" spans="1:4">
      <c r="A287" s="449">
        <v>4225</v>
      </c>
      <c r="B287" s="450" t="s">
        <v>1439</v>
      </c>
      <c r="C287" s="451" t="s">
        <v>1442</v>
      </c>
      <c r="D287" s="450" t="s">
        <v>1746</v>
      </c>
    </row>
    <row r="288" spans="1:4">
      <c r="A288" s="449">
        <v>4226</v>
      </c>
      <c r="B288" s="450" t="s">
        <v>1439</v>
      </c>
      <c r="C288" s="451" t="s">
        <v>1442</v>
      </c>
      <c r="D288" s="450" t="s">
        <v>1747</v>
      </c>
    </row>
    <row r="289" spans="1:4">
      <c r="A289" s="449">
        <v>4227</v>
      </c>
      <c r="B289" s="450" t="s">
        <v>1439</v>
      </c>
      <c r="C289" s="451" t="s">
        <v>1442</v>
      </c>
      <c r="D289" s="450" t="s">
        <v>1748</v>
      </c>
    </row>
    <row r="290" spans="1:4">
      <c r="A290" s="449">
        <v>4228</v>
      </c>
      <c r="B290" s="450" t="s">
        <v>1439</v>
      </c>
      <c r="C290" s="451" t="s">
        <v>1442</v>
      </c>
      <c r="D290" s="450" t="s">
        <v>1749</v>
      </c>
    </row>
    <row r="291" spans="1:4">
      <c r="A291" s="449">
        <v>4229</v>
      </c>
      <c r="B291" s="453" t="s">
        <v>1439</v>
      </c>
      <c r="C291" s="454" t="s">
        <v>1442</v>
      </c>
      <c r="D291" s="453" t="s">
        <v>1750</v>
      </c>
    </row>
    <row r="292" spans="1:4">
      <c r="A292" s="455">
        <v>6101</v>
      </c>
      <c r="B292" s="453" t="s">
        <v>1751</v>
      </c>
      <c r="C292" s="454" t="s">
        <v>1751</v>
      </c>
      <c r="D292" s="453" t="s">
        <v>1448</v>
      </c>
    </row>
    <row r="293" spans="1:4">
      <c r="A293" s="455">
        <v>6102</v>
      </c>
      <c r="B293" s="453" t="s">
        <v>1752</v>
      </c>
      <c r="C293" s="454" t="s">
        <v>1752</v>
      </c>
      <c r="D293" s="453" t="s">
        <v>1450</v>
      </c>
    </row>
    <row r="294" spans="1:4">
      <c r="A294" s="455">
        <v>6103</v>
      </c>
      <c r="B294" s="453" t="s">
        <v>1753</v>
      </c>
      <c r="C294" s="451" t="s">
        <v>1753</v>
      </c>
      <c r="D294" s="450" t="s">
        <v>1452</v>
      </c>
    </row>
  </sheetData>
  <pageMargins left="0.70866141732283472" right="0.70866141732283472" top="0.75" bottom="0.43307086614173229" header="0.31496062992125984" footer="0.31496062992125984"/>
  <pageSetup paperSize="9" scale="86" fitToHeight="4" orientation="portrait" verticalDpi="0" r:id="rId1"/>
  <headerFooter>
    <oddHeader>&amp;L&amp;"-,Vet"&amp;16Detailposten uniforme programmabegroting</oddHeader>
    <oddFooter>&amp;R&amp;P van &amp;N</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6">
    <tabColor rgb="FFFFFF99"/>
  </sheetPr>
  <dimension ref="A1:AO1010"/>
  <sheetViews>
    <sheetView zoomScaleNormal="100" zoomScalePageLayoutView="125" workbookViewId="0">
      <selection activeCell="AD1" sqref="AD1"/>
    </sheetView>
  </sheetViews>
  <sheetFormatPr defaultColWidth="7.875" defaultRowHeight="11.25" outlineLevelCol="1"/>
  <cols>
    <col min="1" max="1" width="3.875" style="3" customWidth="1"/>
    <col min="2" max="2" width="24.625" style="39" customWidth="1"/>
    <col min="3" max="3" width="2.625" style="39" customWidth="1"/>
    <col min="4" max="4" width="15.125" style="3" customWidth="1"/>
    <col min="5" max="5" width="4.125" style="4" customWidth="1" outlineLevel="1"/>
    <col min="6" max="6" width="5.375" style="4" customWidth="1" outlineLevel="1"/>
    <col min="7" max="7" width="4.125" style="9" customWidth="1" outlineLevel="1"/>
    <col min="8" max="8" width="4.125" style="4" customWidth="1" outlineLevel="1"/>
    <col min="9" max="10" width="3.875" style="4" customWidth="1" outlineLevel="1"/>
    <col min="11" max="11" width="6.875" style="4" customWidth="1" outlineLevel="1"/>
    <col min="12" max="12" width="7.875" style="19" customWidth="1"/>
    <col min="13" max="13" width="6.375" style="29" customWidth="1"/>
    <col min="14" max="14" width="8" style="19" customWidth="1"/>
    <col min="15" max="15" width="8.625" style="42" bestFit="1" customWidth="1"/>
    <col min="16" max="16" width="8.375" style="42" bestFit="1" customWidth="1"/>
    <col min="17" max="17" width="8.625" style="42" bestFit="1" customWidth="1"/>
    <col min="18" max="18" width="8.375" style="42" bestFit="1" customWidth="1"/>
    <col min="19" max="19" width="9.125" style="114" customWidth="1"/>
    <col min="20" max="20" width="8.375" style="42" customWidth="1"/>
    <col min="21" max="21" width="7.75" style="42" customWidth="1"/>
    <col min="22" max="22" width="4.25" style="42" customWidth="1"/>
    <col min="23" max="23" width="5.125" style="42" customWidth="1"/>
    <col min="24" max="24" width="4.25" style="42" customWidth="1"/>
    <col min="25" max="25" width="4.625" style="46" customWidth="1"/>
    <col min="26" max="26" width="3.375" style="116" customWidth="1"/>
    <col min="27" max="27" width="4.125" style="120" customWidth="1"/>
    <col min="28" max="28" width="5.375" style="153" customWidth="1"/>
    <col min="29" max="29" width="7.875" style="1" customWidth="1"/>
    <col min="30" max="16384" width="7.875" style="1"/>
  </cols>
  <sheetData>
    <row r="1" spans="1:41" s="3" customFormat="1">
      <c r="A1" s="36"/>
      <c r="B1" s="317">
        <f>globals!B2</f>
        <v>35430</v>
      </c>
      <c r="D1" s="188" t="s">
        <v>1760</v>
      </c>
      <c r="E1" s="90"/>
      <c r="F1" s="90"/>
      <c r="G1" s="91"/>
      <c r="H1" s="90"/>
      <c r="I1" s="90"/>
      <c r="J1" s="92"/>
      <c r="K1" s="93"/>
      <c r="L1" s="19"/>
      <c r="M1" s="94"/>
      <c r="N1" s="19"/>
      <c r="O1" s="101"/>
      <c r="P1" s="101"/>
      <c r="Q1" s="101"/>
      <c r="R1" s="101"/>
      <c r="S1" s="114"/>
      <c r="T1" s="101"/>
      <c r="U1" s="101"/>
      <c r="V1" s="101"/>
      <c r="W1" s="101"/>
      <c r="X1" s="101"/>
      <c r="Y1" s="101"/>
      <c r="Z1" s="116"/>
      <c r="AA1" s="117"/>
      <c r="AB1" s="153"/>
      <c r="AC1" s="1"/>
      <c r="AD1" s="1"/>
      <c r="AE1" s="1"/>
      <c r="AF1" s="1"/>
      <c r="AG1" s="1"/>
      <c r="AH1" s="1"/>
      <c r="AI1" s="1"/>
      <c r="AJ1" s="1"/>
      <c r="AK1" s="1"/>
      <c r="AL1" s="1"/>
      <c r="AM1" s="1"/>
      <c r="AN1" s="1"/>
      <c r="AO1" s="1"/>
    </row>
    <row r="2" spans="1:41" s="3" customFormat="1">
      <c r="A2" s="36"/>
      <c r="B2" s="316" t="str">
        <f>globals!B4</f>
        <v>titel film</v>
      </c>
      <c r="C2" s="38" t="s">
        <v>1022</v>
      </c>
      <c r="D2" s="3" t="s">
        <v>944</v>
      </c>
      <c r="E2" s="137" t="s">
        <v>605</v>
      </c>
      <c r="F2" s="137" t="s">
        <v>606</v>
      </c>
      <c r="G2" s="137" t="s">
        <v>607</v>
      </c>
      <c r="H2" s="125" t="s">
        <v>253</v>
      </c>
      <c r="I2" s="123" t="s">
        <v>512</v>
      </c>
      <c r="J2" s="124" t="s">
        <v>6</v>
      </c>
      <c r="K2" s="137" t="s">
        <v>511</v>
      </c>
      <c r="L2" s="20" t="s">
        <v>5</v>
      </c>
      <c r="M2" s="95" t="s">
        <v>581</v>
      </c>
      <c r="N2" s="76" t="s">
        <v>601</v>
      </c>
      <c r="O2" s="101" t="s">
        <v>577</v>
      </c>
      <c r="P2" s="101" t="s">
        <v>578</v>
      </c>
      <c r="Q2" s="101" t="s">
        <v>579</v>
      </c>
      <c r="R2" s="101" t="s">
        <v>945</v>
      </c>
      <c r="S2" s="19" t="s">
        <v>576</v>
      </c>
      <c r="T2" s="94" t="s">
        <v>801</v>
      </c>
      <c r="U2" s="102" t="s">
        <v>1013</v>
      </c>
      <c r="V2" s="102" t="s">
        <v>2</v>
      </c>
      <c r="W2" s="102" t="s">
        <v>1</v>
      </c>
      <c r="X2" s="102" t="s">
        <v>2</v>
      </c>
      <c r="Y2" s="103" t="s">
        <v>3</v>
      </c>
      <c r="Z2" s="82" t="s">
        <v>214</v>
      </c>
      <c r="AA2" s="105" t="s">
        <v>4</v>
      </c>
      <c r="AB2" s="154" t="s">
        <v>5</v>
      </c>
      <c r="AC2" s="1"/>
      <c r="AD2" s="1"/>
      <c r="AE2" s="1"/>
      <c r="AF2" s="1"/>
      <c r="AG2" s="1"/>
      <c r="AH2" s="1"/>
      <c r="AI2" s="1"/>
      <c r="AJ2" s="1"/>
      <c r="AK2" s="1"/>
      <c r="AL2" s="1"/>
      <c r="AM2" s="1"/>
      <c r="AN2" s="1"/>
      <c r="AO2" s="1"/>
    </row>
    <row r="3" spans="1:41" s="3" customFormat="1">
      <c r="A3" s="48"/>
      <c r="B3" s="49" t="s">
        <v>828</v>
      </c>
      <c r="C3" s="49"/>
      <c r="D3" s="122"/>
      <c r="E3" s="121"/>
      <c r="F3" s="123"/>
      <c r="G3" s="124"/>
      <c r="H3" s="125"/>
      <c r="I3" s="123"/>
      <c r="J3" s="124"/>
      <c r="K3" s="123"/>
      <c r="L3" s="20"/>
      <c r="M3" s="94"/>
      <c r="N3" s="19"/>
      <c r="O3" s="94"/>
      <c r="P3" s="94"/>
      <c r="Q3" s="94"/>
      <c r="R3" s="94"/>
      <c r="S3" s="19"/>
      <c r="T3" s="94"/>
      <c r="U3" s="94"/>
      <c r="V3" s="94" t="s">
        <v>1014</v>
      </c>
      <c r="W3" s="94"/>
      <c r="X3" s="94"/>
      <c r="Y3" s="94"/>
      <c r="Z3" s="81"/>
      <c r="AA3" s="104"/>
      <c r="AB3" s="155"/>
      <c r="AC3" s="1"/>
      <c r="AD3" s="1"/>
      <c r="AE3" s="1"/>
      <c r="AF3" s="1"/>
      <c r="AG3" s="1"/>
      <c r="AH3" s="1"/>
      <c r="AI3" s="1"/>
      <c r="AJ3" s="1"/>
      <c r="AK3" s="1"/>
      <c r="AL3" s="1"/>
      <c r="AM3" s="1"/>
      <c r="AN3" s="1"/>
      <c r="AO3" s="1"/>
    </row>
    <row r="4" spans="1:41" s="3" customFormat="1">
      <c r="A4" s="181">
        <v>1000</v>
      </c>
      <c r="B4" s="38" t="s">
        <v>217</v>
      </c>
      <c r="C4" s="38"/>
      <c r="D4" s="37"/>
      <c r="E4" s="126"/>
      <c r="F4" s="123"/>
      <c r="G4" s="124"/>
      <c r="H4" s="125"/>
      <c r="I4" s="123"/>
      <c r="J4" s="124"/>
      <c r="K4" s="127"/>
      <c r="L4" s="21">
        <f t="shared" ref="L4:T4" si="0">L91</f>
        <v>0</v>
      </c>
      <c r="M4" s="96">
        <f t="shared" si="0"/>
        <v>0</v>
      </c>
      <c r="N4" s="21">
        <f t="shared" si="0"/>
        <v>0</v>
      </c>
      <c r="O4" s="96">
        <f t="shared" si="0"/>
        <v>0</v>
      </c>
      <c r="P4" s="96">
        <f t="shared" si="0"/>
        <v>0</v>
      </c>
      <c r="Q4" s="96">
        <f t="shared" ref="Q4" si="1">Q91</f>
        <v>0</v>
      </c>
      <c r="R4" s="96">
        <f t="shared" si="0"/>
        <v>0</v>
      </c>
      <c r="S4" s="19">
        <f t="shared" si="0"/>
        <v>0</v>
      </c>
      <c r="T4" s="96">
        <f t="shared" si="0"/>
        <v>0</v>
      </c>
      <c r="U4" s="96" t="e">
        <f t="shared" ref="U4:V4" si="2">U91</f>
        <v>#REF!</v>
      </c>
      <c r="V4" s="96" t="e">
        <f t="shared" si="2"/>
        <v>#REF!</v>
      </c>
      <c r="W4" s="96" t="e">
        <f t="shared" ref="W4:AB4" si="3">W91</f>
        <v>#REF!</v>
      </c>
      <c r="X4" s="96" t="e">
        <f t="shared" si="3"/>
        <v>#REF!</v>
      </c>
      <c r="Y4" s="96" t="e">
        <f t="shared" si="3"/>
        <v>#REF!</v>
      </c>
      <c r="Z4" s="83" t="e">
        <f t="shared" si="3"/>
        <v>#REF!</v>
      </c>
      <c r="AA4" s="106">
        <f t="shared" si="3"/>
        <v>0</v>
      </c>
      <c r="AB4" s="156">
        <f t="shared" si="3"/>
        <v>0</v>
      </c>
      <c r="AC4" s="1"/>
      <c r="AD4" s="1"/>
      <c r="AE4" s="1"/>
      <c r="AF4" s="1"/>
      <c r="AG4" s="1"/>
      <c r="AH4" s="1"/>
      <c r="AI4" s="1"/>
      <c r="AJ4" s="1"/>
      <c r="AK4" s="1"/>
      <c r="AL4" s="1"/>
      <c r="AM4" s="1"/>
      <c r="AN4" s="1"/>
      <c r="AO4" s="1"/>
    </row>
    <row r="5" spans="1:41" s="3" customFormat="1">
      <c r="A5" s="181">
        <v>1100</v>
      </c>
      <c r="B5" s="38" t="s">
        <v>218</v>
      </c>
      <c r="C5" s="38"/>
      <c r="D5" s="37"/>
      <c r="E5" s="126"/>
      <c r="F5" s="123"/>
      <c r="G5" s="124"/>
      <c r="H5" s="125"/>
      <c r="I5" s="123"/>
      <c r="J5" s="124"/>
      <c r="K5" s="127"/>
      <c r="L5" s="21">
        <f t="shared" ref="L5:T5" si="4">L104</f>
        <v>0</v>
      </c>
      <c r="M5" s="96">
        <f t="shared" si="4"/>
        <v>0</v>
      </c>
      <c r="N5" s="21">
        <f t="shared" si="4"/>
        <v>0</v>
      </c>
      <c r="O5" s="96">
        <f t="shared" si="4"/>
        <v>0</v>
      </c>
      <c r="P5" s="96">
        <f t="shared" si="4"/>
        <v>0</v>
      </c>
      <c r="Q5" s="96">
        <f t="shared" ref="Q5" si="5">Q104</f>
        <v>0</v>
      </c>
      <c r="R5" s="96">
        <f t="shared" si="4"/>
        <v>0</v>
      </c>
      <c r="S5" s="19">
        <f t="shared" si="4"/>
        <v>0</v>
      </c>
      <c r="T5" s="96">
        <f t="shared" si="4"/>
        <v>0</v>
      </c>
      <c r="U5" s="96" t="e">
        <f t="shared" ref="U5:V5" si="6">U104</f>
        <v>#REF!</v>
      </c>
      <c r="V5" s="96" t="e">
        <f t="shared" si="6"/>
        <v>#REF!</v>
      </c>
      <c r="W5" s="96" t="e">
        <f t="shared" ref="W5:AB5" si="7">W104</f>
        <v>#REF!</v>
      </c>
      <c r="X5" s="96" t="e">
        <f t="shared" si="7"/>
        <v>#REF!</v>
      </c>
      <c r="Y5" s="96" t="e">
        <f t="shared" si="7"/>
        <v>#REF!</v>
      </c>
      <c r="Z5" s="83" t="e">
        <f t="shared" si="7"/>
        <v>#REF!</v>
      </c>
      <c r="AA5" s="106">
        <f t="shared" si="7"/>
        <v>0</v>
      </c>
      <c r="AB5" s="156">
        <f t="shared" si="7"/>
        <v>0</v>
      </c>
      <c r="AC5" s="1"/>
      <c r="AD5" s="1"/>
      <c r="AE5" s="1"/>
      <c r="AF5" s="1"/>
      <c r="AG5" s="1"/>
      <c r="AH5" s="1"/>
      <c r="AI5" s="1"/>
      <c r="AJ5" s="1"/>
      <c r="AK5" s="1"/>
      <c r="AL5" s="1"/>
      <c r="AM5" s="1"/>
      <c r="AN5" s="1"/>
      <c r="AO5" s="1"/>
    </row>
    <row r="6" spans="1:41" s="3" customFormat="1">
      <c r="A6" s="181">
        <v>1200</v>
      </c>
      <c r="B6" s="38" t="s">
        <v>14</v>
      </c>
      <c r="C6" s="38"/>
      <c r="D6" s="37"/>
      <c r="E6" s="126"/>
      <c r="F6" s="123"/>
      <c r="G6" s="124"/>
      <c r="H6" s="125"/>
      <c r="I6" s="123"/>
      <c r="J6" s="124"/>
      <c r="K6" s="127"/>
      <c r="L6" s="21">
        <f t="shared" ref="L6:T6" si="8">L117</f>
        <v>0</v>
      </c>
      <c r="M6" s="96">
        <f t="shared" si="8"/>
        <v>0</v>
      </c>
      <c r="N6" s="21">
        <f t="shared" si="8"/>
        <v>0</v>
      </c>
      <c r="O6" s="96">
        <f t="shared" si="8"/>
        <v>0</v>
      </c>
      <c r="P6" s="96">
        <f t="shared" si="8"/>
        <v>0</v>
      </c>
      <c r="Q6" s="96">
        <f t="shared" ref="Q6" si="9">Q117</f>
        <v>0</v>
      </c>
      <c r="R6" s="96">
        <f t="shared" si="8"/>
        <v>0</v>
      </c>
      <c r="S6" s="19">
        <f t="shared" si="8"/>
        <v>0</v>
      </c>
      <c r="T6" s="96">
        <f t="shared" si="8"/>
        <v>0</v>
      </c>
      <c r="U6" s="96" t="e">
        <f t="shared" ref="U6:V6" si="10">U117</f>
        <v>#REF!</v>
      </c>
      <c r="V6" s="96" t="e">
        <f t="shared" si="10"/>
        <v>#REF!</v>
      </c>
      <c r="W6" s="96" t="e">
        <f t="shared" ref="W6:AB6" si="11">W117</f>
        <v>#REF!</v>
      </c>
      <c r="X6" s="96" t="e">
        <f t="shared" si="11"/>
        <v>#REF!</v>
      </c>
      <c r="Y6" s="96" t="e">
        <f t="shared" si="11"/>
        <v>#REF!</v>
      </c>
      <c r="Z6" s="83" t="e">
        <f t="shared" si="11"/>
        <v>#REF!</v>
      </c>
      <c r="AA6" s="106">
        <f t="shared" si="11"/>
        <v>0</v>
      </c>
      <c r="AB6" s="156">
        <f t="shared" si="11"/>
        <v>0</v>
      </c>
      <c r="AC6" s="1"/>
      <c r="AD6" s="1"/>
      <c r="AE6" s="1"/>
      <c r="AF6" s="1"/>
      <c r="AG6" s="1"/>
      <c r="AH6" s="1"/>
      <c r="AI6" s="1"/>
      <c r="AJ6" s="1"/>
      <c r="AK6" s="1"/>
      <c r="AL6" s="1"/>
      <c r="AM6" s="1"/>
      <c r="AN6" s="1"/>
      <c r="AO6" s="1"/>
    </row>
    <row r="7" spans="1:41" s="3" customFormat="1">
      <c r="A7" s="181">
        <v>1300</v>
      </c>
      <c r="B7" s="38" t="s">
        <v>18</v>
      </c>
      <c r="C7" s="38"/>
      <c r="D7" s="37"/>
      <c r="E7" s="126"/>
      <c r="F7" s="123"/>
      <c r="G7" s="124"/>
      <c r="H7" s="125"/>
      <c r="I7" s="123"/>
      <c r="J7" s="124"/>
      <c r="K7" s="127"/>
      <c r="L7" s="21">
        <f t="shared" ref="L7:T7" si="12">L133</f>
        <v>0</v>
      </c>
      <c r="M7" s="96">
        <f t="shared" si="12"/>
        <v>0</v>
      </c>
      <c r="N7" s="21">
        <f t="shared" si="12"/>
        <v>0</v>
      </c>
      <c r="O7" s="96">
        <f t="shared" si="12"/>
        <v>0</v>
      </c>
      <c r="P7" s="96">
        <f t="shared" si="12"/>
        <v>0</v>
      </c>
      <c r="Q7" s="96">
        <f t="shared" ref="Q7" si="13">Q133</f>
        <v>0</v>
      </c>
      <c r="R7" s="96">
        <f t="shared" si="12"/>
        <v>0</v>
      </c>
      <c r="S7" s="19">
        <f t="shared" si="12"/>
        <v>0</v>
      </c>
      <c r="T7" s="96">
        <f t="shared" si="12"/>
        <v>0</v>
      </c>
      <c r="U7" s="96" t="e">
        <f t="shared" ref="U7:V7" si="14">U133</f>
        <v>#REF!</v>
      </c>
      <c r="V7" s="96" t="e">
        <f t="shared" si="14"/>
        <v>#REF!</v>
      </c>
      <c r="W7" s="96" t="e">
        <f t="shared" ref="W7:AB7" si="15">W133</f>
        <v>#REF!</v>
      </c>
      <c r="X7" s="96" t="e">
        <f t="shared" si="15"/>
        <v>#REF!</v>
      </c>
      <c r="Y7" s="96" t="e">
        <f t="shared" si="15"/>
        <v>#REF!</v>
      </c>
      <c r="Z7" s="83" t="e">
        <f t="shared" si="15"/>
        <v>#REF!</v>
      </c>
      <c r="AA7" s="106">
        <f t="shared" si="15"/>
        <v>0</v>
      </c>
      <c r="AB7" s="156">
        <f t="shared" si="15"/>
        <v>0</v>
      </c>
      <c r="AC7" s="1"/>
      <c r="AD7" s="1"/>
      <c r="AE7" s="1"/>
      <c r="AF7" s="1"/>
      <c r="AG7" s="1"/>
      <c r="AH7" s="1"/>
      <c r="AI7" s="1"/>
      <c r="AJ7" s="1"/>
      <c r="AK7" s="1"/>
      <c r="AL7" s="1"/>
      <c r="AM7" s="1"/>
      <c r="AN7" s="1"/>
      <c r="AO7" s="1"/>
    </row>
    <row r="8" spans="1:41" s="3" customFormat="1">
      <c r="A8" s="181">
        <v>1400</v>
      </c>
      <c r="B8" s="38" t="s">
        <v>219</v>
      </c>
      <c r="C8" s="38"/>
      <c r="D8" s="37"/>
      <c r="E8" s="126"/>
      <c r="F8" s="123"/>
      <c r="G8" s="124"/>
      <c r="H8" s="125"/>
      <c r="I8" s="123"/>
      <c r="J8" s="124"/>
      <c r="K8" s="127"/>
      <c r="L8" s="21">
        <f t="shared" ref="L8:T8" si="16">L168</f>
        <v>0</v>
      </c>
      <c r="M8" s="96">
        <f t="shared" si="16"/>
        <v>0</v>
      </c>
      <c r="N8" s="21">
        <f t="shared" si="16"/>
        <v>0</v>
      </c>
      <c r="O8" s="96">
        <f t="shared" si="16"/>
        <v>0</v>
      </c>
      <c r="P8" s="96">
        <f t="shared" si="16"/>
        <v>0</v>
      </c>
      <c r="Q8" s="96">
        <f t="shared" ref="Q8" si="17">Q168</f>
        <v>0</v>
      </c>
      <c r="R8" s="96">
        <f t="shared" si="16"/>
        <v>0</v>
      </c>
      <c r="S8" s="19">
        <f t="shared" si="16"/>
        <v>0</v>
      </c>
      <c r="T8" s="96">
        <f t="shared" si="16"/>
        <v>0</v>
      </c>
      <c r="U8" s="96" t="e">
        <f t="shared" ref="U8:V8" si="18">U168</f>
        <v>#REF!</v>
      </c>
      <c r="V8" s="96" t="e">
        <f t="shared" si="18"/>
        <v>#REF!</v>
      </c>
      <c r="W8" s="96" t="e">
        <f t="shared" ref="W8:AB8" si="19">W168</f>
        <v>#REF!</v>
      </c>
      <c r="X8" s="96" t="e">
        <f t="shared" si="19"/>
        <v>#REF!</v>
      </c>
      <c r="Y8" s="96" t="e">
        <f t="shared" si="19"/>
        <v>#REF!</v>
      </c>
      <c r="Z8" s="83" t="e">
        <f t="shared" si="19"/>
        <v>#REF!</v>
      </c>
      <c r="AA8" s="106">
        <f t="shared" si="19"/>
        <v>0</v>
      </c>
      <c r="AB8" s="156">
        <f t="shared" si="19"/>
        <v>0</v>
      </c>
      <c r="AC8" s="1"/>
      <c r="AD8" s="1"/>
      <c r="AE8" s="1"/>
      <c r="AF8" s="1"/>
      <c r="AG8" s="1"/>
      <c r="AH8" s="1"/>
      <c r="AI8" s="1"/>
      <c r="AJ8" s="1"/>
      <c r="AK8" s="1"/>
      <c r="AL8" s="1"/>
      <c r="AM8" s="1"/>
      <c r="AN8" s="1"/>
      <c r="AO8" s="1"/>
    </row>
    <row r="9" spans="1:41" s="3" customFormat="1">
      <c r="A9" s="181">
        <v>1500</v>
      </c>
      <c r="B9" s="38" t="s">
        <v>220</v>
      </c>
      <c r="C9" s="38"/>
      <c r="D9" s="37"/>
      <c r="E9" s="126"/>
      <c r="F9" s="123"/>
      <c r="G9" s="124"/>
      <c r="H9" s="125"/>
      <c r="I9" s="123"/>
      <c r="J9" s="124"/>
      <c r="K9" s="127"/>
      <c r="L9" s="23">
        <f t="shared" ref="L9:T9" si="20">L178</f>
        <v>0</v>
      </c>
      <c r="M9" s="97">
        <f t="shared" si="20"/>
        <v>0</v>
      </c>
      <c r="N9" s="23">
        <f t="shared" si="20"/>
        <v>0</v>
      </c>
      <c r="O9" s="97">
        <f t="shared" si="20"/>
        <v>0</v>
      </c>
      <c r="P9" s="97">
        <f t="shared" si="20"/>
        <v>0</v>
      </c>
      <c r="Q9" s="97">
        <f t="shared" ref="Q9" si="21">Q178</f>
        <v>0</v>
      </c>
      <c r="R9" s="97">
        <f t="shared" si="20"/>
        <v>0</v>
      </c>
      <c r="S9" s="27">
        <f t="shared" si="20"/>
        <v>0</v>
      </c>
      <c r="T9" s="97">
        <f t="shared" si="20"/>
        <v>0</v>
      </c>
      <c r="U9" s="97" t="e">
        <f t="shared" ref="U9:V9" si="22">U178</f>
        <v>#REF!</v>
      </c>
      <c r="V9" s="97" t="e">
        <f t="shared" si="22"/>
        <v>#REF!</v>
      </c>
      <c r="W9" s="97" t="e">
        <f t="shared" ref="W9:AB9" si="23">W178</f>
        <v>#REF!</v>
      </c>
      <c r="X9" s="97" t="e">
        <f t="shared" si="23"/>
        <v>#REF!</v>
      </c>
      <c r="Y9" s="97" t="e">
        <f t="shared" si="23"/>
        <v>#REF!</v>
      </c>
      <c r="Z9" s="84" t="e">
        <f t="shared" si="23"/>
        <v>#REF!</v>
      </c>
      <c r="AA9" s="107">
        <f t="shared" si="23"/>
        <v>0</v>
      </c>
      <c r="AB9" s="157">
        <f t="shared" si="23"/>
        <v>0</v>
      </c>
      <c r="AC9" s="1"/>
      <c r="AD9" s="1"/>
      <c r="AE9" s="1"/>
      <c r="AF9" s="1"/>
      <c r="AG9" s="1"/>
      <c r="AH9" s="1"/>
      <c r="AI9" s="1"/>
      <c r="AJ9" s="1"/>
      <c r="AK9" s="1"/>
      <c r="AL9" s="1"/>
      <c r="AM9" s="1"/>
      <c r="AN9" s="1"/>
      <c r="AO9" s="1"/>
    </row>
    <row r="10" spans="1:41" s="3" customFormat="1">
      <c r="A10" s="50"/>
      <c r="B10" s="51" t="s">
        <v>829</v>
      </c>
      <c r="C10" s="51"/>
      <c r="D10" s="128"/>
      <c r="E10" s="129"/>
      <c r="F10" s="130"/>
      <c r="G10" s="131"/>
      <c r="H10" s="132"/>
      <c r="I10" s="130"/>
      <c r="J10" s="131"/>
      <c r="K10" s="127"/>
      <c r="L10" s="24">
        <f>SUM(L4:L9)</f>
        <v>0</v>
      </c>
      <c r="M10" s="98">
        <f t="shared" ref="M10:T10" si="24">SUM(M4:M9)</f>
        <v>0</v>
      </c>
      <c r="N10" s="24">
        <f t="shared" si="24"/>
        <v>0</v>
      </c>
      <c r="O10" s="98">
        <f t="shared" si="24"/>
        <v>0</v>
      </c>
      <c r="P10" s="98">
        <f t="shared" si="24"/>
        <v>0</v>
      </c>
      <c r="Q10" s="98">
        <f t="shared" ref="Q10" si="25">SUM(Q4:Q9)</f>
        <v>0</v>
      </c>
      <c r="R10" s="98">
        <f t="shared" si="24"/>
        <v>0</v>
      </c>
      <c r="S10" s="19">
        <f t="shared" si="24"/>
        <v>0</v>
      </c>
      <c r="T10" s="98">
        <f t="shared" si="24"/>
        <v>0</v>
      </c>
      <c r="U10" s="98" t="e">
        <f t="shared" ref="U10:V10" si="26">SUM(U4:U9)</f>
        <v>#REF!</v>
      </c>
      <c r="V10" s="98" t="e">
        <f t="shared" si="26"/>
        <v>#REF!</v>
      </c>
      <c r="W10" s="98" t="e">
        <f t="shared" ref="W10:AB10" si="27">SUM(W4:W9)</f>
        <v>#REF!</v>
      </c>
      <c r="X10" s="98" t="e">
        <f t="shared" si="27"/>
        <v>#REF!</v>
      </c>
      <c r="Y10" s="98" t="e">
        <f t="shared" si="27"/>
        <v>#REF!</v>
      </c>
      <c r="Z10" s="85" t="e">
        <f t="shared" si="27"/>
        <v>#REF!</v>
      </c>
      <c r="AA10" s="108">
        <f t="shared" si="27"/>
        <v>0</v>
      </c>
      <c r="AB10" s="158">
        <f t="shared" si="27"/>
        <v>0</v>
      </c>
      <c r="AC10" s="1"/>
      <c r="AD10" s="1"/>
      <c r="AE10" s="1"/>
      <c r="AF10" s="1"/>
      <c r="AG10" s="1"/>
      <c r="AH10" s="1"/>
      <c r="AI10" s="1"/>
      <c r="AJ10" s="1"/>
      <c r="AK10" s="1"/>
      <c r="AL10" s="1"/>
      <c r="AM10" s="1"/>
      <c r="AN10" s="1"/>
      <c r="AO10" s="1"/>
    </row>
    <row r="11" spans="1:41" s="3" customFormat="1">
      <c r="A11" s="50"/>
      <c r="B11" s="38"/>
      <c r="C11" s="38"/>
      <c r="D11" s="37"/>
      <c r="E11" s="126"/>
      <c r="F11" s="123"/>
      <c r="G11" s="124"/>
      <c r="H11" s="125"/>
      <c r="I11" s="123"/>
      <c r="J11" s="124"/>
      <c r="K11" s="127"/>
      <c r="L11" s="21"/>
      <c r="M11" s="96"/>
      <c r="N11" s="21"/>
      <c r="O11" s="96"/>
      <c r="P11" s="96"/>
      <c r="Q11" s="96"/>
      <c r="R11" s="96"/>
      <c r="S11" s="19"/>
      <c r="T11" s="96"/>
      <c r="U11" s="96"/>
      <c r="V11" s="96"/>
      <c r="W11" s="96"/>
      <c r="X11" s="96"/>
      <c r="Y11" s="96"/>
      <c r="Z11" s="83"/>
      <c r="AA11" s="106"/>
      <c r="AB11" s="156"/>
      <c r="AC11" s="1"/>
      <c r="AD11" s="1"/>
      <c r="AE11" s="1"/>
      <c r="AF11" s="1"/>
      <c r="AG11" s="1"/>
      <c r="AH11" s="1"/>
      <c r="AI11" s="1"/>
      <c r="AJ11" s="1"/>
      <c r="AK11" s="1"/>
      <c r="AL11" s="1"/>
      <c r="AM11" s="1"/>
      <c r="AN11" s="1"/>
      <c r="AO11" s="1"/>
    </row>
    <row r="12" spans="1:41" s="3" customFormat="1">
      <c r="A12" s="181">
        <v>2000</v>
      </c>
      <c r="B12" s="38" t="s">
        <v>221</v>
      </c>
      <c r="C12" s="38"/>
      <c r="D12" s="37"/>
      <c r="E12" s="126"/>
      <c r="F12" s="123"/>
      <c r="G12" s="124"/>
      <c r="H12" s="125"/>
      <c r="I12" s="123"/>
      <c r="J12" s="124"/>
      <c r="K12" s="127"/>
      <c r="L12" s="21">
        <f t="shared" ref="L12:T12" si="28">L207</f>
        <v>0</v>
      </c>
      <c r="M12" s="96">
        <f t="shared" si="28"/>
        <v>0</v>
      </c>
      <c r="N12" s="21">
        <f t="shared" si="28"/>
        <v>0</v>
      </c>
      <c r="O12" s="96">
        <f t="shared" si="28"/>
        <v>0</v>
      </c>
      <c r="P12" s="96">
        <f t="shared" si="28"/>
        <v>0</v>
      </c>
      <c r="Q12" s="96">
        <f t="shared" ref="Q12" si="29">Q207</f>
        <v>0</v>
      </c>
      <c r="R12" s="96">
        <f t="shared" si="28"/>
        <v>0</v>
      </c>
      <c r="S12" s="19">
        <f t="shared" si="28"/>
        <v>0</v>
      </c>
      <c r="T12" s="96">
        <f t="shared" si="28"/>
        <v>0</v>
      </c>
      <c r="U12" s="96" t="e">
        <f t="shared" ref="U12:V12" si="30">U207</f>
        <v>#REF!</v>
      </c>
      <c r="V12" s="96" t="e">
        <f t="shared" si="30"/>
        <v>#REF!</v>
      </c>
      <c r="W12" s="96" t="e">
        <f t="shared" ref="W12:AB12" si="31">W207</f>
        <v>#REF!</v>
      </c>
      <c r="X12" s="96" t="e">
        <f t="shared" si="31"/>
        <v>#REF!</v>
      </c>
      <c r="Y12" s="96" t="e">
        <f t="shared" si="31"/>
        <v>#REF!</v>
      </c>
      <c r="Z12" s="83" t="e">
        <f t="shared" si="31"/>
        <v>#REF!</v>
      </c>
      <c r="AA12" s="106">
        <f t="shared" si="31"/>
        <v>0</v>
      </c>
      <c r="AB12" s="156">
        <f t="shared" si="31"/>
        <v>0</v>
      </c>
      <c r="AC12" s="1"/>
      <c r="AD12" s="1"/>
      <c r="AE12" s="1"/>
      <c r="AF12" s="1"/>
      <c r="AG12" s="1"/>
      <c r="AH12" s="1"/>
      <c r="AI12" s="1"/>
      <c r="AJ12" s="1"/>
      <c r="AK12" s="1"/>
      <c r="AL12" s="1"/>
      <c r="AM12" s="1"/>
      <c r="AN12" s="1"/>
      <c r="AO12" s="1"/>
    </row>
    <row r="13" spans="1:41" s="3" customFormat="1">
      <c r="A13" s="181">
        <v>2200</v>
      </c>
      <c r="B13" s="38" t="s">
        <v>222</v>
      </c>
      <c r="C13" s="38"/>
      <c r="D13" s="37"/>
      <c r="E13" s="126"/>
      <c r="F13" s="123"/>
      <c r="G13" s="124"/>
      <c r="H13" s="125"/>
      <c r="I13" s="123"/>
      <c r="J13" s="124"/>
      <c r="K13" s="127"/>
      <c r="L13" s="21">
        <f t="shared" ref="L13:T13" si="32">L220</f>
        <v>0</v>
      </c>
      <c r="M13" s="96">
        <f t="shared" si="32"/>
        <v>0</v>
      </c>
      <c r="N13" s="21">
        <f t="shared" si="32"/>
        <v>0</v>
      </c>
      <c r="O13" s="96">
        <f t="shared" si="32"/>
        <v>0</v>
      </c>
      <c r="P13" s="96">
        <f t="shared" si="32"/>
        <v>0</v>
      </c>
      <c r="Q13" s="96">
        <f t="shared" ref="Q13" si="33">Q220</f>
        <v>0</v>
      </c>
      <c r="R13" s="96">
        <f t="shared" si="32"/>
        <v>0</v>
      </c>
      <c r="S13" s="19">
        <f t="shared" si="32"/>
        <v>0</v>
      </c>
      <c r="T13" s="96">
        <f t="shared" si="32"/>
        <v>0</v>
      </c>
      <c r="U13" s="96" t="e">
        <f t="shared" ref="U13:V13" si="34">U220</f>
        <v>#REF!</v>
      </c>
      <c r="V13" s="96" t="e">
        <f t="shared" si="34"/>
        <v>#REF!</v>
      </c>
      <c r="W13" s="96" t="e">
        <f t="shared" ref="W13:AB13" si="35">W220</f>
        <v>#REF!</v>
      </c>
      <c r="X13" s="96" t="e">
        <f t="shared" si="35"/>
        <v>#REF!</v>
      </c>
      <c r="Y13" s="96" t="e">
        <f t="shared" si="35"/>
        <v>#REF!</v>
      </c>
      <c r="Z13" s="83" t="e">
        <f t="shared" si="35"/>
        <v>#REF!</v>
      </c>
      <c r="AA13" s="106">
        <f t="shared" si="35"/>
        <v>0</v>
      </c>
      <c r="AB13" s="156">
        <f t="shared" si="35"/>
        <v>0</v>
      </c>
      <c r="AC13" s="1"/>
      <c r="AD13" s="1"/>
      <c r="AE13" s="1"/>
      <c r="AF13" s="1"/>
      <c r="AG13" s="1"/>
      <c r="AH13" s="1"/>
      <c r="AI13" s="1"/>
      <c r="AJ13" s="1"/>
      <c r="AK13" s="1"/>
      <c r="AL13" s="1"/>
      <c r="AM13" s="1"/>
      <c r="AN13" s="1"/>
      <c r="AO13" s="1"/>
    </row>
    <row r="14" spans="1:41" s="3" customFormat="1">
      <c r="A14" s="181">
        <v>2300</v>
      </c>
      <c r="B14" s="38" t="s">
        <v>223</v>
      </c>
      <c r="C14" s="38"/>
      <c r="D14" s="37"/>
      <c r="E14" s="126"/>
      <c r="F14" s="123"/>
      <c r="G14" s="124"/>
      <c r="H14" s="125"/>
      <c r="I14" s="123"/>
      <c r="J14" s="124"/>
      <c r="K14" s="127"/>
      <c r="L14" s="21">
        <f t="shared" ref="L14:T14" si="36">L236</f>
        <v>0</v>
      </c>
      <c r="M14" s="96">
        <f t="shared" si="36"/>
        <v>0</v>
      </c>
      <c r="N14" s="21">
        <f t="shared" si="36"/>
        <v>0</v>
      </c>
      <c r="O14" s="96">
        <f t="shared" si="36"/>
        <v>0</v>
      </c>
      <c r="P14" s="96">
        <f t="shared" si="36"/>
        <v>0</v>
      </c>
      <c r="Q14" s="96">
        <f t="shared" ref="Q14" si="37">Q236</f>
        <v>0</v>
      </c>
      <c r="R14" s="96">
        <f t="shared" si="36"/>
        <v>0</v>
      </c>
      <c r="S14" s="19">
        <f t="shared" si="36"/>
        <v>0</v>
      </c>
      <c r="T14" s="96">
        <f t="shared" si="36"/>
        <v>0</v>
      </c>
      <c r="U14" s="96" t="e">
        <f t="shared" ref="U14:V14" si="38">U236</f>
        <v>#REF!</v>
      </c>
      <c r="V14" s="96" t="e">
        <f t="shared" si="38"/>
        <v>#REF!</v>
      </c>
      <c r="W14" s="96" t="e">
        <f t="shared" ref="W14:AB14" si="39">W236</f>
        <v>#REF!</v>
      </c>
      <c r="X14" s="96" t="e">
        <f t="shared" si="39"/>
        <v>#REF!</v>
      </c>
      <c r="Y14" s="96" t="e">
        <f t="shared" si="39"/>
        <v>#REF!</v>
      </c>
      <c r="Z14" s="83" t="e">
        <f t="shared" si="39"/>
        <v>#REF!</v>
      </c>
      <c r="AA14" s="106">
        <f t="shared" si="39"/>
        <v>0</v>
      </c>
      <c r="AB14" s="156">
        <f t="shared" si="39"/>
        <v>0</v>
      </c>
      <c r="AC14" s="1"/>
      <c r="AD14" s="1"/>
      <c r="AE14" s="1"/>
      <c r="AF14" s="1"/>
      <c r="AG14" s="1"/>
      <c r="AH14" s="1"/>
      <c r="AI14" s="1"/>
      <c r="AJ14" s="1"/>
      <c r="AK14" s="1"/>
      <c r="AL14" s="1"/>
      <c r="AM14" s="1"/>
      <c r="AN14" s="1"/>
      <c r="AO14" s="1"/>
    </row>
    <row r="15" spans="1:41" s="3" customFormat="1">
      <c r="A15" s="181">
        <v>2400</v>
      </c>
      <c r="B15" s="38" t="s">
        <v>224</v>
      </c>
      <c r="C15" s="38"/>
      <c r="D15" s="37"/>
      <c r="E15" s="126"/>
      <c r="F15" s="123"/>
      <c r="G15" s="124"/>
      <c r="H15" s="125"/>
      <c r="I15" s="123"/>
      <c r="J15" s="124"/>
      <c r="K15" s="127"/>
      <c r="L15" s="21">
        <f t="shared" ref="L15:T15" si="40">L256</f>
        <v>0</v>
      </c>
      <c r="M15" s="96">
        <f t="shared" si="40"/>
        <v>0</v>
      </c>
      <c r="N15" s="21">
        <f t="shared" si="40"/>
        <v>0</v>
      </c>
      <c r="O15" s="96">
        <f t="shared" si="40"/>
        <v>0</v>
      </c>
      <c r="P15" s="96">
        <f t="shared" si="40"/>
        <v>0</v>
      </c>
      <c r="Q15" s="96">
        <f t="shared" ref="Q15" si="41">Q256</f>
        <v>0</v>
      </c>
      <c r="R15" s="96">
        <f t="shared" si="40"/>
        <v>0</v>
      </c>
      <c r="S15" s="19">
        <f t="shared" si="40"/>
        <v>0</v>
      </c>
      <c r="T15" s="96">
        <f t="shared" si="40"/>
        <v>0</v>
      </c>
      <c r="U15" s="96" t="e">
        <f t="shared" ref="U15:V15" si="42">U256</f>
        <v>#REF!</v>
      </c>
      <c r="V15" s="96" t="e">
        <f t="shared" si="42"/>
        <v>#REF!</v>
      </c>
      <c r="W15" s="96" t="e">
        <f t="shared" ref="W15:AB15" si="43">W256</f>
        <v>#REF!</v>
      </c>
      <c r="X15" s="96" t="e">
        <f t="shared" si="43"/>
        <v>#REF!</v>
      </c>
      <c r="Y15" s="96" t="e">
        <f t="shared" si="43"/>
        <v>#REF!</v>
      </c>
      <c r="Z15" s="83" t="e">
        <f t="shared" si="43"/>
        <v>#REF!</v>
      </c>
      <c r="AA15" s="106">
        <f t="shared" si="43"/>
        <v>0</v>
      </c>
      <c r="AB15" s="156">
        <f t="shared" si="43"/>
        <v>0</v>
      </c>
      <c r="AC15" s="1"/>
      <c r="AD15" s="1"/>
      <c r="AE15" s="1"/>
      <c r="AF15" s="1"/>
      <c r="AG15" s="1"/>
      <c r="AH15" s="1"/>
      <c r="AI15" s="1"/>
      <c r="AJ15" s="1"/>
      <c r="AK15" s="1"/>
      <c r="AL15" s="1"/>
      <c r="AM15" s="1"/>
      <c r="AN15" s="1"/>
      <c r="AO15" s="1"/>
    </row>
    <row r="16" spans="1:41" s="3" customFormat="1">
      <c r="A16" s="181">
        <v>2500</v>
      </c>
      <c r="B16" s="38" t="s">
        <v>225</v>
      </c>
      <c r="C16" s="38"/>
      <c r="D16" s="37"/>
      <c r="E16" s="126"/>
      <c r="F16" s="123"/>
      <c r="G16" s="124"/>
      <c r="H16" s="125"/>
      <c r="I16" s="123"/>
      <c r="J16" s="124"/>
      <c r="K16" s="127"/>
      <c r="L16" s="21">
        <f t="shared" ref="L16:N16" si="44">L283</f>
        <v>0</v>
      </c>
      <c r="M16" s="96">
        <f t="shared" si="44"/>
        <v>0</v>
      </c>
      <c r="N16" s="21">
        <f t="shared" si="44"/>
        <v>0</v>
      </c>
      <c r="O16" s="96">
        <f t="shared" ref="O16:T16" si="45">O283</f>
        <v>0</v>
      </c>
      <c r="P16" s="96">
        <f t="shared" si="45"/>
        <v>0</v>
      </c>
      <c r="Q16" s="96">
        <f t="shared" si="45"/>
        <v>0</v>
      </c>
      <c r="R16" s="96">
        <f t="shared" si="45"/>
        <v>0</v>
      </c>
      <c r="S16" s="19">
        <f t="shared" si="45"/>
        <v>0</v>
      </c>
      <c r="T16" s="96">
        <f t="shared" si="45"/>
        <v>0</v>
      </c>
      <c r="U16" s="96" t="e">
        <f t="shared" ref="U16:V16" si="46">U283</f>
        <v>#REF!</v>
      </c>
      <c r="V16" s="96" t="e">
        <f t="shared" si="46"/>
        <v>#REF!</v>
      </c>
      <c r="W16" s="96" t="e">
        <f t="shared" ref="W16:AB16" si="47">W283</f>
        <v>#REF!</v>
      </c>
      <c r="X16" s="96" t="e">
        <f t="shared" si="47"/>
        <v>#REF!</v>
      </c>
      <c r="Y16" s="96" t="e">
        <f t="shared" si="47"/>
        <v>#REF!</v>
      </c>
      <c r="Z16" s="83" t="e">
        <f t="shared" si="47"/>
        <v>#REF!</v>
      </c>
      <c r="AA16" s="106">
        <f t="shared" si="47"/>
        <v>0</v>
      </c>
      <c r="AB16" s="156">
        <f t="shared" si="47"/>
        <v>0</v>
      </c>
      <c r="AC16" s="1"/>
      <c r="AD16" s="1"/>
      <c r="AE16" s="1"/>
      <c r="AF16" s="1"/>
      <c r="AG16" s="1"/>
      <c r="AH16" s="1"/>
      <c r="AI16" s="1"/>
      <c r="AJ16" s="1"/>
      <c r="AK16" s="1"/>
      <c r="AL16" s="1"/>
      <c r="AM16" s="1"/>
      <c r="AN16" s="1"/>
      <c r="AO16" s="1"/>
    </row>
    <row r="17" spans="1:41" s="3" customFormat="1">
      <c r="A17" s="181">
        <v>2600</v>
      </c>
      <c r="B17" s="38" t="s">
        <v>226</v>
      </c>
      <c r="C17" s="38"/>
      <c r="D17" s="37"/>
      <c r="E17" s="126"/>
      <c r="F17" s="123"/>
      <c r="G17" s="124"/>
      <c r="H17" s="125"/>
      <c r="I17" s="123"/>
      <c r="J17" s="124"/>
      <c r="K17" s="127"/>
      <c r="L17" s="21">
        <f t="shared" ref="L17:T17" si="48">L296</f>
        <v>0</v>
      </c>
      <c r="M17" s="96">
        <f t="shared" si="48"/>
        <v>0</v>
      </c>
      <c r="N17" s="21">
        <f t="shared" si="48"/>
        <v>0</v>
      </c>
      <c r="O17" s="96">
        <f t="shared" si="48"/>
        <v>0</v>
      </c>
      <c r="P17" s="96">
        <f t="shared" si="48"/>
        <v>0</v>
      </c>
      <c r="Q17" s="96">
        <f t="shared" ref="Q17" si="49">Q296</f>
        <v>0</v>
      </c>
      <c r="R17" s="96">
        <f t="shared" si="48"/>
        <v>0</v>
      </c>
      <c r="S17" s="19">
        <f t="shared" si="48"/>
        <v>0</v>
      </c>
      <c r="T17" s="96">
        <f t="shared" si="48"/>
        <v>0</v>
      </c>
      <c r="U17" s="96" t="e">
        <f t="shared" ref="U17:V17" si="50">U296</f>
        <v>#REF!</v>
      </c>
      <c r="V17" s="96" t="e">
        <f t="shared" si="50"/>
        <v>#REF!</v>
      </c>
      <c r="W17" s="96" t="e">
        <f t="shared" ref="W17:AB17" si="51">W296</f>
        <v>#REF!</v>
      </c>
      <c r="X17" s="96" t="e">
        <f t="shared" si="51"/>
        <v>#REF!</v>
      </c>
      <c r="Y17" s="96" t="e">
        <f t="shared" si="51"/>
        <v>#REF!</v>
      </c>
      <c r="Z17" s="83" t="e">
        <f t="shared" si="51"/>
        <v>#REF!</v>
      </c>
      <c r="AA17" s="106">
        <f t="shared" si="51"/>
        <v>0</v>
      </c>
      <c r="AB17" s="156">
        <f t="shared" si="51"/>
        <v>0</v>
      </c>
      <c r="AC17" s="1"/>
      <c r="AD17" s="1"/>
      <c r="AE17" s="1"/>
      <c r="AF17" s="1"/>
      <c r="AG17" s="1"/>
      <c r="AH17" s="1"/>
      <c r="AI17" s="1"/>
      <c r="AJ17" s="1"/>
      <c r="AK17" s="1"/>
      <c r="AL17" s="1"/>
      <c r="AM17" s="1"/>
      <c r="AN17" s="1"/>
      <c r="AO17" s="1"/>
    </row>
    <row r="18" spans="1:41" s="3" customFormat="1">
      <c r="A18" s="181">
        <v>2800</v>
      </c>
      <c r="B18" s="38" t="s">
        <v>227</v>
      </c>
      <c r="C18" s="38"/>
      <c r="D18" s="37"/>
      <c r="E18" s="126"/>
      <c r="F18" s="123"/>
      <c r="G18" s="124"/>
      <c r="H18" s="125"/>
      <c r="I18" s="123"/>
      <c r="J18" s="124"/>
      <c r="K18" s="127"/>
      <c r="L18" s="21">
        <f t="shared" ref="L18:T18" si="52">L314</f>
        <v>0</v>
      </c>
      <c r="M18" s="96">
        <f t="shared" si="52"/>
        <v>0</v>
      </c>
      <c r="N18" s="21">
        <f t="shared" si="52"/>
        <v>0</v>
      </c>
      <c r="O18" s="96">
        <f t="shared" si="52"/>
        <v>0</v>
      </c>
      <c r="P18" s="96">
        <f t="shared" si="52"/>
        <v>0</v>
      </c>
      <c r="Q18" s="96">
        <f t="shared" ref="Q18" si="53">Q314</f>
        <v>0</v>
      </c>
      <c r="R18" s="96">
        <f t="shared" si="52"/>
        <v>0</v>
      </c>
      <c r="S18" s="19">
        <f t="shared" si="52"/>
        <v>0</v>
      </c>
      <c r="T18" s="96">
        <f t="shared" si="52"/>
        <v>0</v>
      </c>
      <c r="U18" s="96" t="e">
        <f t="shared" ref="U18:V18" si="54">U314</f>
        <v>#REF!</v>
      </c>
      <c r="V18" s="96" t="e">
        <f t="shared" si="54"/>
        <v>#REF!</v>
      </c>
      <c r="W18" s="96" t="e">
        <f t="shared" ref="W18:AB18" si="55">W314</f>
        <v>#REF!</v>
      </c>
      <c r="X18" s="96" t="e">
        <f t="shared" si="55"/>
        <v>#REF!</v>
      </c>
      <c r="Y18" s="96" t="e">
        <f t="shared" si="55"/>
        <v>#REF!</v>
      </c>
      <c r="Z18" s="83" t="e">
        <f t="shared" si="55"/>
        <v>#REF!</v>
      </c>
      <c r="AA18" s="106">
        <f t="shared" si="55"/>
        <v>0</v>
      </c>
      <c r="AB18" s="156">
        <f t="shared" si="55"/>
        <v>0</v>
      </c>
      <c r="AC18" s="1"/>
      <c r="AD18" s="1"/>
      <c r="AE18" s="1"/>
      <c r="AF18" s="1"/>
      <c r="AG18" s="1"/>
      <c r="AH18" s="1"/>
      <c r="AI18" s="1"/>
      <c r="AJ18" s="1"/>
      <c r="AK18" s="1"/>
      <c r="AL18" s="1"/>
      <c r="AM18" s="1"/>
      <c r="AN18" s="1"/>
      <c r="AO18" s="1"/>
    </row>
    <row r="19" spans="1:41" s="3" customFormat="1">
      <c r="A19" s="181">
        <v>2900</v>
      </c>
      <c r="B19" s="38" t="s">
        <v>228</v>
      </c>
      <c r="C19" s="38"/>
      <c r="D19" s="37"/>
      <c r="E19" s="126"/>
      <c r="F19" s="123"/>
      <c r="G19" s="124"/>
      <c r="H19" s="125"/>
      <c r="I19" s="123"/>
      <c r="J19" s="124"/>
      <c r="K19" s="127"/>
      <c r="L19" s="21">
        <f t="shared" ref="L19:T19" si="56">L331</f>
        <v>0</v>
      </c>
      <c r="M19" s="96">
        <f t="shared" si="56"/>
        <v>0</v>
      </c>
      <c r="N19" s="21">
        <f t="shared" si="56"/>
        <v>0</v>
      </c>
      <c r="O19" s="96">
        <f t="shared" si="56"/>
        <v>0</v>
      </c>
      <c r="P19" s="96">
        <f t="shared" si="56"/>
        <v>0</v>
      </c>
      <c r="Q19" s="96">
        <f t="shared" ref="Q19" si="57">Q331</f>
        <v>0</v>
      </c>
      <c r="R19" s="96">
        <f t="shared" si="56"/>
        <v>0</v>
      </c>
      <c r="S19" s="19">
        <f t="shared" si="56"/>
        <v>0</v>
      </c>
      <c r="T19" s="96">
        <f t="shared" si="56"/>
        <v>0</v>
      </c>
      <c r="U19" s="96" t="e">
        <f t="shared" ref="U19:V19" si="58">U331</f>
        <v>#REF!</v>
      </c>
      <c r="V19" s="96" t="e">
        <f t="shared" si="58"/>
        <v>#REF!</v>
      </c>
      <c r="W19" s="96" t="e">
        <f t="shared" ref="W19:AB19" si="59">W331</f>
        <v>#REF!</v>
      </c>
      <c r="X19" s="96" t="e">
        <f t="shared" si="59"/>
        <v>#REF!</v>
      </c>
      <c r="Y19" s="96" t="e">
        <f t="shared" si="59"/>
        <v>#REF!</v>
      </c>
      <c r="Z19" s="83" t="e">
        <f t="shared" si="59"/>
        <v>#REF!</v>
      </c>
      <c r="AA19" s="106">
        <f t="shared" si="59"/>
        <v>0</v>
      </c>
      <c r="AB19" s="156">
        <f t="shared" si="59"/>
        <v>0</v>
      </c>
      <c r="AC19" s="1"/>
      <c r="AD19" s="1"/>
      <c r="AE19" s="1"/>
      <c r="AF19" s="1"/>
      <c r="AG19" s="1"/>
      <c r="AH19" s="1"/>
      <c r="AI19" s="1"/>
      <c r="AJ19" s="1"/>
      <c r="AK19" s="1"/>
      <c r="AL19" s="1"/>
      <c r="AM19" s="1"/>
      <c r="AN19" s="1"/>
      <c r="AO19" s="1"/>
    </row>
    <row r="20" spans="1:41" s="3" customFormat="1">
      <c r="A20" s="181">
        <v>3000</v>
      </c>
      <c r="B20" s="38" t="s">
        <v>229</v>
      </c>
      <c r="C20" s="38"/>
      <c r="D20" s="37"/>
      <c r="E20" s="126"/>
      <c r="F20" s="123"/>
      <c r="G20" s="124"/>
      <c r="H20" s="125"/>
      <c r="I20" s="123"/>
      <c r="J20" s="124"/>
      <c r="K20" s="127"/>
      <c r="L20" s="21">
        <f t="shared" ref="L20:T20" si="60">L349</f>
        <v>0</v>
      </c>
      <c r="M20" s="96">
        <f t="shared" si="60"/>
        <v>0</v>
      </c>
      <c r="N20" s="21">
        <f t="shared" si="60"/>
        <v>0</v>
      </c>
      <c r="O20" s="96">
        <f t="shared" si="60"/>
        <v>0</v>
      </c>
      <c r="P20" s="96">
        <f t="shared" si="60"/>
        <v>0</v>
      </c>
      <c r="Q20" s="96">
        <f t="shared" ref="Q20" si="61">Q349</f>
        <v>0</v>
      </c>
      <c r="R20" s="96">
        <f t="shared" si="60"/>
        <v>0</v>
      </c>
      <c r="S20" s="19">
        <f t="shared" si="60"/>
        <v>0</v>
      </c>
      <c r="T20" s="96">
        <f t="shared" si="60"/>
        <v>0</v>
      </c>
      <c r="U20" s="96" t="e">
        <f t="shared" ref="U20:V20" si="62">U349</f>
        <v>#REF!</v>
      </c>
      <c r="V20" s="96" t="e">
        <f t="shared" si="62"/>
        <v>#REF!</v>
      </c>
      <c r="W20" s="96" t="e">
        <f t="shared" ref="W20:AB20" si="63">W349</f>
        <v>#REF!</v>
      </c>
      <c r="X20" s="96" t="e">
        <f t="shared" si="63"/>
        <v>#REF!</v>
      </c>
      <c r="Y20" s="96" t="e">
        <f t="shared" si="63"/>
        <v>#REF!</v>
      </c>
      <c r="Z20" s="83" t="e">
        <f t="shared" si="63"/>
        <v>#REF!</v>
      </c>
      <c r="AA20" s="106">
        <f t="shared" si="63"/>
        <v>0</v>
      </c>
      <c r="AB20" s="156">
        <f t="shared" si="63"/>
        <v>0</v>
      </c>
      <c r="AC20" s="1"/>
      <c r="AD20" s="1"/>
      <c r="AE20" s="1"/>
      <c r="AF20" s="1"/>
      <c r="AG20" s="1"/>
      <c r="AH20" s="1"/>
      <c r="AI20" s="1"/>
      <c r="AJ20" s="1"/>
      <c r="AK20" s="1"/>
      <c r="AL20" s="1"/>
      <c r="AM20" s="1"/>
      <c r="AN20" s="1"/>
      <c r="AO20" s="1"/>
    </row>
    <row r="21" spans="1:41" s="3" customFormat="1">
      <c r="A21" s="181">
        <v>3200</v>
      </c>
      <c r="B21" s="38" t="s">
        <v>230</v>
      </c>
      <c r="C21" s="38"/>
      <c r="D21" s="37"/>
      <c r="E21" s="126"/>
      <c r="F21" s="123"/>
      <c r="G21" s="124"/>
      <c r="H21" s="125"/>
      <c r="I21" s="123"/>
      <c r="J21" s="124"/>
      <c r="K21" s="127"/>
      <c r="L21" s="21">
        <f t="shared" ref="L21:T21" si="64">L373</f>
        <v>0</v>
      </c>
      <c r="M21" s="96">
        <f t="shared" si="64"/>
        <v>0</v>
      </c>
      <c r="N21" s="21">
        <f t="shared" si="64"/>
        <v>0</v>
      </c>
      <c r="O21" s="96">
        <f t="shared" si="64"/>
        <v>0</v>
      </c>
      <c r="P21" s="96">
        <f t="shared" si="64"/>
        <v>0</v>
      </c>
      <c r="Q21" s="96">
        <f t="shared" ref="Q21" si="65">Q373</f>
        <v>0</v>
      </c>
      <c r="R21" s="96">
        <f t="shared" si="64"/>
        <v>0</v>
      </c>
      <c r="S21" s="19">
        <f t="shared" si="64"/>
        <v>0</v>
      </c>
      <c r="T21" s="96">
        <f t="shared" si="64"/>
        <v>0</v>
      </c>
      <c r="U21" s="96" t="e">
        <f t="shared" ref="U21:V21" si="66">U373</f>
        <v>#REF!</v>
      </c>
      <c r="V21" s="96" t="e">
        <f t="shared" si="66"/>
        <v>#REF!</v>
      </c>
      <c r="W21" s="96" t="e">
        <f t="shared" ref="W21:AB21" si="67">W373</f>
        <v>#REF!</v>
      </c>
      <c r="X21" s="96" t="e">
        <f t="shared" si="67"/>
        <v>#REF!</v>
      </c>
      <c r="Y21" s="96" t="e">
        <f t="shared" si="67"/>
        <v>#REF!</v>
      </c>
      <c r="Z21" s="83" t="e">
        <f t="shared" si="67"/>
        <v>#REF!</v>
      </c>
      <c r="AA21" s="106">
        <f t="shared" si="67"/>
        <v>0</v>
      </c>
      <c r="AB21" s="156">
        <f t="shared" si="67"/>
        <v>0</v>
      </c>
      <c r="AC21" s="1"/>
      <c r="AD21" s="1"/>
      <c r="AE21" s="1"/>
      <c r="AF21" s="1"/>
      <c r="AG21" s="1"/>
      <c r="AH21" s="1"/>
      <c r="AI21" s="1"/>
      <c r="AJ21" s="1"/>
      <c r="AK21" s="1"/>
      <c r="AL21" s="1"/>
      <c r="AM21" s="1"/>
      <c r="AN21" s="1"/>
      <c r="AO21" s="1"/>
    </row>
    <row r="22" spans="1:41" s="3" customFormat="1">
      <c r="A22" s="181">
        <v>3400</v>
      </c>
      <c r="B22" s="38" t="s">
        <v>231</v>
      </c>
      <c r="C22" s="38"/>
      <c r="D22" s="37"/>
      <c r="E22" s="126"/>
      <c r="F22" s="123"/>
      <c r="G22" s="124"/>
      <c r="H22" s="125"/>
      <c r="I22" s="123"/>
      <c r="J22" s="124"/>
      <c r="K22" s="127"/>
      <c r="L22" s="21">
        <f t="shared" ref="L22:T22" si="68">L393</f>
        <v>0</v>
      </c>
      <c r="M22" s="96">
        <f t="shared" si="68"/>
        <v>0</v>
      </c>
      <c r="N22" s="21">
        <f t="shared" si="68"/>
        <v>0</v>
      </c>
      <c r="O22" s="96">
        <f t="shared" si="68"/>
        <v>0</v>
      </c>
      <c r="P22" s="96">
        <f t="shared" si="68"/>
        <v>0</v>
      </c>
      <c r="Q22" s="96">
        <f t="shared" ref="Q22" si="69">Q393</f>
        <v>0</v>
      </c>
      <c r="R22" s="96">
        <f t="shared" si="68"/>
        <v>0</v>
      </c>
      <c r="S22" s="19">
        <f t="shared" si="68"/>
        <v>0</v>
      </c>
      <c r="T22" s="96">
        <f t="shared" si="68"/>
        <v>0</v>
      </c>
      <c r="U22" s="96" t="e">
        <f t="shared" ref="U22:V22" si="70">U393</f>
        <v>#REF!</v>
      </c>
      <c r="V22" s="96" t="e">
        <f t="shared" si="70"/>
        <v>#REF!</v>
      </c>
      <c r="W22" s="96" t="e">
        <f t="shared" ref="W22:AB22" si="71">W393</f>
        <v>#REF!</v>
      </c>
      <c r="X22" s="96" t="e">
        <f t="shared" si="71"/>
        <v>#REF!</v>
      </c>
      <c r="Y22" s="96" t="e">
        <f t="shared" si="71"/>
        <v>#REF!</v>
      </c>
      <c r="Z22" s="83" t="e">
        <f t="shared" si="71"/>
        <v>#REF!</v>
      </c>
      <c r="AA22" s="106">
        <f t="shared" si="71"/>
        <v>0</v>
      </c>
      <c r="AB22" s="156">
        <f t="shared" si="71"/>
        <v>0</v>
      </c>
      <c r="AC22" s="1"/>
      <c r="AD22" s="1"/>
      <c r="AE22" s="1"/>
      <c r="AF22" s="1"/>
      <c r="AG22" s="1"/>
      <c r="AH22" s="1"/>
      <c r="AI22" s="1"/>
      <c r="AJ22" s="1"/>
      <c r="AK22" s="1"/>
      <c r="AL22" s="1"/>
      <c r="AM22" s="1"/>
      <c r="AN22" s="1"/>
      <c r="AO22" s="1"/>
    </row>
    <row r="23" spans="1:41" s="3" customFormat="1">
      <c r="A23" s="181">
        <v>3500</v>
      </c>
      <c r="B23" s="38" t="s">
        <v>232</v>
      </c>
      <c r="C23" s="38"/>
      <c r="D23" s="37"/>
      <c r="E23" s="126"/>
      <c r="F23" s="123"/>
      <c r="G23" s="124"/>
      <c r="H23" s="125"/>
      <c r="I23" s="123"/>
      <c r="J23" s="124"/>
      <c r="K23" s="127"/>
      <c r="L23" s="21">
        <f t="shared" ref="L23:T23" si="72">L412</f>
        <v>0</v>
      </c>
      <c r="M23" s="96">
        <f t="shared" si="72"/>
        <v>0</v>
      </c>
      <c r="N23" s="21">
        <f t="shared" si="72"/>
        <v>0</v>
      </c>
      <c r="O23" s="96">
        <f t="shared" si="72"/>
        <v>0</v>
      </c>
      <c r="P23" s="96">
        <f t="shared" si="72"/>
        <v>0</v>
      </c>
      <c r="Q23" s="96">
        <f t="shared" ref="Q23" si="73">Q412</f>
        <v>0</v>
      </c>
      <c r="R23" s="96">
        <f t="shared" si="72"/>
        <v>0</v>
      </c>
      <c r="S23" s="19">
        <f t="shared" si="72"/>
        <v>0</v>
      </c>
      <c r="T23" s="96">
        <f t="shared" si="72"/>
        <v>0</v>
      </c>
      <c r="U23" s="96" t="e">
        <f t="shared" ref="U23:V23" si="74">U412</f>
        <v>#REF!</v>
      </c>
      <c r="V23" s="96" t="e">
        <f t="shared" si="74"/>
        <v>#REF!</v>
      </c>
      <c r="W23" s="96" t="e">
        <f t="shared" ref="W23:AB23" si="75">W412</f>
        <v>#REF!</v>
      </c>
      <c r="X23" s="96" t="e">
        <f t="shared" si="75"/>
        <v>#REF!</v>
      </c>
      <c r="Y23" s="96" t="e">
        <f t="shared" si="75"/>
        <v>#REF!</v>
      </c>
      <c r="Z23" s="83" t="e">
        <f t="shared" si="75"/>
        <v>#REF!</v>
      </c>
      <c r="AA23" s="106">
        <f t="shared" si="75"/>
        <v>0</v>
      </c>
      <c r="AB23" s="156">
        <f t="shared" si="75"/>
        <v>0</v>
      </c>
      <c r="AC23" s="1"/>
      <c r="AD23" s="1"/>
      <c r="AE23" s="1"/>
      <c r="AF23" s="1"/>
      <c r="AG23" s="1"/>
      <c r="AH23" s="1"/>
      <c r="AI23" s="1"/>
      <c r="AJ23" s="1"/>
      <c r="AK23" s="1"/>
      <c r="AL23" s="1"/>
      <c r="AM23" s="1"/>
      <c r="AN23" s="1"/>
      <c r="AO23" s="1"/>
    </row>
    <row r="24" spans="1:41" s="3" customFormat="1">
      <c r="A24" s="181">
        <v>3600</v>
      </c>
      <c r="B24" s="38" t="s">
        <v>233</v>
      </c>
      <c r="C24" s="38"/>
      <c r="D24" s="37"/>
      <c r="E24" s="126"/>
      <c r="F24" s="123"/>
      <c r="G24" s="124"/>
      <c r="H24" s="125"/>
      <c r="I24" s="123"/>
      <c r="J24" s="124"/>
      <c r="K24" s="127"/>
      <c r="L24" s="21">
        <f t="shared" ref="L24:T24" si="76">L427</f>
        <v>0</v>
      </c>
      <c r="M24" s="96">
        <f t="shared" si="76"/>
        <v>0</v>
      </c>
      <c r="N24" s="21">
        <f t="shared" si="76"/>
        <v>0</v>
      </c>
      <c r="O24" s="96">
        <f t="shared" si="76"/>
        <v>0</v>
      </c>
      <c r="P24" s="96">
        <f t="shared" si="76"/>
        <v>0</v>
      </c>
      <c r="Q24" s="96">
        <f t="shared" ref="Q24" si="77">Q427</f>
        <v>0</v>
      </c>
      <c r="R24" s="96">
        <f t="shared" si="76"/>
        <v>0</v>
      </c>
      <c r="S24" s="19">
        <f t="shared" si="76"/>
        <v>0</v>
      </c>
      <c r="T24" s="96">
        <f t="shared" si="76"/>
        <v>0</v>
      </c>
      <c r="U24" s="96" t="e">
        <f t="shared" ref="U24:V24" si="78">U427</f>
        <v>#REF!</v>
      </c>
      <c r="V24" s="96" t="e">
        <f t="shared" si="78"/>
        <v>#REF!</v>
      </c>
      <c r="W24" s="96" t="e">
        <f t="shared" ref="W24:AB24" si="79">W427</f>
        <v>#REF!</v>
      </c>
      <c r="X24" s="96" t="e">
        <f t="shared" si="79"/>
        <v>#REF!</v>
      </c>
      <c r="Y24" s="96" t="e">
        <f t="shared" si="79"/>
        <v>#REF!</v>
      </c>
      <c r="Z24" s="83" t="e">
        <f t="shared" si="79"/>
        <v>#REF!</v>
      </c>
      <c r="AA24" s="106">
        <f t="shared" si="79"/>
        <v>0</v>
      </c>
      <c r="AB24" s="156">
        <f t="shared" si="79"/>
        <v>0</v>
      </c>
      <c r="AC24" s="1"/>
      <c r="AD24" s="1"/>
      <c r="AE24" s="1"/>
      <c r="AF24" s="1"/>
      <c r="AG24" s="1"/>
      <c r="AH24" s="1"/>
      <c r="AI24" s="1"/>
      <c r="AJ24" s="1"/>
      <c r="AK24" s="1"/>
      <c r="AL24" s="1"/>
      <c r="AM24" s="1"/>
      <c r="AN24" s="1"/>
      <c r="AO24" s="1"/>
    </row>
    <row r="25" spans="1:41" s="3" customFormat="1">
      <c r="A25" s="181">
        <v>3700</v>
      </c>
      <c r="B25" s="38" t="s">
        <v>234</v>
      </c>
      <c r="C25" s="38"/>
      <c r="D25" s="37"/>
      <c r="E25" s="126"/>
      <c r="F25" s="123"/>
      <c r="G25" s="124"/>
      <c r="H25" s="125"/>
      <c r="I25" s="123"/>
      <c r="J25" s="124"/>
      <c r="K25" s="127"/>
      <c r="L25" s="21">
        <f t="shared" ref="L25:T25" si="80">L449</f>
        <v>0</v>
      </c>
      <c r="M25" s="96">
        <f t="shared" si="80"/>
        <v>0</v>
      </c>
      <c r="N25" s="21">
        <f t="shared" si="80"/>
        <v>0</v>
      </c>
      <c r="O25" s="96">
        <f t="shared" si="80"/>
        <v>0</v>
      </c>
      <c r="P25" s="96">
        <f t="shared" si="80"/>
        <v>0</v>
      </c>
      <c r="Q25" s="96">
        <f t="shared" ref="Q25" si="81">Q449</f>
        <v>0</v>
      </c>
      <c r="R25" s="96">
        <f t="shared" si="80"/>
        <v>0</v>
      </c>
      <c r="S25" s="19">
        <f t="shared" si="80"/>
        <v>0</v>
      </c>
      <c r="T25" s="96">
        <f t="shared" si="80"/>
        <v>0</v>
      </c>
      <c r="U25" s="96" t="e">
        <f t="shared" ref="U25:V25" si="82">U449</f>
        <v>#REF!</v>
      </c>
      <c r="V25" s="96" t="e">
        <f t="shared" si="82"/>
        <v>#REF!</v>
      </c>
      <c r="W25" s="96" t="e">
        <f t="shared" ref="W25:AB25" si="83">W449</f>
        <v>#REF!</v>
      </c>
      <c r="X25" s="96" t="e">
        <f t="shared" si="83"/>
        <v>#REF!</v>
      </c>
      <c r="Y25" s="96" t="e">
        <f t="shared" si="83"/>
        <v>#REF!</v>
      </c>
      <c r="Z25" s="83" t="e">
        <f t="shared" si="83"/>
        <v>#REF!</v>
      </c>
      <c r="AA25" s="106">
        <f t="shared" si="83"/>
        <v>0</v>
      </c>
      <c r="AB25" s="156">
        <f t="shared" si="83"/>
        <v>0</v>
      </c>
      <c r="AC25" s="1"/>
      <c r="AD25" s="1"/>
      <c r="AE25" s="1"/>
      <c r="AF25" s="1"/>
      <c r="AG25" s="1"/>
      <c r="AH25" s="1"/>
      <c r="AI25" s="1"/>
      <c r="AJ25" s="1"/>
      <c r="AK25" s="1"/>
      <c r="AL25" s="1"/>
      <c r="AM25" s="1"/>
      <c r="AN25" s="1"/>
      <c r="AO25" s="1"/>
    </row>
    <row r="26" spans="1:41" s="3" customFormat="1">
      <c r="A26" s="181">
        <v>3800</v>
      </c>
      <c r="B26" s="38" t="s">
        <v>811</v>
      </c>
      <c r="C26" s="38"/>
      <c r="D26" s="37"/>
      <c r="E26" s="126"/>
      <c r="F26" s="123"/>
      <c r="G26" s="124"/>
      <c r="H26" s="125"/>
      <c r="I26" s="123"/>
      <c r="J26" s="124"/>
      <c r="K26" s="127"/>
      <c r="L26" s="21">
        <f t="shared" ref="L26:T26" si="84">L467</f>
        <v>0</v>
      </c>
      <c r="M26" s="96">
        <f t="shared" si="84"/>
        <v>0</v>
      </c>
      <c r="N26" s="21">
        <f t="shared" si="84"/>
        <v>0</v>
      </c>
      <c r="O26" s="96">
        <f t="shared" si="84"/>
        <v>0</v>
      </c>
      <c r="P26" s="96">
        <f t="shared" si="84"/>
        <v>0</v>
      </c>
      <c r="Q26" s="96">
        <f t="shared" ref="Q26" si="85">Q467</f>
        <v>0</v>
      </c>
      <c r="R26" s="96">
        <f t="shared" si="84"/>
        <v>0</v>
      </c>
      <c r="S26" s="19">
        <f t="shared" si="84"/>
        <v>0</v>
      </c>
      <c r="T26" s="96">
        <f t="shared" si="84"/>
        <v>0</v>
      </c>
      <c r="U26" s="96" t="e">
        <f t="shared" ref="U26:V26" si="86">U467</f>
        <v>#REF!</v>
      </c>
      <c r="V26" s="96" t="e">
        <f t="shared" si="86"/>
        <v>#REF!</v>
      </c>
      <c r="W26" s="96" t="e">
        <f t="shared" ref="W26:AB26" si="87">W467</f>
        <v>#REF!</v>
      </c>
      <c r="X26" s="96" t="e">
        <f t="shared" si="87"/>
        <v>#REF!</v>
      </c>
      <c r="Y26" s="96" t="e">
        <f t="shared" si="87"/>
        <v>#REF!</v>
      </c>
      <c r="Z26" s="83" t="e">
        <f t="shared" si="87"/>
        <v>#REF!</v>
      </c>
      <c r="AA26" s="106">
        <f t="shared" si="87"/>
        <v>0</v>
      </c>
      <c r="AB26" s="156">
        <f t="shared" si="87"/>
        <v>0</v>
      </c>
      <c r="AC26" s="1"/>
      <c r="AD26" s="1"/>
      <c r="AE26" s="1"/>
      <c r="AF26" s="1"/>
      <c r="AG26" s="1"/>
      <c r="AH26" s="1"/>
      <c r="AI26" s="1"/>
      <c r="AJ26" s="1"/>
      <c r="AK26" s="1"/>
      <c r="AL26" s="1"/>
      <c r="AM26" s="1"/>
      <c r="AN26" s="1"/>
      <c r="AO26" s="1"/>
    </row>
    <row r="27" spans="1:41" s="3" customFormat="1">
      <c r="A27" s="181">
        <v>3900</v>
      </c>
      <c r="B27" s="38" t="s">
        <v>236</v>
      </c>
      <c r="C27" s="38"/>
      <c r="D27" s="18"/>
      <c r="E27" s="123"/>
      <c r="F27" s="123"/>
      <c r="G27" s="124"/>
      <c r="H27" s="123"/>
      <c r="I27" s="123"/>
      <c r="J27" s="123"/>
      <c r="K27" s="127"/>
      <c r="L27" s="21">
        <f t="shared" ref="L27:T27" si="88">L478</f>
        <v>0</v>
      </c>
      <c r="M27" s="96">
        <f t="shared" si="88"/>
        <v>0</v>
      </c>
      <c r="N27" s="21">
        <f t="shared" si="88"/>
        <v>0</v>
      </c>
      <c r="O27" s="96">
        <f t="shared" si="88"/>
        <v>0</v>
      </c>
      <c r="P27" s="96">
        <f t="shared" si="88"/>
        <v>0</v>
      </c>
      <c r="Q27" s="96">
        <f t="shared" ref="Q27" si="89">Q478</f>
        <v>0</v>
      </c>
      <c r="R27" s="96">
        <f t="shared" si="88"/>
        <v>0</v>
      </c>
      <c r="S27" s="19">
        <f t="shared" si="88"/>
        <v>0</v>
      </c>
      <c r="T27" s="96">
        <f t="shared" si="88"/>
        <v>0</v>
      </c>
      <c r="U27" s="96" t="e">
        <f t="shared" ref="U27:V27" si="90">U478</f>
        <v>#REF!</v>
      </c>
      <c r="V27" s="96" t="e">
        <f t="shared" si="90"/>
        <v>#REF!</v>
      </c>
      <c r="W27" s="96" t="e">
        <f t="shared" ref="W27:AB27" si="91">W478</f>
        <v>#REF!</v>
      </c>
      <c r="X27" s="96" t="e">
        <f t="shared" si="91"/>
        <v>#REF!</v>
      </c>
      <c r="Y27" s="96" t="e">
        <f t="shared" si="91"/>
        <v>#REF!</v>
      </c>
      <c r="Z27" s="83" t="e">
        <f t="shared" si="91"/>
        <v>#REF!</v>
      </c>
      <c r="AA27" s="106">
        <f t="shared" si="91"/>
        <v>0</v>
      </c>
      <c r="AB27" s="156">
        <f t="shared" si="91"/>
        <v>0</v>
      </c>
      <c r="AC27" s="1"/>
      <c r="AD27" s="1"/>
      <c r="AE27" s="1"/>
      <c r="AF27" s="1"/>
      <c r="AG27" s="1"/>
      <c r="AH27" s="1"/>
      <c r="AI27" s="1"/>
      <c r="AJ27" s="1"/>
      <c r="AK27" s="1"/>
      <c r="AL27" s="1"/>
      <c r="AM27" s="1"/>
      <c r="AN27" s="1"/>
      <c r="AO27" s="1"/>
    </row>
    <row r="28" spans="1:41" s="3" customFormat="1">
      <c r="A28" s="181">
        <v>4000</v>
      </c>
      <c r="B28" s="38" t="s">
        <v>810</v>
      </c>
      <c r="C28" s="38"/>
      <c r="D28" s="37"/>
      <c r="E28" s="126"/>
      <c r="F28" s="123"/>
      <c r="G28" s="124"/>
      <c r="H28" s="125"/>
      <c r="I28" s="123"/>
      <c r="J28" s="124"/>
      <c r="K28" s="127"/>
      <c r="L28" s="21">
        <f t="shared" ref="L28:T28" si="92">L496</f>
        <v>0</v>
      </c>
      <c r="M28" s="96">
        <f t="shared" si="92"/>
        <v>0</v>
      </c>
      <c r="N28" s="21">
        <f t="shared" si="92"/>
        <v>0</v>
      </c>
      <c r="O28" s="96">
        <f t="shared" si="92"/>
        <v>0</v>
      </c>
      <c r="P28" s="96">
        <f t="shared" si="92"/>
        <v>0</v>
      </c>
      <c r="Q28" s="96">
        <f t="shared" ref="Q28" si="93">Q496</f>
        <v>0</v>
      </c>
      <c r="R28" s="96">
        <f t="shared" si="92"/>
        <v>0</v>
      </c>
      <c r="S28" s="19">
        <f t="shared" si="92"/>
        <v>0</v>
      </c>
      <c r="T28" s="96">
        <f t="shared" si="92"/>
        <v>0</v>
      </c>
      <c r="U28" s="96" t="e">
        <f t="shared" ref="U28:V28" si="94">U496</f>
        <v>#REF!</v>
      </c>
      <c r="V28" s="96" t="e">
        <f t="shared" si="94"/>
        <v>#REF!</v>
      </c>
      <c r="W28" s="96" t="e">
        <f t="shared" ref="W28:AB28" si="95">W496</f>
        <v>#REF!</v>
      </c>
      <c r="X28" s="96" t="e">
        <f t="shared" si="95"/>
        <v>#REF!</v>
      </c>
      <c r="Y28" s="96" t="e">
        <f t="shared" si="95"/>
        <v>#REF!</v>
      </c>
      <c r="Z28" s="83" t="e">
        <f t="shared" si="95"/>
        <v>#REF!</v>
      </c>
      <c r="AA28" s="106">
        <f t="shared" si="95"/>
        <v>0</v>
      </c>
      <c r="AB28" s="156">
        <f t="shared" si="95"/>
        <v>0</v>
      </c>
      <c r="AC28" s="1"/>
      <c r="AD28" s="1"/>
      <c r="AE28" s="1"/>
      <c r="AF28" s="1"/>
      <c r="AG28" s="1"/>
      <c r="AH28" s="1"/>
      <c r="AI28" s="1"/>
      <c r="AJ28" s="1"/>
      <c r="AK28" s="1"/>
      <c r="AL28" s="1"/>
      <c r="AM28" s="1"/>
      <c r="AN28" s="1"/>
      <c r="AO28" s="1"/>
    </row>
    <row r="29" spans="1:41" s="3" customFormat="1">
      <c r="A29" s="181">
        <v>4100</v>
      </c>
      <c r="B29" s="38" t="s">
        <v>809</v>
      </c>
      <c r="C29" s="38"/>
      <c r="D29" s="37"/>
      <c r="E29" s="126"/>
      <c r="F29" s="123"/>
      <c r="G29" s="124"/>
      <c r="H29" s="125"/>
      <c r="I29" s="123"/>
      <c r="J29" s="124"/>
      <c r="K29" s="127"/>
      <c r="L29" s="22">
        <f t="shared" ref="L29:T29" si="96">L505</f>
        <v>0</v>
      </c>
      <c r="M29" s="99">
        <f t="shared" si="96"/>
        <v>0</v>
      </c>
      <c r="N29" s="22">
        <f t="shared" si="96"/>
        <v>0</v>
      </c>
      <c r="O29" s="99">
        <f t="shared" si="96"/>
        <v>0</v>
      </c>
      <c r="P29" s="99">
        <f t="shared" si="96"/>
        <v>0</v>
      </c>
      <c r="Q29" s="99">
        <f t="shared" ref="Q29" si="97">Q505</f>
        <v>0</v>
      </c>
      <c r="R29" s="99">
        <f t="shared" si="96"/>
        <v>0</v>
      </c>
      <c r="S29" s="19">
        <f t="shared" si="96"/>
        <v>0</v>
      </c>
      <c r="T29" s="99">
        <f t="shared" si="96"/>
        <v>0</v>
      </c>
      <c r="U29" s="99" t="e">
        <f t="shared" ref="U29:V29" si="98">U505</f>
        <v>#REF!</v>
      </c>
      <c r="V29" s="99" t="e">
        <f t="shared" si="98"/>
        <v>#REF!</v>
      </c>
      <c r="W29" s="99" t="e">
        <f t="shared" ref="W29:AB29" si="99">W505</f>
        <v>#REF!</v>
      </c>
      <c r="X29" s="99" t="e">
        <f t="shared" si="99"/>
        <v>#REF!</v>
      </c>
      <c r="Y29" s="99" t="e">
        <f t="shared" si="99"/>
        <v>#REF!</v>
      </c>
      <c r="Z29" s="86" t="e">
        <f t="shared" si="99"/>
        <v>#REF!</v>
      </c>
      <c r="AA29" s="109">
        <f t="shared" si="99"/>
        <v>0</v>
      </c>
      <c r="AB29" s="159">
        <f t="shared" si="99"/>
        <v>0</v>
      </c>
      <c r="AC29" s="1"/>
      <c r="AD29" s="1"/>
      <c r="AE29" s="1"/>
      <c r="AF29" s="1"/>
      <c r="AG29" s="1"/>
      <c r="AH29" s="1"/>
      <c r="AI29" s="1"/>
      <c r="AJ29" s="1"/>
      <c r="AK29" s="1"/>
      <c r="AL29" s="1"/>
      <c r="AM29" s="1"/>
      <c r="AN29" s="1"/>
      <c r="AO29" s="1"/>
    </row>
    <row r="30" spans="1:41" s="3" customFormat="1">
      <c r="A30" s="181">
        <v>4300</v>
      </c>
      <c r="B30" s="38" t="s">
        <v>385</v>
      </c>
      <c r="C30" s="38"/>
      <c r="D30" s="37"/>
      <c r="E30" s="126"/>
      <c r="F30" s="123"/>
      <c r="G30" s="124"/>
      <c r="H30" s="125"/>
      <c r="I30" s="123"/>
      <c r="J30" s="124"/>
      <c r="K30" s="127"/>
      <c r="L30" s="22">
        <f t="shared" ref="L30:T30" si="100">L510</f>
        <v>0</v>
      </c>
      <c r="M30" s="99">
        <f t="shared" si="100"/>
        <v>0</v>
      </c>
      <c r="N30" s="22">
        <f t="shared" si="100"/>
        <v>0</v>
      </c>
      <c r="O30" s="99">
        <f t="shared" si="100"/>
        <v>0</v>
      </c>
      <c r="P30" s="99">
        <f t="shared" si="100"/>
        <v>0</v>
      </c>
      <c r="Q30" s="99">
        <f t="shared" ref="Q30" si="101">Q510</f>
        <v>0</v>
      </c>
      <c r="R30" s="99">
        <f t="shared" si="100"/>
        <v>0</v>
      </c>
      <c r="S30" s="19">
        <f t="shared" si="100"/>
        <v>0</v>
      </c>
      <c r="T30" s="99">
        <f t="shared" si="100"/>
        <v>0</v>
      </c>
      <c r="U30" s="99" t="e">
        <f t="shared" ref="U30:V30" si="102">U510</f>
        <v>#REF!</v>
      </c>
      <c r="V30" s="99" t="e">
        <f t="shared" si="102"/>
        <v>#REF!</v>
      </c>
      <c r="W30" s="99" t="e">
        <f t="shared" ref="W30:AB30" si="103">W510</f>
        <v>#REF!</v>
      </c>
      <c r="X30" s="99" t="e">
        <f t="shared" si="103"/>
        <v>#REF!</v>
      </c>
      <c r="Y30" s="99" t="e">
        <f t="shared" si="103"/>
        <v>#REF!</v>
      </c>
      <c r="Z30" s="86" t="e">
        <f t="shared" si="103"/>
        <v>#REF!</v>
      </c>
      <c r="AA30" s="109">
        <f t="shared" si="103"/>
        <v>0</v>
      </c>
      <c r="AB30" s="159">
        <f t="shared" si="103"/>
        <v>0</v>
      </c>
      <c r="AC30" s="1"/>
      <c r="AD30" s="1"/>
      <c r="AE30" s="1"/>
      <c r="AF30" s="1"/>
      <c r="AG30" s="1"/>
      <c r="AH30" s="1"/>
      <c r="AI30" s="1"/>
      <c r="AJ30" s="1"/>
      <c r="AK30" s="1"/>
      <c r="AL30" s="1"/>
      <c r="AM30" s="1"/>
      <c r="AN30" s="1"/>
      <c r="AO30" s="1"/>
    </row>
    <row r="31" spans="1:41" s="3" customFormat="1">
      <c r="A31" s="181">
        <v>4400</v>
      </c>
      <c r="B31" s="38" t="s">
        <v>238</v>
      </c>
      <c r="C31" s="38"/>
      <c r="D31" s="37"/>
      <c r="E31" s="126"/>
      <c r="F31" s="123"/>
      <c r="G31" s="124"/>
      <c r="H31" s="125"/>
      <c r="I31" s="123"/>
      <c r="J31" s="124"/>
      <c r="K31" s="127"/>
      <c r="L31" s="22">
        <f t="shared" ref="L31:T31" si="104">L513</f>
        <v>0</v>
      </c>
      <c r="M31" s="99">
        <f t="shared" si="104"/>
        <v>0</v>
      </c>
      <c r="N31" s="22">
        <f t="shared" si="104"/>
        <v>0</v>
      </c>
      <c r="O31" s="99">
        <f t="shared" si="104"/>
        <v>0</v>
      </c>
      <c r="P31" s="99">
        <f t="shared" si="104"/>
        <v>0</v>
      </c>
      <c r="Q31" s="99">
        <f t="shared" ref="Q31" si="105">Q513</f>
        <v>0</v>
      </c>
      <c r="R31" s="99">
        <f t="shared" si="104"/>
        <v>0</v>
      </c>
      <c r="S31" s="19">
        <f t="shared" si="104"/>
        <v>0</v>
      </c>
      <c r="T31" s="99">
        <f t="shared" si="104"/>
        <v>0</v>
      </c>
      <c r="U31" s="99" t="e">
        <f t="shared" ref="U31:V31" si="106">U513</f>
        <v>#REF!</v>
      </c>
      <c r="V31" s="99" t="e">
        <f t="shared" si="106"/>
        <v>#REF!</v>
      </c>
      <c r="W31" s="99" t="e">
        <f t="shared" ref="W31:AB31" si="107">W513</f>
        <v>#REF!</v>
      </c>
      <c r="X31" s="99" t="e">
        <f t="shared" si="107"/>
        <v>#REF!</v>
      </c>
      <c r="Y31" s="99" t="e">
        <f t="shared" si="107"/>
        <v>#REF!</v>
      </c>
      <c r="Z31" s="86" t="e">
        <f t="shared" si="107"/>
        <v>#REF!</v>
      </c>
      <c r="AA31" s="109">
        <f t="shared" si="107"/>
        <v>0</v>
      </c>
      <c r="AB31" s="159">
        <f t="shared" si="107"/>
        <v>0</v>
      </c>
      <c r="AC31" s="1"/>
      <c r="AD31" s="1"/>
      <c r="AE31" s="1"/>
      <c r="AF31" s="1"/>
      <c r="AG31" s="1"/>
      <c r="AH31" s="1"/>
      <c r="AI31" s="1"/>
      <c r="AJ31" s="1"/>
      <c r="AK31" s="1"/>
      <c r="AL31" s="1"/>
      <c r="AM31" s="1"/>
      <c r="AN31" s="1"/>
      <c r="AO31" s="1"/>
    </row>
    <row r="32" spans="1:41" s="3" customFormat="1">
      <c r="A32" s="181">
        <v>4500</v>
      </c>
      <c r="B32" s="38" t="s">
        <v>239</v>
      </c>
      <c r="C32" s="38"/>
      <c r="D32" s="37"/>
      <c r="E32" s="126"/>
      <c r="F32" s="123"/>
      <c r="G32" s="124"/>
      <c r="H32" s="125"/>
      <c r="I32" s="123"/>
      <c r="J32" s="124"/>
      <c r="K32" s="127"/>
      <c r="L32" s="23">
        <f t="shared" ref="L32:T32" si="108">L531</f>
        <v>0</v>
      </c>
      <c r="M32" s="97">
        <f t="shared" si="108"/>
        <v>0</v>
      </c>
      <c r="N32" s="23">
        <f t="shared" si="108"/>
        <v>0</v>
      </c>
      <c r="O32" s="97">
        <f t="shared" si="108"/>
        <v>0</v>
      </c>
      <c r="P32" s="97">
        <f t="shared" si="108"/>
        <v>0</v>
      </c>
      <c r="Q32" s="97">
        <f t="shared" ref="Q32" si="109">Q531</f>
        <v>0</v>
      </c>
      <c r="R32" s="97">
        <f t="shared" si="108"/>
        <v>0</v>
      </c>
      <c r="S32" s="27">
        <f t="shared" si="108"/>
        <v>0</v>
      </c>
      <c r="T32" s="97">
        <f t="shared" si="108"/>
        <v>0</v>
      </c>
      <c r="U32" s="97" t="e">
        <f t="shared" ref="U32:V32" si="110">U531</f>
        <v>#REF!</v>
      </c>
      <c r="V32" s="97" t="e">
        <f t="shared" si="110"/>
        <v>#REF!</v>
      </c>
      <c r="W32" s="97" t="e">
        <f t="shared" ref="W32:AB32" si="111">W531</f>
        <v>#REF!</v>
      </c>
      <c r="X32" s="97" t="e">
        <f t="shared" si="111"/>
        <v>#REF!</v>
      </c>
      <c r="Y32" s="97" t="e">
        <f t="shared" si="111"/>
        <v>#REF!</v>
      </c>
      <c r="Z32" s="84" t="e">
        <f t="shared" si="111"/>
        <v>#REF!</v>
      </c>
      <c r="AA32" s="107">
        <f t="shared" si="111"/>
        <v>0</v>
      </c>
      <c r="AB32" s="157">
        <f t="shared" si="111"/>
        <v>0</v>
      </c>
      <c r="AC32" s="1"/>
      <c r="AD32" s="1"/>
      <c r="AE32" s="1"/>
      <c r="AF32" s="1"/>
      <c r="AG32" s="1"/>
      <c r="AH32" s="1"/>
      <c r="AI32" s="1"/>
      <c r="AJ32" s="1"/>
      <c r="AK32" s="1"/>
      <c r="AL32" s="1"/>
      <c r="AM32" s="1"/>
      <c r="AN32" s="1"/>
      <c r="AO32" s="1"/>
    </row>
    <row r="33" spans="1:41" s="3" customFormat="1">
      <c r="A33" s="50"/>
      <c r="B33" s="51" t="s">
        <v>250</v>
      </c>
      <c r="C33" s="51"/>
      <c r="D33" s="37"/>
      <c r="E33" s="126"/>
      <c r="F33" s="123"/>
      <c r="G33" s="124"/>
      <c r="H33" s="125"/>
      <c r="I33" s="123"/>
      <c r="J33" s="124"/>
      <c r="K33" s="127"/>
      <c r="L33" s="24">
        <f>SUM(L12:L32)</f>
        <v>0</v>
      </c>
      <c r="M33" s="98">
        <f t="shared" ref="M33:T33" si="112">SUM(M12:M32)</f>
        <v>0</v>
      </c>
      <c r="N33" s="24">
        <f t="shared" si="112"/>
        <v>0</v>
      </c>
      <c r="O33" s="98">
        <f t="shared" si="112"/>
        <v>0</v>
      </c>
      <c r="P33" s="98">
        <f t="shared" si="112"/>
        <v>0</v>
      </c>
      <c r="Q33" s="98">
        <f t="shared" ref="Q33" si="113">SUM(Q12:Q32)</f>
        <v>0</v>
      </c>
      <c r="R33" s="98">
        <f t="shared" si="112"/>
        <v>0</v>
      </c>
      <c r="S33" s="19">
        <f t="shared" si="112"/>
        <v>0</v>
      </c>
      <c r="T33" s="98">
        <f t="shared" si="112"/>
        <v>0</v>
      </c>
      <c r="U33" s="98" t="e">
        <f t="shared" ref="U33:V33" si="114">SUM(U12:U32)</f>
        <v>#REF!</v>
      </c>
      <c r="V33" s="98" t="e">
        <f t="shared" si="114"/>
        <v>#REF!</v>
      </c>
      <c r="W33" s="98" t="e">
        <f t="shared" ref="W33:AB33" si="115">SUM(W12:W32)</f>
        <v>#REF!</v>
      </c>
      <c r="X33" s="98" t="e">
        <f t="shared" si="115"/>
        <v>#REF!</v>
      </c>
      <c r="Y33" s="98" t="e">
        <f t="shared" si="115"/>
        <v>#REF!</v>
      </c>
      <c r="Z33" s="85" t="e">
        <f t="shared" si="115"/>
        <v>#REF!</v>
      </c>
      <c r="AA33" s="108">
        <f t="shared" si="115"/>
        <v>0</v>
      </c>
      <c r="AB33" s="158">
        <f t="shared" si="115"/>
        <v>0</v>
      </c>
      <c r="AC33" s="1"/>
      <c r="AD33" s="1"/>
      <c r="AE33" s="1"/>
      <c r="AF33" s="1"/>
      <c r="AG33" s="1"/>
      <c r="AH33" s="1"/>
      <c r="AI33" s="1"/>
      <c r="AJ33" s="1"/>
      <c r="AK33" s="1"/>
      <c r="AL33" s="1"/>
      <c r="AM33" s="1"/>
      <c r="AN33" s="1"/>
      <c r="AO33" s="1"/>
    </row>
    <row r="34" spans="1:41" s="3" customFormat="1">
      <c r="A34" s="50"/>
      <c r="B34" s="38"/>
      <c r="C34" s="38"/>
      <c r="D34" s="37"/>
      <c r="E34" s="126"/>
      <c r="F34" s="123"/>
      <c r="G34" s="124"/>
      <c r="H34" s="125"/>
      <c r="I34" s="123"/>
      <c r="J34" s="124"/>
      <c r="K34" s="127"/>
      <c r="L34" s="21"/>
      <c r="M34" s="96"/>
      <c r="N34" s="21"/>
      <c r="O34" s="96"/>
      <c r="P34" s="96"/>
      <c r="Q34" s="96"/>
      <c r="R34" s="96"/>
      <c r="S34" s="19"/>
      <c r="T34" s="96"/>
      <c r="U34" s="96"/>
      <c r="V34" s="96"/>
      <c r="W34" s="96"/>
      <c r="X34" s="96"/>
      <c r="Y34" s="96"/>
      <c r="Z34" s="83"/>
      <c r="AA34" s="106"/>
      <c r="AB34" s="156"/>
      <c r="AC34" s="1"/>
      <c r="AD34" s="1"/>
      <c r="AE34" s="1"/>
      <c r="AF34" s="1"/>
      <c r="AG34" s="1"/>
      <c r="AH34" s="1"/>
      <c r="AI34" s="1"/>
      <c r="AJ34" s="1"/>
      <c r="AK34" s="1"/>
      <c r="AL34" s="1"/>
      <c r="AM34" s="1"/>
      <c r="AN34" s="1"/>
      <c r="AO34" s="1"/>
    </row>
    <row r="35" spans="1:41" s="3" customFormat="1">
      <c r="A35" s="50"/>
      <c r="B35" s="49" t="s">
        <v>795</v>
      </c>
      <c r="C35" s="49"/>
      <c r="D35" s="37"/>
      <c r="E35" s="126"/>
      <c r="F35" s="123"/>
      <c r="G35" s="124"/>
      <c r="H35" s="125"/>
      <c r="I35" s="123"/>
      <c r="J35" s="124"/>
      <c r="K35" s="127"/>
      <c r="L35" s="21"/>
      <c r="M35" s="96"/>
      <c r="N35" s="21"/>
      <c r="O35" s="96"/>
      <c r="P35" s="96"/>
      <c r="Q35" s="96"/>
      <c r="R35" s="96"/>
      <c r="S35" s="19"/>
      <c r="T35" s="96"/>
      <c r="U35" s="96"/>
      <c r="V35" s="96"/>
      <c r="W35" s="96"/>
      <c r="X35" s="96"/>
      <c r="Y35" s="96"/>
      <c r="Z35" s="83"/>
      <c r="AA35" s="106"/>
      <c r="AB35" s="156"/>
      <c r="AC35" s="1"/>
      <c r="AD35" s="1"/>
      <c r="AE35" s="1"/>
      <c r="AF35" s="1"/>
      <c r="AG35" s="1"/>
      <c r="AH35" s="1"/>
      <c r="AI35" s="1"/>
      <c r="AJ35" s="1"/>
      <c r="AK35" s="1"/>
      <c r="AL35" s="1"/>
      <c r="AM35" s="1"/>
      <c r="AN35" s="1"/>
      <c r="AO35" s="1"/>
    </row>
    <row r="36" spans="1:41" s="3" customFormat="1">
      <c r="A36" s="181">
        <v>4600</v>
      </c>
      <c r="B36" s="38" t="s">
        <v>802</v>
      </c>
      <c r="C36" s="38"/>
      <c r="D36" s="37"/>
      <c r="E36" s="126"/>
      <c r="F36" s="169"/>
      <c r="G36" s="124"/>
      <c r="H36" s="125"/>
      <c r="I36" s="123"/>
      <c r="J36" s="124"/>
      <c r="K36" s="127"/>
      <c r="L36" s="22">
        <f t="shared" ref="L36" si="116">L582</f>
        <v>0</v>
      </c>
      <c r="M36" s="96">
        <f t="shared" ref="M36:AB36" si="117">M582</f>
        <v>0</v>
      </c>
      <c r="N36" s="21">
        <f t="shared" si="117"/>
        <v>0</v>
      </c>
      <c r="O36" s="96">
        <f t="shared" si="117"/>
        <v>0</v>
      </c>
      <c r="P36" s="96">
        <f t="shared" si="117"/>
        <v>0</v>
      </c>
      <c r="Q36" s="96">
        <f t="shared" si="117"/>
        <v>0</v>
      </c>
      <c r="R36" s="96">
        <f t="shared" si="117"/>
        <v>0</v>
      </c>
      <c r="S36" s="19">
        <f t="shared" si="117"/>
        <v>0</v>
      </c>
      <c r="T36" s="99">
        <f t="shared" si="117"/>
        <v>0</v>
      </c>
      <c r="U36" s="99" t="e">
        <f t="shared" si="117"/>
        <v>#REF!</v>
      </c>
      <c r="V36" s="99" t="e">
        <f t="shared" si="117"/>
        <v>#REF!</v>
      </c>
      <c r="W36" s="99" t="e">
        <f t="shared" si="117"/>
        <v>#REF!</v>
      </c>
      <c r="X36" s="99" t="e">
        <f t="shared" si="117"/>
        <v>#REF!</v>
      </c>
      <c r="Y36" s="99" t="e">
        <f t="shared" si="117"/>
        <v>#REF!</v>
      </c>
      <c r="Z36" s="86" t="e">
        <f t="shared" si="117"/>
        <v>#REF!</v>
      </c>
      <c r="AA36" s="109">
        <f t="shared" si="117"/>
        <v>0</v>
      </c>
      <c r="AB36" s="159">
        <f t="shared" si="117"/>
        <v>0</v>
      </c>
      <c r="AC36" s="1"/>
      <c r="AD36" s="1"/>
      <c r="AE36" s="1"/>
      <c r="AF36" s="1"/>
      <c r="AG36" s="1"/>
      <c r="AH36" s="1"/>
      <c r="AI36" s="1"/>
      <c r="AJ36" s="1"/>
      <c r="AK36" s="1"/>
      <c r="AL36" s="1"/>
      <c r="AM36" s="1"/>
      <c r="AN36" s="1"/>
      <c r="AO36" s="1"/>
    </row>
    <row r="37" spans="1:41" s="3" customFormat="1">
      <c r="A37" s="181">
        <v>4700</v>
      </c>
      <c r="B37" s="38" t="s">
        <v>1180</v>
      </c>
      <c r="C37" s="38"/>
      <c r="D37" s="37"/>
      <c r="E37" s="126"/>
      <c r="F37" s="169"/>
      <c r="G37" s="124"/>
      <c r="H37" s="125"/>
      <c r="I37" s="123"/>
      <c r="J37" s="124"/>
      <c r="K37" s="127"/>
      <c r="L37" s="22">
        <f t="shared" ref="L37" si="118">L598</f>
        <v>0</v>
      </c>
      <c r="M37" s="96">
        <f t="shared" ref="M37:AB37" si="119">M598</f>
        <v>0</v>
      </c>
      <c r="N37" s="21">
        <f t="shared" si="119"/>
        <v>0</v>
      </c>
      <c r="O37" s="96">
        <f t="shared" si="119"/>
        <v>0</v>
      </c>
      <c r="P37" s="96">
        <f t="shared" si="119"/>
        <v>0</v>
      </c>
      <c r="Q37" s="96">
        <f t="shared" si="119"/>
        <v>0</v>
      </c>
      <c r="R37" s="96">
        <f t="shared" si="119"/>
        <v>0</v>
      </c>
      <c r="S37" s="19">
        <f t="shared" si="119"/>
        <v>0</v>
      </c>
      <c r="T37" s="99">
        <f t="shared" si="119"/>
        <v>0</v>
      </c>
      <c r="U37" s="99" t="e">
        <f t="shared" si="119"/>
        <v>#REF!</v>
      </c>
      <c r="V37" s="99" t="e">
        <f t="shared" si="119"/>
        <v>#REF!</v>
      </c>
      <c r="W37" s="99" t="e">
        <f t="shared" si="119"/>
        <v>#REF!</v>
      </c>
      <c r="X37" s="99" t="e">
        <f t="shared" si="119"/>
        <v>#REF!</v>
      </c>
      <c r="Y37" s="99" t="e">
        <f t="shared" si="119"/>
        <v>#REF!</v>
      </c>
      <c r="Z37" s="86" t="e">
        <f t="shared" si="119"/>
        <v>#REF!</v>
      </c>
      <c r="AA37" s="109">
        <f t="shared" si="119"/>
        <v>0</v>
      </c>
      <c r="AB37" s="159">
        <f t="shared" si="119"/>
        <v>0</v>
      </c>
      <c r="AC37" s="1"/>
      <c r="AD37" s="1"/>
      <c r="AE37" s="1"/>
      <c r="AF37" s="1"/>
      <c r="AG37" s="1"/>
      <c r="AH37" s="1"/>
      <c r="AI37" s="1"/>
      <c r="AJ37" s="1"/>
      <c r="AK37" s="1"/>
      <c r="AL37" s="1"/>
      <c r="AM37" s="1"/>
      <c r="AN37" s="1"/>
      <c r="AO37" s="1"/>
    </row>
    <row r="38" spans="1:41" s="3" customFormat="1">
      <c r="A38" s="181" t="s">
        <v>1201</v>
      </c>
      <c r="B38" s="38" t="s">
        <v>1202</v>
      </c>
      <c r="C38" s="38"/>
      <c r="D38" s="37"/>
      <c r="E38" s="126"/>
      <c r="F38" s="169"/>
      <c r="G38" s="124"/>
      <c r="H38" s="125"/>
      <c r="I38" s="123"/>
      <c r="J38" s="124"/>
      <c r="K38" s="127"/>
      <c r="L38" s="22">
        <f t="shared" ref="L38" si="120">L644</f>
        <v>0</v>
      </c>
      <c r="M38" s="96">
        <f t="shared" ref="M38:AB38" si="121">M644</f>
        <v>0</v>
      </c>
      <c r="N38" s="21">
        <f t="shared" si="121"/>
        <v>0</v>
      </c>
      <c r="O38" s="96">
        <f t="shared" si="121"/>
        <v>0</v>
      </c>
      <c r="P38" s="96">
        <f t="shared" si="121"/>
        <v>0</v>
      </c>
      <c r="Q38" s="96">
        <f t="shared" si="121"/>
        <v>0</v>
      </c>
      <c r="R38" s="96">
        <f t="shared" si="121"/>
        <v>0</v>
      </c>
      <c r="S38" s="19">
        <f t="shared" si="121"/>
        <v>0</v>
      </c>
      <c r="T38" s="99">
        <f t="shared" si="121"/>
        <v>0</v>
      </c>
      <c r="U38" s="99" t="e">
        <f t="shared" si="121"/>
        <v>#REF!</v>
      </c>
      <c r="V38" s="99" t="e">
        <f t="shared" si="121"/>
        <v>#REF!</v>
      </c>
      <c r="W38" s="99" t="e">
        <f t="shared" si="121"/>
        <v>#REF!</v>
      </c>
      <c r="X38" s="99" t="e">
        <f t="shared" si="121"/>
        <v>#REF!</v>
      </c>
      <c r="Y38" s="99" t="e">
        <f t="shared" si="121"/>
        <v>#REF!</v>
      </c>
      <c r="Z38" s="86" t="e">
        <f t="shared" si="121"/>
        <v>#REF!</v>
      </c>
      <c r="AA38" s="109">
        <f t="shared" si="121"/>
        <v>0</v>
      </c>
      <c r="AB38" s="159">
        <f t="shared" si="121"/>
        <v>0</v>
      </c>
      <c r="AC38" s="1"/>
      <c r="AD38" s="1"/>
      <c r="AE38" s="1"/>
      <c r="AF38" s="1"/>
      <c r="AG38" s="1"/>
      <c r="AH38" s="1"/>
      <c r="AI38" s="1"/>
      <c r="AJ38" s="1"/>
      <c r="AK38" s="1"/>
      <c r="AL38" s="1"/>
      <c r="AM38" s="1"/>
      <c r="AN38" s="1"/>
      <c r="AO38" s="1"/>
    </row>
    <row r="39" spans="1:41" s="3" customFormat="1">
      <c r="A39" s="181">
        <v>4800</v>
      </c>
      <c r="B39" s="38" t="s">
        <v>1258</v>
      </c>
      <c r="C39" s="38"/>
      <c r="D39" s="37"/>
      <c r="E39" s="126"/>
      <c r="F39" s="169"/>
      <c r="G39" s="124"/>
      <c r="H39" s="125"/>
      <c r="I39" s="123"/>
      <c r="J39" s="124"/>
      <c r="K39" s="127"/>
      <c r="L39" s="22">
        <f t="shared" ref="L39" si="122">L676</f>
        <v>0</v>
      </c>
      <c r="M39" s="96">
        <f t="shared" ref="M39:AB39" si="123">M676</f>
        <v>0</v>
      </c>
      <c r="N39" s="21">
        <f t="shared" si="123"/>
        <v>0</v>
      </c>
      <c r="O39" s="96">
        <f t="shared" si="123"/>
        <v>0</v>
      </c>
      <c r="P39" s="96">
        <f t="shared" si="123"/>
        <v>0</v>
      </c>
      <c r="Q39" s="96">
        <f t="shared" si="123"/>
        <v>0</v>
      </c>
      <c r="R39" s="96">
        <f t="shared" si="123"/>
        <v>0</v>
      </c>
      <c r="S39" s="19">
        <f t="shared" si="123"/>
        <v>0</v>
      </c>
      <c r="T39" s="99">
        <f t="shared" si="123"/>
        <v>0</v>
      </c>
      <c r="U39" s="99" t="e">
        <f t="shared" si="123"/>
        <v>#REF!</v>
      </c>
      <c r="V39" s="99" t="e">
        <f t="shared" si="123"/>
        <v>#REF!</v>
      </c>
      <c r="W39" s="99" t="e">
        <f t="shared" si="123"/>
        <v>#REF!</v>
      </c>
      <c r="X39" s="99" t="e">
        <f t="shared" si="123"/>
        <v>#REF!</v>
      </c>
      <c r="Y39" s="99" t="e">
        <f t="shared" si="123"/>
        <v>#REF!</v>
      </c>
      <c r="Z39" s="86" t="e">
        <f t="shared" si="123"/>
        <v>#REF!</v>
      </c>
      <c r="AA39" s="109">
        <f t="shared" si="123"/>
        <v>0</v>
      </c>
      <c r="AB39" s="159">
        <f t="shared" si="123"/>
        <v>0</v>
      </c>
      <c r="AC39" s="1"/>
      <c r="AD39" s="1"/>
      <c r="AE39" s="1"/>
      <c r="AF39" s="1"/>
      <c r="AG39" s="1"/>
      <c r="AH39" s="1"/>
      <c r="AI39" s="1"/>
      <c r="AJ39" s="1"/>
      <c r="AK39" s="1"/>
      <c r="AL39" s="1"/>
      <c r="AM39" s="1"/>
      <c r="AN39" s="1"/>
      <c r="AO39" s="1"/>
    </row>
    <row r="40" spans="1:41" s="3" customFormat="1">
      <c r="A40" s="181">
        <v>4850</v>
      </c>
      <c r="B40" s="38" t="s">
        <v>1266</v>
      </c>
      <c r="C40" s="38"/>
      <c r="D40" s="37"/>
      <c r="E40" s="126"/>
      <c r="F40" s="169"/>
      <c r="G40" s="124"/>
      <c r="H40" s="125"/>
      <c r="I40" s="123"/>
      <c r="J40" s="124"/>
      <c r="K40" s="127"/>
      <c r="L40" s="22">
        <f t="shared" ref="L40" si="124">L722</f>
        <v>0</v>
      </c>
      <c r="M40" s="96">
        <f t="shared" ref="M40:AB40" si="125">M722</f>
        <v>0</v>
      </c>
      <c r="N40" s="21">
        <f t="shared" si="125"/>
        <v>0</v>
      </c>
      <c r="O40" s="96">
        <f t="shared" si="125"/>
        <v>0</v>
      </c>
      <c r="P40" s="96">
        <f t="shared" si="125"/>
        <v>0</v>
      </c>
      <c r="Q40" s="96">
        <f t="shared" si="125"/>
        <v>0</v>
      </c>
      <c r="R40" s="96">
        <f t="shared" si="125"/>
        <v>0</v>
      </c>
      <c r="S40" s="19">
        <f t="shared" si="125"/>
        <v>0</v>
      </c>
      <c r="T40" s="99">
        <f t="shared" si="125"/>
        <v>0</v>
      </c>
      <c r="U40" s="99" t="e">
        <f t="shared" si="125"/>
        <v>#REF!</v>
      </c>
      <c r="V40" s="99" t="e">
        <f t="shared" si="125"/>
        <v>#REF!</v>
      </c>
      <c r="W40" s="99" t="e">
        <f t="shared" si="125"/>
        <v>#REF!</v>
      </c>
      <c r="X40" s="99" t="e">
        <f t="shared" si="125"/>
        <v>#REF!</v>
      </c>
      <c r="Y40" s="99" t="e">
        <f t="shared" si="125"/>
        <v>#REF!</v>
      </c>
      <c r="Z40" s="86" t="e">
        <f t="shared" si="125"/>
        <v>#REF!</v>
      </c>
      <c r="AA40" s="109">
        <f t="shared" si="125"/>
        <v>0</v>
      </c>
      <c r="AB40" s="159">
        <f t="shared" si="125"/>
        <v>0</v>
      </c>
      <c r="AC40" s="1"/>
      <c r="AD40" s="1"/>
      <c r="AE40" s="1"/>
      <c r="AF40" s="1"/>
      <c r="AG40" s="1"/>
      <c r="AH40" s="1"/>
      <c r="AI40" s="1"/>
      <c r="AJ40" s="1"/>
      <c r="AK40" s="1"/>
      <c r="AL40" s="1"/>
      <c r="AM40" s="1"/>
      <c r="AN40" s="1"/>
      <c r="AO40" s="1"/>
    </row>
    <row r="41" spans="1:41" s="3" customFormat="1">
      <c r="A41" s="181" t="s">
        <v>1348</v>
      </c>
      <c r="B41" s="38" t="s">
        <v>1349</v>
      </c>
      <c r="C41" s="38"/>
      <c r="D41" s="37"/>
      <c r="E41" s="126"/>
      <c r="F41" s="169"/>
      <c r="G41" s="124"/>
      <c r="H41" s="125"/>
      <c r="I41" s="123"/>
      <c r="J41" s="124"/>
      <c r="K41" s="127"/>
      <c r="L41" s="22">
        <f t="shared" ref="L41" si="126">L735</f>
        <v>0</v>
      </c>
      <c r="M41" s="96">
        <f t="shared" ref="M41:AB41" si="127">M735</f>
        <v>0</v>
      </c>
      <c r="N41" s="21">
        <f t="shared" si="127"/>
        <v>0</v>
      </c>
      <c r="O41" s="96">
        <f t="shared" si="127"/>
        <v>0</v>
      </c>
      <c r="P41" s="96">
        <f t="shared" si="127"/>
        <v>0</v>
      </c>
      <c r="Q41" s="96">
        <f t="shared" si="127"/>
        <v>0</v>
      </c>
      <c r="R41" s="96">
        <f t="shared" si="127"/>
        <v>0</v>
      </c>
      <c r="S41" s="19">
        <f t="shared" si="127"/>
        <v>0</v>
      </c>
      <c r="T41" s="99">
        <f t="shared" si="127"/>
        <v>0</v>
      </c>
      <c r="U41" s="99" t="e">
        <f t="shared" si="127"/>
        <v>#REF!</v>
      </c>
      <c r="V41" s="99" t="e">
        <f t="shared" si="127"/>
        <v>#REF!</v>
      </c>
      <c r="W41" s="99" t="e">
        <f t="shared" si="127"/>
        <v>#REF!</v>
      </c>
      <c r="X41" s="99" t="e">
        <f t="shared" si="127"/>
        <v>#REF!</v>
      </c>
      <c r="Y41" s="99" t="e">
        <f t="shared" si="127"/>
        <v>#REF!</v>
      </c>
      <c r="Z41" s="86" t="e">
        <f t="shared" si="127"/>
        <v>#REF!</v>
      </c>
      <c r="AA41" s="109">
        <f t="shared" si="127"/>
        <v>0</v>
      </c>
      <c r="AB41" s="159">
        <f t="shared" si="127"/>
        <v>0</v>
      </c>
      <c r="AC41" s="1"/>
      <c r="AD41" s="1"/>
      <c r="AE41" s="1"/>
      <c r="AF41" s="1"/>
      <c r="AG41" s="1"/>
      <c r="AH41" s="1"/>
      <c r="AI41" s="1"/>
      <c r="AJ41" s="1"/>
      <c r="AK41" s="1"/>
      <c r="AL41" s="1"/>
      <c r="AM41" s="1"/>
      <c r="AN41" s="1"/>
      <c r="AO41" s="1"/>
    </row>
    <row r="42" spans="1:41" s="3" customFormat="1">
      <c r="A42" s="181" t="s">
        <v>1361</v>
      </c>
      <c r="B42" s="38" t="s">
        <v>1362</v>
      </c>
      <c r="C42" s="38"/>
      <c r="D42" s="37"/>
      <c r="E42" s="126"/>
      <c r="F42" s="169"/>
      <c r="G42" s="124"/>
      <c r="H42" s="125"/>
      <c r="I42" s="123"/>
      <c r="J42" s="124"/>
      <c r="K42" s="127"/>
      <c r="L42" s="22">
        <f t="shared" ref="L42" si="128">L774</f>
        <v>0</v>
      </c>
      <c r="M42" s="97">
        <f t="shared" ref="M42:AB42" si="129">M774</f>
        <v>0</v>
      </c>
      <c r="N42" s="23">
        <f t="shared" si="129"/>
        <v>0</v>
      </c>
      <c r="O42" s="97">
        <f t="shared" si="129"/>
        <v>0</v>
      </c>
      <c r="P42" s="97">
        <f t="shared" si="129"/>
        <v>0</v>
      </c>
      <c r="Q42" s="97">
        <f t="shared" si="129"/>
        <v>0</v>
      </c>
      <c r="R42" s="97">
        <f t="shared" si="129"/>
        <v>0</v>
      </c>
      <c r="S42" s="27">
        <f t="shared" si="129"/>
        <v>0</v>
      </c>
      <c r="T42" s="97">
        <f t="shared" si="129"/>
        <v>0</v>
      </c>
      <c r="U42" s="97" t="e">
        <f t="shared" si="129"/>
        <v>#REF!</v>
      </c>
      <c r="V42" s="97" t="e">
        <f t="shared" si="129"/>
        <v>#REF!</v>
      </c>
      <c r="W42" s="97" t="e">
        <f t="shared" si="129"/>
        <v>#REF!</v>
      </c>
      <c r="X42" s="97" t="e">
        <f t="shared" si="129"/>
        <v>#REF!</v>
      </c>
      <c r="Y42" s="97" t="e">
        <f t="shared" si="129"/>
        <v>#REF!</v>
      </c>
      <c r="Z42" s="84" t="e">
        <f t="shared" si="129"/>
        <v>#REF!</v>
      </c>
      <c r="AA42" s="107">
        <f t="shared" si="129"/>
        <v>0</v>
      </c>
      <c r="AB42" s="157">
        <f t="shared" si="129"/>
        <v>0</v>
      </c>
      <c r="AC42" s="1"/>
      <c r="AD42" s="1"/>
      <c r="AE42" s="1"/>
      <c r="AF42" s="1"/>
      <c r="AG42" s="1"/>
      <c r="AH42" s="1"/>
      <c r="AI42" s="1"/>
      <c r="AJ42" s="1"/>
      <c r="AK42" s="1"/>
      <c r="AL42" s="1"/>
      <c r="AM42" s="1"/>
      <c r="AN42" s="1"/>
      <c r="AO42" s="1"/>
    </row>
    <row r="43" spans="1:41" s="3" customFormat="1">
      <c r="A43" s="50"/>
      <c r="B43" s="51" t="s">
        <v>796</v>
      </c>
      <c r="C43" s="51"/>
      <c r="D43" s="37"/>
      <c r="E43" s="126"/>
      <c r="F43" s="169"/>
      <c r="G43" s="124"/>
      <c r="H43" s="125"/>
      <c r="I43" s="123"/>
      <c r="J43" s="124"/>
      <c r="K43" s="127"/>
      <c r="L43" s="24">
        <f t="shared" ref="L43" si="130">SUM(L36:L42)</f>
        <v>0</v>
      </c>
      <c r="M43" s="98">
        <f t="shared" ref="M43" si="131">SUM(M36:M42)</f>
        <v>0</v>
      </c>
      <c r="N43" s="24">
        <f t="shared" ref="N43" si="132">SUM(N36:N42)</f>
        <v>0</v>
      </c>
      <c r="O43" s="98">
        <f t="shared" ref="O43" si="133">SUM(O36:O42)</f>
        <v>0</v>
      </c>
      <c r="P43" s="98">
        <f t="shared" ref="P43" si="134">SUM(P36:P42)</f>
        <v>0</v>
      </c>
      <c r="Q43" s="98">
        <f t="shared" ref="Q43" si="135">SUM(Q36:Q42)</f>
        <v>0</v>
      </c>
      <c r="R43" s="98">
        <f t="shared" ref="R43" si="136">SUM(R36:R42)</f>
        <v>0</v>
      </c>
      <c r="S43" s="19">
        <f t="shared" ref="S43" si="137">SUM(S36:S42)</f>
        <v>0</v>
      </c>
      <c r="T43" s="98">
        <f t="shared" ref="T43" si="138">SUM(T36:T42)</f>
        <v>0</v>
      </c>
      <c r="U43" s="98" t="e">
        <f t="shared" ref="U43" si="139">SUM(U36:U42)</f>
        <v>#REF!</v>
      </c>
      <c r="V43" s="98" t="e">
        <f t="shared" ref="V43" si="140">SUM(V36:V42)</f>
        <v>#REF!</v>
      </c>
      <c r="W43" s="98" t="e">
        <f t="shared" ref="W43" si="141">SUM(W36:W42)</f>
        <v>#REF!</v>
      </c>
      <c r="X43" s="98" t="e">
        <f t="shared" ref="X43" si="142">SUM(X36:X42)</f>
        <v>#REF!</v>
      </c>
      <c r="Y43" s="98" t="e">
        <f t="shared" ref="Y43" si="143">SUM(Y36:Y42)</f>
        <v>#REF!</v>
      </c>
      <c r="Z43" s="85" t="e">
        <f t="shared" ref="Z43" si="144">SUM(Z36:Z42)</f>
        <v>#REF!</v>
      </c>
      <c r="AA43" s="108">
        <f t="shared" ref="AA43" si="145">SUM(AA36:AA42)</f>
        <v>0</v>
      </c>
      <c r="AB43" s="158">
        <f t="shared" ref="AB43" si="146">SUM(AB36:AB42)</f>
        <v>0</v>
      </c>
      <c r="AC43" s="1"/>
      <c r="AD43" s="1"/>
      <c r="AE43" s="1"/>
      <c r="AF43" s="1"/>
      <c r="AG43" s="1"/>
      <c r="AH43" s="1"/>
      <c r="AI43" s="1"/>
      <c r="AJ43" s="1"/>
      <c r="AK43" s="1"/>
      <c r="AL43" s="1"/>
      <c r="AM43" s="1"/>
      <c r="AN43" s="1"/>
      <c r="AO43" s="1"/>
    </row>
    <row r="44" spans="1:41" s="3" customFormat="1">
      <c r="A44" s="50"/>
      <c r="B44" s="38"/>
      <c r="C44" s="38"/>
      <c r="D44" s="37"/>
      <c r="E44" s="126"/>
      <c r="F44" s="123"/>
      <c r="G44" s="124"/>
      <c r="H44" s="125"/>
      <c r="I44" s="123"/>
      <c r="J44" s="124"/>
      <c r="K44" s="127"/>
      <c r="L44" s="24"/>
      <c r="M44" s="98"/>
      <c r="N44" s="24"/>
      <c r="O44" s="98"/>
      <c r="P44" s="98"/>
      <c r="Q44" s="98"/>
      <c r="R44" s="98"/>
      <c r="S44" s="19"/>
      <c r="T44" s="98"/>
      <c r="U44" s="98"/>
      <c r="V44" s="98"/>
      <c r="W44" s="98"/>
      <c r="X44" s="98"/>
      <c r="Y44" s="98"/>
      <c r="Z44" s="85"/>
      <c r="AA44" s="108"/>
      <c r="AB44" s="158"/>
      <c r="AC44" s="1"/>
      <c r="AD44" s="1"/>
      <c r="AE44" s="1"/>
      <c r="AF44" s="1"/>
      <c r="AG44" s="1"/>
      <c r="AH44" s="1"/>
      <c r="AI44" s="1"/>
      <c r="AJ44" s="1"/>
      <c r="AK44" s="1"/>
      <c r="AL44" s="1"/>
      <c r="AM44" s="1"/>
      <c r="AN44" s="1"/>
      <c r="AO44" s="1"/>
    </row>
    <row r="45" spans="1:41" s="3" customFormat="1">
      <c r="A45" s="50"/>
      <c r="B45" s="49" t="s">
        <v>245</v>
      </c>
      <c r="C45" s="49"/>
      <c r="D45" s="122"/>
      <c r="E45" s="121"/>
      <c r="F45" s="123"/>
      <c r="G45" s="124"/>
      <c r="H45" s="125"/>
      <c r="I45" s="123"/>
      <c r="J45" s="124"/>
      <c r="K45" s="127"/>
      <c r="L45" s="19"/>
      <c r="M45" s="94"/>
      <c r="N45" s="19"/>
      <c r="O45" s="94"/>
      <c r="P45" s="94"/>
      <c r="Q45" s="94"/>
      <c r="R45" s="94"/>
      <c r="S45" s="19"/>
      <c r="T45" s="94"/>
      <c r="U45" s="94"/>
      <c r="V45" s="94"/>
      <c r="W45" s="94"/>
      <c r="X45" s="94"/>
      <c r="Y45" s="94"/>
      <c r="Z45" s="81"/>
      <c r="AA45" s="104"/>
      <c r="AB45" s="155"/>
      <c r="AC45" s="1"/>
      <c r="AD45" s="1"/>
      <c r="AE45" s="1"/>
      <c r="AF45" s="1"/>
      <c r="AG45" s="1"/>
      <c r="AH45" s="1"/>
      <c r="AI45" s="1"/>
      <c r="AJ45" s="1"/>
      <c r="AK45" s="1"/>
      <c r="AL45" s="1"/>
      <c r="AM45" s="1"/>
      <c r="AN45" s="1"/>
      <c r="AO45" s="1"/>
    </row>
    <row r="46" spans="1:41" s="3" customFormat="1">
      <c r="A46" s="181">
        <v>5000</v>
      </c>
      <c r="B46" s="38" t="s">
        <v>482</v>
      </c>
      <c r="C46" s="38"/>
      <c r="D46" s="37"/>
      <c r="E46" s="126"/>
      <c r="F46" s="123"/>
      <c r="G46" s="124"/>
      <c r="H46" s="125"/>
      <c r="I46" s="123"/>
      <c r="J46" s="124"/>
      <c r="K46" s="127"/>
      <c r="L46" s="21">
        <f t="shared" ref="L46:T46" si="147">L798</f>
        <v>0</v>
      </c>
      <c r="M46" s="96">
        <f t="shared" si="147"/>
        <v>0</v>
      </c>
      <c r="N46" s="21">
        <f t="shared" si="147"/>
        <v>0</v>
      </c>
      <c r="O46" s="96">
        <f t="shared" si="147"/>
        <v>0</v>
      </c>
      <c r="P46" s="96">
        <f t="shared" si="147"/>
        <v>0</v>
      </c>
      <c r="Q46" s="96">
        <f t="shared" ref="Q46" si="148">Q798</f>
        <v>0</v>
      </c>
      <c r="R46" s="96">
        <f t="shared" si="147"/>
        <v>0</v>
      </c>
      <c r="S46" s="19">
        <f t="shared" si="147"/>
        <v>0</v>
      </c>
      <c r="T46" s="96">
        <f t="shared" si="147"/>
        <v>0</v>
      </c>
      <c r="U46" s="96" t="e">
        <f t="shared" ref="U46:V46" si="149">U798</f>
        <v>#REF!</v>
      </c>
      <c r="V46" s="96" t="e">
        <f t="shared" si="149"/>
        <v>#REF!</v>
      </c>
      <c r="W46" s="96" t="e">
        <f t="shared" ref="W46:AB46" si="150">W798</f>
        <v>#REF!</v>
      </c>
      <c r="X46" s="96" t="e">
        <f t="shared" si="150"/>
        <v>#REF!</v>
      </c>
      <c r="Y46" s="96" t="e">
        <f t="shared" si="150"/>
        <v>#REF!</v>
      </c>
      <c r="Z46" s="83" t="e">
        <f t="shared" si="150"/>
        <v>#REF!</v>
      </c>
      <c r="AA46" s="106">
        <f t="shared" si="150"/>
        <v>0</v>
      </c>
      <c r="AB46" s="156">
        <f t="shared" si="150"/>
        <v>0</v>
      </c>
      <c r="AC46" s="1"/>
      <c r="AD46" s="1"/>
      <c r="AE46" s="1"/>
      <c r="AF46" s="1"/>
      <c r="AG46" s="1"/>
      <c r="AH46" s="1"/>
      <c r="AI46" s="1"/>
      <c r="AJ46" s="1"/>
      <c r="AK46" s="1"/>
      <c r="AL46" s="1"/>
      <c r="AM46" s="1"/>
      <c r="AN46" s="1"/>
      <c r="AO46" s="1"/>
    </row>
    <row r="47" spans="1:41" s="3" customFormat="1" ht="10.5" customHeight="1">
      <c r="A47" s="181">
        <v>5100</v>
      </c>
      <c r="B47" s="38" t="s">
        <v>240</v>
      </c>
      <c r="C47" s="38"/>
      <c r="D47" s="37"/>
      <c r="E47" s="126"/>
      <c r="F47" s="123"/>
      <c r="G47" s="124"/>
      <c r="H47" s="125"/>
      <c r="I47" s="123"/>
      <c r="J47" s="124"/>
      <c r="K47" s="127"/>
      <c r="L47" s="21">
        <f t="shared" ref="L47:T47" si="151">L812</f>
        <v>0</v>
      </c>
      <c r="M47" s="96">
        <f t="shared" si="151"/>
        <v>0</v>
      </c>
      <c r="N47" s="21">
        <f t="shared" si="151"/>
        <v>0</v>
      </c>
      <c r="O47" s="96">
        <f t="shared" si="151"/>
        <v>0</v>
      </c>
      <c r="P47" s="96">
        <f t="shared" si="151"/>
        <v>0</v>
      </c>
      <c r="Q47" s="96">
        <f t="shared" ref="Q47" si="152">Q812</f>
        <v>0</v>
      </c>
      <c r="R47" s="96">
        <f t="shared" si="151"/>
        <v>0</v>
      </c>
      <c r="S47" s="19">
        <f t="shared" si="151"/>
        <v>0</v>
      </c>
      <c r="T47" s="96">
        <f t="shared" si="151"/>
        <v>0</v>
      </c>
      <c r="U47" s="96" t="e">
        <f t="shared" ref="U47:V47" si="153">U812</f>
        <v>#REF!</v>
      </c>
      <c r="V47" s="96" t="e">
        <f t="shared" si="153"/>
        <v>#REF!</v>
      </c>
      <c r="W47" s="96" t="e">
        <f t="shared" ref="W47:AB47" si="154">W812</f>
        <v>#REF!</v>
      </c>
      <c r="X47" s="96" t="e">
        <f t="shared" si="154"/>
        <v>#REF!</v>
      </c>
      <c r="Y47" s="96" t="e">
        <f t="shared" si="154"/>
        <v>#REF!</v>
      </c>
      <c r="Z47" s="83" t="e">
        <f t="shared" si="154"/>
        <v>#REF!</v>
      </c>
      <c r="AA47" s="106">
        <f t="shared" si="154"/>
        <v>0</v>
      </c>
      <c r="AB47" s="156">
        <f t="shared" si="154"/>
        <v>0</v>
      </c>
      <c r="AC47" s="1"/>
      <c r="AD47" s="1"/>
      <c r="AE47" s="1"/>
      <c r="AF47" s="1"/>
      <c r="AG47" s="1"/>
      <c r="AH47" s="1"/>
      <c r="AI47" s="1"/>
      <c r="AJ47" s="1"/>
      <c r="AK47" s="1"/>
      <c r="AL47" s="1"/>
      <c r="AM47" s="1"/>
      <c r="AN47" s="1"/>
      <c r="AO47" s="1"/>
    </row>
    <row r="48" spans="1:41" s="3" customFormat="1">
      <c r="A48" s="181">
        <v>5200</v>
      </c>
      <c r="B48" s="38" t="s">
        <v>241</v>
      </c>
      <c r="C48" s="38"/>
      <c r="D48" s="37"/>
      <c r="E48" s="126"/>
      <c r="F48" s="123"/>
      <c r="G48" s="124"/>
      <c r="H48" s="125"/>
      <c r="I48" s="123"/>
      <c r="J48" s="124"/>
      <c r="K48" s="127"/>
      <c r="L48" s="21">
        <f t="shared" ref="L48:T48" si="155">L822</f>
        <v>0</v>
      </c>
      <c r="M48" s="96">
        <f t="shared" si="155"/>
        <v>0</v>
      </c>
      <c r="N48" s="21">
        <f t="shared" si="155"/>
        <v>0</v>
      </c>
      <c r="O48" s="96">
        <f t="shared" si="155"/>
        <v>0</v>
      </c>
      <c r="P48" s="96">
        <f t="shared" si="155"/>
        <v>0</v>
      </c>
      <c r="Q48" s="96">
        <f t="shared" ref="Q48" si="156">Q822</f>
        <v>0</v>
      </c>
      <c r="R48" s="96">
        <f t="shared" si="155"/>
        <v>0</v>
      </c>
      <c r="S48" s="19">
        <f t="shared" si="155"/>
        <v>0</v>
      </c>
      <c r="T48" s="96">
        <f t="shared" si="155"/>
        <v>0</v>
      </c>
      <c r="U48" s="96" t="e">
        <f t="shared" ref="U48:V48" si="157">U822</f>
        <v>#REF!</v>
      </c>
      <c r="V48" s="96" t="e">
        <f t="shared" si="157"/>
        <v>#REF!</v>
      </c>
      <c r="W48" s="96" t="e">
        <f t="shared" ref="W48:AB48" si="158">W822</f>
        <v>#REF!</v>
      </c>
      <c r="X48" s="96" t="e">
        <f t="shared" si="158"/>
        <v>#REF!</v>
      </c>
      <c r="Y48" s="96" t="e">
        <f t="shared" si="158"/>
        <v>#REF!</v>
      </c>
      <c r="Z48" s="83" t="e">
        <f t="shared" si="158"/>
        <v>#REF!</v>
      </c>
      <c r="AA48" s="106">
        <f t="shared" si="158"/>
        <v>0</v>
      </c>
      <c r="AB48" s="156">
        <f t="shared" si="158"/>
        <v>0</v>
      </c>
      <c r="AC48" s="1"/>
      <c r="AD48" s="1"/>
      <c r="AE48" s="1"/>
      <c r="AF48" s="1"/>
      <c r="AG48" s="1"/>
      <c r="AH48" s="1"/>
      <c r="AI48" s="1"/>
      <c r="AJ48" s="1"/>
      <c r="AK48" s="1"/>
      <c r="AL48" s="1"/>
      <c r="AM48" s="1"/>
      <c r="AN48" s="1"/>
      <c r="AO48" s="1"/>
    </row>
    <row r="49" spans="1:41" s="3" customFormat="1">
      <c r="A49" s="181">
        <v>5300</v>
      </c>
      <c r="B49" s="38" t="s">
        <v>812</v>
      </c>
      <c r="C49" s="38"/>
      <c r="D49" s="37"/>
      <c r="E49" s="126"/>
      <c r="F49" s="123"/>
      <c r="G49" s="124"/>
      <c r="H49" s="125"/>
      <c r="I49" s="123"/>
      <c r="J49" s="124"/>
      <c r="K49" s="127"/>
      <c r="L49" s="25">
        <f t="shared" ref="L49:AB49" si="159">L848</f>
        <v>0</v>
      </c>
      <c r="M49" s="100">
        <f t="shared" si="159"/>
        <v>0</v>
      </c>
      <c r="N49" s="25">
        <f t="shared" si="159"/>
        <v>0</v>
      </c>
      <c r="O49" s="100">
        <f t="shared" si="159"/>
        <v>0</v>
      </c>
      <c r="P49" s="100">
        <f t="shared" si="159"/>
        <v>0</v>
      </c>
      <c r="Q49" s="100">
        <f t="shared" si="159"/>
        <v>0</v>
      </c>
      <c r="R49" s="100">
        <f t="shared" si="159"/>
        <v>0</v>
      </c>
      <c r="S49" s="19">
        <f t="shared" si="159"/>
        <v>0</v>
      </c>
      <c r="T49" s="100">
        <f t="shared" si="159"/>
        <v>0</v>
      </c>
      <c r="U49" s="100" t="e">
        <f t="shared" si="159"/>
        <v>#REF!</v>
      </c>
      <c r="V49" s="100" t="e">
        <f t="shared" si="159"/>
        <v>#REF!</v>
      </c>
      <c r="W49" s="100" t="e">
        <f t="shared" si="159"/>
        <v>#REF!</v>
      </c>
      <c r="X49" s="100" t="e">
        <f t="shared" si="159"/>
        <v>#REF!</v>
      </c>
      <c r="Y49" s="100" t="e">
        <f t="shared" si="159"/>
        <v>#REF!</v>
      </c>
      <c r="Z49" s="87" t="e">
        <f t="shared" si="159"/>
        <v>#REF!</v>
      </c>
      <c r="AA49" s="110">
        <f t="shared" si="159"/>
        <v>0</v>
      </c>
      <c r="AB49" s="160">
        <f t="shared" si="159"/>
        <v>0</v>
      </c>
      <c r="AC49" s="1"/>
      <c r="AD49" s="1"/>
      <c r="AE49" s="1"/>
      <c r="AF49" s="1"/>
      <c r="AG49" s="1"/>
      <c r="AH49" s="1"/>
      <c r="AI49" s="1"/>
      <c r="AJ49" s="1"/>
      <c r="AK49" s="1"/>
      <c r="AL49" s="1"/>
      <c r="AM49" s="1"/>
      <c r="AN49" s="1"/>
      <c r="AO49" s="1"/>
    </row>
    <row r="50" spans="1:41" s="3" customFormat="1">
      <c r="A50" s="181">
        <v>5400</v>
      </c>
      <c r="B50" s="38" t="s">
        <v>813</v>
      </c>
      <c r="C50" s="38"/>
      <c r="D50" s="37"/>
      <c r="E50" s="126"/>
      <c r="F50" s="123"/>
      <c r="G50" s="124"/>
      <c r="H50" s="125"/>
      <c r="I50" s="123"/>
      <c r="J50" s="124"/>
      <c r="K50" s="127"/>
      <c r="L50" s="21">
        <f t="shared" ref="L50:AB50" si="160">L861</f>
        <v>0</v>
      </c>
      <c r="M50" s="96">
        <f t="shared" si="160"/>
        <v>0</v>
      </c>
      <c r="N50" s="21">
        <f t="shared" si="160"/>
        <v>0</v>
      </c>
      <c r="O50" s="96">
        <f t="shared" si="160"/>
        <v>0</v>
      </c>
      <c r="P50" s="96">
        <f t="shared" si="160"/>
        <v>0</v>
      </c>
      <c r="Q50" s="96">
        <f t="shared" si="160"/>
        <v>0</v>
      </c>
      <c r="R50" s="96">
        <f t="shared" si="160"/>
        <v>0</v>
      </c>
      <c r="S50" s="19">
        <f t="shared" si="160"/>
        <v>0</v>
      </c>
      <c r="T50" s="96">
        <f t="shared" si="160"/>
        <v>0</v>
      </c>
      <c r="U50" s="96" t="e">
        <f t="shared" si="160"/>
        <v>#REF!</v>
      </c>
      <c r="V50" s="96" t="e">
        <f t="shared" si="160"/>
        <v>#REF!</v>
      </c>
      <c r="W50" s="96" t="e">
        <f t="shared" si="160"/>
        <v>#REF!</v>
      </c>
      <c r="X50" s="96" t="e">
        <f t="shared" si="160"/>
        <v>#REF!</v>
      </c>
      <c r="Y50" s="96" t="e">
        <f t="shared" si="160"/>
        <v>#REF!</v>
      </c>
      <c r="Z50" s="83" t="e">
        <f t="shared" si="160"/>
        <v>#REF!</v>
      </c>
      <c r="AA50" s="106">
        <f t="shared" si="160"/>
        <v>0</v>
      </c>
      <c r="AB50" s="156">
        <f t="shared" si="160"/>
        <v>0</v>
      </c>
      <c r="AC50" s="1"/>
      <c r="AD50" s="1"/>
      <c r="AE50" s="1"/>
      <c r="AF50" s="1"/>
      <c r="AG50" s="1"/>
      <c r="AH50" s="1"/>
      <c r="AI50" s="1"/>
      <c r="AJ50" s="1"/>
      <c r="AK50" s="1"/>
      <c r="AL50" s="1"/>
      <c r="AM50" s="1"/>
      <c r="AN50" s="1"/>
      <c r="AO50" s="1"/>
    </row>
    <row r="51" spans="1:41" s="3" customFormat="1">
      <c r="A51" s="181">
        <v>5500</v>
      </c>
      <c r="B51" s="38" t="s">
        <v>103</v>
      </c>
      <c r="C51" s="38"/>
      <c r="D51" s="18"/>
      <c r="E51" s="123"/>
      <c r="F51" s="123"/>
      <c r="G51" s="124"/>
      <c r="H51" s="123"/>
      <c r="I51" s="123"/>
      <c r="J51" s="123"/>
      <c r="K51" s="127"/>
      <c r="L51" s="23">
        <f t="shared" ref="L51:AB51" si="161">L866</f>
        <v>0</v>
      </c>
      <c r="M51" s="97">
        <f t="shared" si="161"/>
        <v>0</v>
      </c>
      <c r="N51" s="23">
        <f t="shared" si="161"/>
        <v>0</v>
      </c>
      <c r="O51" s="97">
        <f t="shared" si="161"/>
        <v>0</v>
      </c>
      <c r="P51" s="97">
        <f t="shared" si="161"/>
        <v>0</v>
      </c>
      <c r="Q51" s="97">
        <f t="shared" si="161"/>
        <v>0</v>
      </c>
      <c r="R51" s="97">
        <f t="shared" si="161"/>
        <v>0</v>
      </c>
      <c r="S51" s="27">
        <f t="shared" si="161"/>
        <v>0</v>
      </c>
      <c r="T51" s="97">
        <f t="shared" si="161"/>
        <v>0</v>
      </c>
      <c r="U51" s="97" t="e">
        <f t="shared" si="161"/>
        <v>#REF!</v>
      </c>
      <c r="V51" s="97" t="e">
        <f t="shared" si="161"/>
        <v>#REF!</v>
      </c>
      <c r="W51" s="97" t="e">
        <f t="shared" si="161"/>
        <v>#REF!</v>
      </c>
      <c r="X51" s="97" t="e">
        <f t="shared" si="161"/>
        <v>#REF!</v>
      </c>
      <c r="Y51" s="97" t="e">
        <f t="shared" si="161"/>
        <v>#REF!</v>
      </c>
      <c r="Z51" s="84" t="e">
        <f t="shared" si="161"/>
        <v>#REF!</v>
      </c>
      <c r="AA51" s="107">
        <f t="shared" si="161"/>
        <v>0</v>
      </c>
      <c r="AB51" s="157">
        <f t="shared" si="161"/>
        <v>0</v>
      </c>
      <c r="AC51" s="1"/>
      <c r="AD51" s="1"/>
      <c r="AE51" s="1"/>
      <c r="AF51" s="1"/>
      <c r="AG51" s="1"/>
      <c r="AH51" s="1"/>
      <c r="AI51" s="1"/>
      <c r="AJ51" s="1"/>
      <c r="AK51" s="1"/>
      <c r="AL51" s="1"/>
      <c r="AM51" s="1"/>
      <c r="AN51" s="1"/>
      <c r="AO51" s="1"/>
    </row>
    <row r="52" spans="1:41" s="3" customFormat="1">
      <c r="A52" s="50"/>
      <c r="B52" s="51" t="s">
        <v>251</v>
      </c>
      <c r="C52" s="51"/>
      <c r="D52" s="128"/>
      <c r="E52" s="129"/>
      <c r="F52" s="130"/>
      <c r="G52" s="131"/>
      <c r="H52" s="132"/>
      <c r="I52" s="130"/>
      <c r="J52" s="131"/>
      <c r="K52" s="127"/>
      <c r="L52" s="24">
        <f>SUM(L46:L51)</f>
        <v>0</v>
      </c>
      <c r="M52" s="98">
        <f t="shared" ref="M52:T52" si="162">SUM(M46:M51)</f>
        <v>0</v>
      </c>
      <c r="N52" s="24">
        <f t="shared" si="162"/>
        <v>0</v>
      </c>
      <c r="O52" s="98">
        <f t="shared" si="162"/>
        <v>0</v>
      </c>
      <c r="P52" s="98">
        <f t="shared" si="162"/>
        <v>0</v>
      </c>
      <c r="Q52" s="98">
        <f t="shared" ref="Q52" si="163">SUM(Q46:Q51)</f>
        <v>0</v>
      </c>
      <c r="R52" s="98">
        <f t="shared" si="162"/>
        <v>0</v>
      </c>
      <c r="S52" s="19">
        <f t="shared" si="162"/>
        <v>0</v>
      </c>
      <c r="T52" s="98">
        <f t="shared" si="162"/>
        <v>0</v>
      </c>
      <c r="U52" s="98" t="e">
        <f t="shared" ref="U52:V52" si="164">SUM(U46:U51)</f>
        <v>#REF!</v>
      </c>
      <c r="V52" s="98" t="e">
        <f t="shared" si="164"/>
        <v>#REF!</v>
      </c>
      <c r="W52" s="98" t="e">
        <f t="shared" ref="W52:AB52" si="165">SUM(W46:W51)</f>
        <v>#REF!</v>
      </c>
      <c r="X52" s="98" t="e">
        <f t="shared" si="165"/>
        <v>#REF!</v>
      </c>
      <c r="Y52" s="98" t="e">
        <f t="shared" si="165"/>
        <v>#REF!</v>
      </c>
      <c r="Z52" s="85" t="e">
        <f t="shared" si="165"/>
        <v>#REF!</v>
      </c>
      <c r="AA52" s="108">
        <f t="shared" si="165"/>
        <v>0</v>
      </c>
      <c r="AB52" s="158">
        <f t="shared" si="165"/>
        <v>0</v>
      </c>
      <c r="AC52" s="1"/>
      <c r="AD52" s="1"/>
      <c r="AE52" s="1"/>
      <c r="AF52" s="1"/>
      <c r="AG52" s="1"/>
      <c r="AH52" s="1"/>
      <c r="AI52" s="1"/>
      <c r="AJ52" s="1"/>
      <c r="AK52" s="1"/>
      <c r="AL52" s="1"/>
      <c r="AM52" s="1"/>
      <c r="AN52" s="1"/>
      <c r="AO52" s="1"/>
    </row>
    <row r="53" spans="1:41" s="3" customFormat="1">
      <c r="A53" s="50"/>
      <c r="B53" s="38"/>
      <c r="C53" s="38"/>
      <c r="D53" s="37"/>
      <c r="E53" s="126"/>
      <c r="F53" s="123"/>
      <c r="G53" s="124"/>
      <c r="H53" s="125"/>
      <c r="I53" s="123"/>
      <c r="J53" s="124"/>
      <c r="K53" s="127"/>
      <c r="L53" s="19"/>
      <c r="M53" s="94"/>
      <c r="N53" s="19"/>
      <c r="O53" s="94"/>
      <c r="P53" s="94"/>
      <c r="Q53" s="94"/>
      <c r="R53" s="94"/>
      <c r="S53" s="19"/>
      <c r="T53" s="94"/>
      <c r="U53" s="94"/>
      <c r="V53" s="94"/>
      <c r="W53" s="94"/>
      <c r="X53" s="94"/>
      <c r="Y53" s="94"/>
      <c r="Z53" s="81"/>
      <c r="AA53" s="104"/>
      <c r="AB53" s="155"/>
      <c r="AC53" s="1"/>
      <c r="AD53" s="1"/>
      <c r="AE53" s="1"/>
      <c r="AF53" s="1"/>
      <c r="AG53" s="1"/>
      <c r="AH53" s="1"/>
      <c r="AI53" s="1"/>
      <c r="AJ53" s="1"/>
      <c r="AK53" s="1"/>
      <c r="AL53" s="1"/>
      <c r="AM53" s="1"/>
      <c r="AN53" s="1"/>
      <c r="AO53" s="1"/>
    </row>
    <row r="54" spans="1:41" s="3" customFormat="1">
      <c r="A54" s="50"/>
      <c r="B54" s="49" t="s">
        <v>246</v>
      </c>
      <c r="C54" s="49"/>
      <c r="D54" s="122"/>
      <c r="E54" s="121"/>
      <c r="F54" s="123"/>
      <c r="G54" s="124"/>
      <c r="H54" s="125"/>
      <c r="I54" s="123"/>
      <c r="J54" s="124"/>
      <c r="K54" s="127"/>
      <c r="L54" s="19"/>
      <c r="M54" s="94"/>
      <c r="N54" s="19"/>
      <c r="O54" s="94"/>
      <c r="P54" s="94"/>
      <c r="Q54" s="94"/>
      <c r="R54" s="94"/>
      <c r="S54" s="19"/>
      <c r="T54" s="94"/>
      <c r="U54" s="94"/>
      <c r="V54" s="94"/>
      <c r="W54" s="94"/>
      <c r="X54" s="94"/>
      <c r="Y54" s="94"/>
      <c r="Z54" s="81"/>
      <c r="AA54" s="104"/>
      <c r="AB54" s="155"/>
      <c r="AC54" s="1"/>
      <c r="AD54" s="1"/>
      <c r="AE54" s="1"/>
      <c r="AF54" s="1"/>
      <c r="AG54" s="1"/>
      <c r="AH54" s="1"/>
      <c r="AI54" s="1"/>
      <c r="AJ54" s="1"/>
      <c r="AK54" s="1"/>
      <c r="AL54" s="1"/>
      <c r="AM54" s="1"/>
      <c r="AN54" s="1"/>
      <c r="AO54" s="1"/>
    </row>
    <row r="55" spans="1:41" s="3" customFormat="1">
      <c r="A55" s="181">
        <v>6200</v>
      </c>
      <c r="B55" s="38" t="s">
        <v>242</v>
      </c>
      <c r="C55" s="38"/>
      <c r="D55" s="37"/>
      <c r="E55" s="126"/>
      <c r="F55" s="123"/>
      <c r="G55" s="124"/>
      <c r="H55" s="125"/>
      <c r="I55" s="123"/>
      <c r="J55" s="124"/>
      <c r="K55" s="127"/>
      <c r="L55" s="21">
        <f t="shared" ref="L55:AB55" si="166">L898</f>
        <v>0</v>
      </c>
      <c r="M55" s="96">
        <f t="shared" si="166"/>
        <v>0</v>
      </c>
      <c r="N55" s="21">
        <f t="shared" si="166"/>
        <v>0</v>
      </c>
      <c r="O55" s="96">
        <f t="shared" si="166"/>
        <v>0</v>
      </c>
      <c r="P55" s="96">
        <f t="shared" si="166"/>
        <v>0</v>
      </c>
      <c r="Q55" s="96">
        <f t="shared" si="166"/>
        <v>0</v>
      </c>
      <c r="R55" s="96">
        <f t="shared" si="166"/>
        <v>0</v>
      </c>
      <c r="S55" s="19">
        <f t="shared" si="166"/>
        <v>0</v>
      </c>
      <c r="T55" s="96">
        <f t="shared" si="166"/>
        <v>0</v>
      </c>
      <c r="U55" s="96" t="e">
        <f t="shared" si="166"/>
        <v>#REF!</v>
      </c>
      <c r="V55" s="96" t="e">
        <f t="shared" si="166"/>
        <v>#REF!</v>
      </c>
      <c r="W55" s="96" t="e">
        <f t="shared" si="166"/>
        <v>#REF!</v>
      </c>
      <c r="X55" s="96" t="e">
        <f t="shared" si="166"/>
        <v>#REF!</v>
      </c>
      <c r="Y55" s="96" t="e">
        <f t="shared" si="166"/>
        <v>#REF!</v>
      </c>
      <c r="Z55" s="83" t="e">
        <f t="shared" si="166"/>
        <v>#REF!</v>
      </c>
      <c r="AA55" s="106">
        <f t="shared" si="166"/>
        <v>0</v>
      </c>
      <c r="AB55" s="156">
        <f t="shared" si="166"/>
        <v>0</v>
      </c>
      <c r="AC55" s="1"/>
      <c r="AD55" s="1"/>
      <c r="AE55" s="1"/>
      <c r="AF55" s="1"/>
      <c r="AG55" s="1"/>
      <c r="AH55" s="1"/>
      <c r="AI55" s="1"/>
      <c r="AJ55" s="1"/>
      <c r="AK55" s="1"/>
      <c r="AL55" s="1"/>
      <c r="AM55" s="1"/>
      <c r="AN55" s="1"/>
      <c r="AO55" s="1"/>
    </row>
    <row r="56" spans="1:41" s="3" customFormat="1">
      <c r="A56" s="181">
        <v>6500</v>
      </c>
      <c r="B56" s="38" t="s">
        <v>243</v>
      </c>
      <c r="C56" s="38"/>
      <c r="D56" s="37"/>
      <c r="E56" s="126"/>
      <c r="F56" s="123"/>
      <c r="G56" s="124"/>
      <c r="H56" s="125"/>
      <c r="I56" s="123"/>
      <c r="J56" s="124"/>
      <c r="K56" s="127"/>
      <c r="L56" s="21">
        <f t="shared" ref="L56:AB56" si="167">L911</f>
        <v>0</v>
      </c>
      <c r="M56" s="96">
        <f t="shared" si="167"/>
        <v>0</v>
      </c>
      <c r="N56" s="21">
        <f t="shared" si="167"/>
        <v>0</v>
      </c>
      <c r="O56" s="96">
        <f t="shared" si="167"/>
        <v>0</v>
      </c>
      <c r="P56" s="96">
        <f t="shared" si="167"/>
        <v>0</v>
      </c>
      <c r="Q56" s="96">
        <f t="shared" si="167"/>
        <v>0</v>
      </c>
      <c r="R56" s="96">
        <f t="shared" si="167"/>
        <v>0</v>
      </c>
      <c r="S56" s="19">
        <f t="shared" si="167"/>
        <v>0</v>
      </c>
      <c r="T56" s="96">
        <f t="shared" si="167"/>
        <v>0</v>
      </c>
      <c r="U56" s="96" t="e">
        <f t="shared" si="167"/>
        <v>#REF!</v>
      </c>
      <c r="V56" s="96" t="e">
        <f t="shared" si="167"/>
        <v>#REF!</v>
      </c>
      <c r="W56" s="96" t="e">
        <f t="shared" si="167"/>
        <v>#REF!</v>
      </c>
      <c r="X56" s="96" t="e">
        <f t="shared" si="167"/>
        <v>#REF!</v>
      </c>
      <c r="Y56" s="96" t="e">
        <f t="shared" si="167"/>
        <v>#REF!</v>
      </c>
      <c r="Z56" s="83" t="e">
        <f t="shared" si="167"/>
        <v>#REF!</v>
      </c>
      <c r="AA56" s="106">
        <f t="shared" si="167"/>
        <v>0</v>
      </c>
      <c r="AB56" s="156">
        <f t="shared" si="167"/>
        <v>0</v>
      </c>
      <c r="AC56" s="1"/>
      <c r="AD56" s="1"/>
      <c r="AE56" s="1"/>
      <c r="AF56" s="1"/>
      <c r="AG56" s="1"/>
      <c r="AH56" s="1"/>
      <c r="AI56" s="1"/>
      <c r="AJ56" s="1"/>
      <c r="AK56" s="1"/>
      <c r="AL56" s="1"/>
      <c r="AM56" s="1"/>
      <c r="AN56" s="1"/>
      <c r="AO56" s="1"/>
    </row>
    <row r="57" spans="1:41" s="3" customFormat="1">
      <c r="A57" s="181">
        <v>6600</v>
      </c>
      <c r="B57" s="38" t="s">
        <v>244</v>
      </c>
      <c r="C57" s="38"/>
      <c r="D57" s="37"/>
      <c r="E57" s="126"/>
      <c r="F57" s="123"/>
      <c r="G57" s="124"/>
      <c r="H57" s="125"/>
      <c r="I57" s="123"/>
      <c r="J57" s="124"/>
      <c r="K57" s="127"/>
      <c r="L57" s="21">
        <f>L926</f>
        <v>0</v>
      </c>
      <c r="M57" s="96">
        <f>M926</f>
        <v>0</v>
      </c>
      <c r="N57" s="21">
        <f>N926</f>
        <v>0</v>
      </c>
      <c r="O57" s="96">
        <f>O926</f>
        <v>0</v>
      </c>
      <c r="P57" s="96">
        <f>P926</f>
        <v>0</v>
      </c>
      <c r="Q57" s="96">
        <f>Q926</f>
        <v>0</v>
      </c>
      <c r="R57" s="96">
        <f>R926</f>
        <v>0</v>
      </c>
      <c r="S57" s="19">
        <f>S926</f>
        <v>0</v>
      </c>
      <c r="T57" s="96">
        <f>T926</f>
        <v>0</v>
      </c>
      <c r="U57" s="96" t="e">
        <f>U926</f>
        <v>#REF!</v>
      </c>
      <c r="V57" s="96" t="e">
        <f>V926</f>
        <v>#REF!</v>
      </c>
      <c r="W57" s="96" t="e">
        <f>W926</f>
        <v>#REF!</v>
      </c>
      <c r="X57" s="96" t="e">
        <f>X926</f>
        <v>#REF!</v>
      </c>
      <c r="Y57" s="96" t="e">
        <f>Y926</f>
        <v>#REF!</v>
      </c>
      <c r="Z57" s="83" t="e">
        <f>Z926</f>
        <v>#REF!</v>
      </c>
      <c r="AA57" s="106">
        <f>AA926</f>
        <v>0</v>
      </c>
      <c r="AB57" s="156">
        <f>AB926</f>
        <v>0</v>
      </c>
      <c r="AC57" s="1"/>
      <c r="AD57" s="1"/>
      <c r="AE57" s="1"/>
      <c r="AF57" s="1"/>
      <c r="AG57" s="1"/>
      <c r="AH57" s="1"/>
      <c r="AI57" s="1"/>
      <c r="AJ57" s="1"/>
      <c r="AK57" s="1"/>
      <c r="AL57" s="1"/>
      <c r="AM57" s="1"/>
      <c r="AN57" s="1"/>
      <c r="AO57" s="1"/>
    </row>
    <row r="58" spans="1:41" s="3" customFormat="1">
      <c r="A58" s="181">
        <v>6700</v>
      </c>
      <c r="B58" s="38" t="s">
        <v>728</v>
      </c>
      <c r="C58" s="38"/>
      <c r="D58" s="18"/>
      <c r="E58" s="123"/>
      <c r="F58" s="123"/>
      <c r="G58" s="124"/>
      <c r="H58" s="123"/>
      <c r="I58" s="123"/>
      <c r="J58" s="123"/>
      <c r="K58" s="127"/>
      <c r="L58" s="23">
        <f>L932</f>
        <v>0</v>
      </c>
      <c r="M58" s="97">
        <f>M932</f>
        <v>0</v>
      </c>
      <c r="N58" s="23">
        <f>N932</f>
        <v>0</v>
      </c>
      <c r="O58" s="97">
        <f>O932</f>
        <v>0</v>
      </c>
      <c r="P58" s="97">
        <f>P932</f>
        <v>0</v>
      </c>
      <c r="Q58" s="97">
        <f>Q932</f>
        <v>0</v>
      </c>
      <c r="R58" s="97">
        <f>R932</f>
        <v>0</v>
      </c>
      <c r="S58" s="27">
        <f>S932</f>
        <v>0</v>
      </c>
      <c r="T58" s="97">
        <f>T932</f>
        <v>0</v>
      </c>
      <c r="U58" s="97" t="e">
        <f>U932</f>
        <v>#REF!</v>
      </c>
      <c r="V58" s="97" t="e">
        <f>V932</f>
        <v>#REF!</v>
      </c>
      <c r="W58" s="97" t="e">
        <f>W932</f>
        <v>#REF!</v>
      </c>
      <c r="X58" s="97" t="e">
        <f>X932</f>
        <v>#REF!</v>
      </c>
      <c r="Y58" s="97" t="e">
        <f>Y932</f>
        <v>#REF!</v>
      </c>
      <c r="Z58" s="84" t="e">
        <f>Z932</f>
        <v>#REF!</v>
      </c>
      <c r="AA58" s="107">
        <f>AA932</f>
        <v>0</v>
      </c>
      <c r="AB58" s="157">
        <f>AB932</f>
        <v>0</v>
      </c>
      <c r="AC58" s="1"/>
      <c r="AD58" s="1"/>
      <c r="AE58" s="1"/>
      <c r="AF58" s="1"/>
      <c r="AG58" s="1"/>
      <c r="AH58" s="1"/>
      <c r="AI58" s="1"/>
      <c r="AJ58" s="1"/>
      <c r="AK58" s="1"/>
      <c r="AL58" s="1"/>
      <c r="AM58" s="1"/>
      <c r="AN58" s="1"/>
      <c r="AO58" s="1"/>
    </row>
    <row r="59" spans="1:41" s="3" customFormat="1">
      <c r="A59" s="50"/>
      <c r="B59" s="51" t="s">
        <v>247</v>
      </c>
      <c r="C59" s="51"/>
      <c r="D59" s="128"/>
      <c r="E59" s="129"/>
      <c r="F59" s="130"/>
      <c r="G59" s="131"/>
      <c r="H59" s="132"/>
      <c r="I59" s="130"/>
      <c r="J59" s="131"/>
      <c r="K59" s="127"/>
      <c r="L59" s="24">
        <f>SUM(L55:L58)</f>
        <v>0</v>
      </c>
      <c r="M59" s="98">
        <f t="shared" ref="M59:T59" si="168">SUM(M55:M58)</f>
        <v>0</v>
      </c>
      <c r="N59" s="24">
        <f t="shared" si="168"/>
        <v>0</v>
      </c>
      <c r="O59" s="98">
        <f t="shared" si="168"/>
        <v>0</v>
      </c>
      <c r="P59" s="98">
        <f t="shared" si="168"/>
        <v>0</v>
      </c>
      <c r="Q59" s="98">
        <f t="shared" ref="Q59" si="169">SUM(Q55:Q58)</f>
        <v>0</v>
      </c>
      <c r="R59" s="98">
        <f t="shared" si="168"/>
        <v>0</v>
      </c>
      <c r="S59" s="19">
        <f t="shared" si="168"/>
        <v>0</v>
      </c>
      <c r="T59" s="98">
        <f t="shared" si="168"/>
        <v>0</v>
      </c>
      <c r="U59" s="98" t="e">
        <f t="shared" ref="U59:V59" si="170">SUM(U55:U58)</f>
        <v>#REF!</v>
      </c>
      <c r="V59" s="98" t="e">
        <f t="shared" si="170"/>
        <v>#REF!</v>
      </c>
      <c r="W59" s="98" t="e">
        <f t="shared" ref="W59:AB59" si="171">SUM(W55:W58)</f>
        <v>#REF!</v>
      </c>
      <c r="X59" s="98" t="e">
        <f t="shared" si="171"/>
        <v>#REF!</v>
      </c>
      <c r="Y59" s="98" t="e">
        <f t="shared" si="171"/>
        <v>#REF!</v>
      </c>
      <c r="Z59" s="85" t="e">
        <f t="shared" si="171"/>
        <v>#REF!</v>
      </c>
      <c r="AA59" s="108">
        <f t="shared" si="171"/>
        <v>0</v>
      </c>
      <c r="AB59" s="158">
        <f t="shared" si="171"/>
        <v>0</v>
      </c>
      <c r="AC59" s="1"/>
      <c r="AD59" s="1"/>
      <c r="AE59" s="1"/>
      <c r="AF59" s="1"/>
      <c r="AG59" s="1"/>
      <c r="AH59" s="1"/>
      <c r="AI59" s="1"/>
      <c r="AJ59" s="1"/>
      <c r="AK59" s="1"/>
      <c r="AL59" s="1"/>
      <c r="AM59" s="1"/>
      <c r="AN59" s="1"/>
      <c r="AO59" s="1"/>
    </row>
    <row r="60" spans="1:41" s="3" customFormat="1">
      <c r="A60" s="50"/>
      <c r="B60" s="49"/>
      <c r="C60" s="49"/>
      <c r="D60" s="122"/>
      <c r="E60" s="121"/>
      <c r="F60" s="123"/>
      <c r="G60" s="124"/>
      <c r="H60" s="125"/>
      <c r="I60" s="123"/>
      <c r="J60" s="124"/>
      <c r="K60" s="127"/>
      <c r="L60" s="21"/>
      <c r="M60" s="96"/>
      <c r="N60" s="21"/>
      <c r="O60" s="96"/>
      <c r="P60" s="96"/>
      <c r="Q60" s="96"/>
      <c r="R60" s="96"/>
      <c r="S60" s="19"/>
      <c r="T60" s="96"/>
      <c r="U60" s="96"/>
      <c r="V60" s="96"/>
      <c r="W60" s="96"/>
      <c r="X60" s="96"/>
      <c r="Y60" s="96"/>
      <c r="Z60" s="83"/>
      <c r="AA60" s="106"/>
      <c r="AB60" s="156"/>
      <c r="AC60" s="1"/>
      <c r="AD60" s="1"/>
      <c r="AE60" s="1"/>
      <c r="AF60" s="1"/>
      <c r="AG60" s="1"/>
      <c r="AH60" s="1"/>
      <c r="AI60" s="1"/>
      <c r="AJ60" s="1"/>
      <c r="AK60" s="1"/>
      <c r="AL60" s="1"/>
      <c r="AM60" s="1"/>
      <c r="AN60" s="1"/>
      <c r="AO60" s="1"/>
    </row>
    <row r="61" spans="1:41" s="3" customFormat="1">
      <c r="A61" s="50"/>
      <c r="B61" s="51" t="s">
        <v>797</v>
      </c>
      <c r="C61" s="51"/>
      <c r="D61" s="128"/>
      <c r="E61" s="129"/>
      <c r="F61" s="130"/>
      <c r="G61" s="131"/>
      <c r="H61" s="132"/>
      <c r="I61" s="130"/>
      <c r="J61" s="131"/>
      <c r="K61" s="127"/>
      <c r="L61" s="21">
        <f t="shared" ref="L61:AB61" si="172">L10+L33+L52+L59+L43</f>
        <v>0</v>
      </c>
      <c r="M61" s="96">
        <f t="shared" si="172"/>
        <v>0</v>
      </c>
      <c r="N61" s="21">
        <f t="shared" si="172"/>
        <v>0</v>
      </c>
      <c r="O61" s="96">
        <f t="shared" si="172"/>
        <v>0</v>
      </c>
      <c r="P61" s="96">
        <f t="shared" si="172"/>
        <v>0</v>
      </c>
      <c r="Q61" s="96">
        <f t="shared" si="172"/>
        <v>0</v>
      </c>
      <c r="R61" s="96">
        <f t="shared" si="172"/>
        <v>0</v>
      </c>
      <c r="S61" s="19">
        <f t="shared" si="172"/>
        <v>0</v>
      </c>
      <c r="T61" s="96">
        <f t="shared" si="172"/>
        <v>0</v>
      </c>
      <c r="U61" s="96" t="e">
        <f t="shared" si="172"/>
        <v>#REF!</v>
      </c>
      <c r="V61" s="96" t="e">
        <f t="shared" si="172"/>
        <v>#REF!</v>
      </c>
      <c r="W61" s="96" t="e">
        <f t="shared" si="172"/>
        <v>#REF!</v>
      </c>
      <c r="X61" s="96" t="e">
        <f t="shared" si="172"/>
        <v>#REF!</v>
      </c>
      <c r="Y61" s="96" t="e">
        <f t="shared" si="172"/>
        <v>#REF!</v>
      </c>
      <c r="Z61" s="83" t="e">
        <f t="shared" si="172"/>
        <v>#REF!</v>
      </c>
      <c r="AA61" s="106">
        <f t="shared" si="172"/>
        <v>0</v>
      </c>
      <c r="AB61" s="156">
        <f t="shared" si="172"/>
        <v>0</v>
      </c>
      <c r="AC61" s="1"/>
      <c r="AD61" s="1"/>
      <c r="AE61" s="1"/>
      <c r="AF61" s="1"/>
      <c r="AG61" s="1"/>
      <c r="AH61" s="1"/>
      <c r="AI61" s="1"/>
      <c r="AJ61" s="1"/>
      <c r="AK61" s="1"/>
      <c r="AL61" s="1"/>
      <c r="AM61" s="1"/>
      <c r="AN61" s="1"/>
      <c r="AO61" s="1"/>
    </row>
    <row r="62" spans="1:41" s="3" customFormat="1">
      <c r="A62" s="50"/>
      <c r="B62" s="49"/>
      <c r="C62" s="49"/>
      <c r="D62" s="37"/>
      <c r="E62" s="126"/>
      <c r="F62" s="123"/>
      <c r="G62" s="124"/>
      <c r="H62" s="125"/>
      <c r="I62" s="123"/>
      <c r="J62" s="124"/>
      <c r="K62" s="127"/>
      <c r="L62" s="19"/>
      <c r="M62" s="94"/>
      <c r="N62" s="19"/>
      <c r="O62" s="94"/>
      <c r="P62" s="94"/>
      <c r="Q62" s="94"/>
      <c r="R62" s="94"/>
      <c r="S62" s="19"/>
      <c r="T62" s="94"/>
      <c r="U62" s="94"/>
      <c r="V62" s="94"/>
      <c r="W62" s="94"/>
      <c r="X62" s="94"/>
      <c r="Y62" s="94"/>
      <c r="Z62" s="81"/>
      <c r="AA62" s="104"/>
      <c r="AB62" s="155"/>
      <c r="AC62" s="1"/>
      <c r="AD62" s="1"/>
      <c r="AE62" s="1"/>
      <c r="AF62" s="1"/>
      <c r="AG62" s="1"/>
      <c r="AH62" s="1"/>
      <c r="AI62" s="1"/>
      <c r="AJ62" s="1"/>
      <c r="AK62" s="1"/>
      <c r="AL62" s="1"/>
      <c r="AM62" s="1"/>
      <c r="AN62" s="1"/>
      <c r="AO62" s="1"/>
    </row>
    <row r="63" spans="1:41" s="3" customFormat="1">
      <c r="A63" s="181">
        <v>7000</v>
      </c>
      <c r="B63" s="38" t="s">
        <v>636</v>
      </c>
      <c r="C63" s="38"/>
      <c r="D63" s="133"/>
      <c r="E63" s="134"/>
      <c r="F63" s="123"/>
      <c r="G63" s="124"/>
      <c r="H63" s="123"/>
      <c r="I63" s="123"/>
      <c r="J63" s="124"/>
      <c r="K63" s="127"/>
      <c r="L63" s="21">
        <f>L939</f>
        <v>0</v>
      </c>
      <c r="M63" s="96">
        <f>M939</f>
        <v>0</v>
      </c>
      <c r="N63" s="21">
        <f>N939</f>
        <v>0</v>
      </c>
      <c r="O63" s="96">
        <f>O939</f>
        <v>0</v>
      </c>
      <c r="P63" s="96">
        <f>P939</f>
        <v>0</v>
      </c>
      <c r="Q63" s="96">
        <f>Q939</f>
        <v>0</v>
      </c>
      <c r="R63" s="96">
        <f>R939</f>
        <v>0</v>
      </c>
      <c r="S63" s="19">
        <f>S939</f>
        <v>0</v>
      </c>
      <c r="T63" s="96">
        <f>T939</f>
        <v>0</v>
      </c>
      <c r="U63" s="96" t="e">
        <f>U939</f>
        <v>#REF!</v>
      </c>
      <c r="V63" s="96" t="e">
        <f>V939</f>
        <v>#REF!</v>
      </c>
      <c r="W63" s="96" t="e">
        <f>W939</f>
        <v>#REF!</v>
      </c>
      <c r="X63" s="96" t="e">
        <f>X939</f>
        <v>#REF!</v>
      </c>
      <c r="Y63" s="96" t="e">
        <f>Y939</f>
        <v>#REF!</v>
      </c>
      <c r="Z63" s="83" t="e">
        <f>Z939</f>
        <v>#REF!</v>
      </c>
      <c r="AA63" s="106">
        <f>AA939</f>
        <v>0</v>
      </c>
      <c r="AB63" s="156">
        <f>AB939</f>
        <v>0</v>
      </c>
      <c r="AC63" s="1"/>
      <c r="AD63" s="1"/>
      <c r="AE63" s="1"/>
      <c r="AF63" s="1"/>
      <c r="AG63" s="1"/>
      <c r="AH63" s="1"/>
      <c r="AI63" s="1"/>
      <c r="AJ63" s="1"/>
      <c r="AK63" s="1"/>
      <c r="AL63" s="1"/>
      <c r="AM63" s="1"/>
      <c r="AN63" s="1"/>
      <c r="AO63" s="1"/>
    </row>
    <row r="64" spans="1:41" s="3" customFormat="1">
      <c r="A64" s="50"/>
      <c r="B64" s="49"/>
      <c r="C64" s="49"/>
      <c r="D64" s="122"/>
      <c r="E64" s="121"/>
      <c r="F64" s="123"/>
      <c r="G64" s="124"/>
      <c r="H64" s="123"/>
      <c r="I64" s="123"/>
      <c r="J64" s="124"/>
      <c r="K64" s="127"/>
      <c r="L64" s="21"/>
      <c r="M64" s="96"/>
      <c r="N64" s="21"/>
      <c r="O64" s="96"/>
      <c r="P64" s="96"/>
      <c r="Q64" s="96"/>
      <c r="R64" s="96"/>
      <c r="S64" s="19"/>
      <c r="T64" s="96"/>
      <c r="U64" s="96"/>
      <c r="V64" s="96"/>
      <c r="W64" s="96"/>
      <c r="X64" s="96"/>
      <c r="Y64" s="96"/>
      <c r="Z64" s="83"/>
      <c r="AA64" s="106"/>
      <c r="AB64" s="156"/>
      <c r="AC64" s="1"/>
      <c r="AD64" s="1"/>
      <c r="AE64" s="1"/>
      <c r="AF64" s="1"/>
      <c r="AG64" s="1"/>
      <c r="AH64" s="1"/>
      <c r="AI64" s="1"/>
      <c r="AJ64" s="1"/>
      <c r="AK64" s="1"/>
      <c r="AL64" s="1"/>
      <c r="AM64" s="1"/>
      <c r="AN64" s="1"/>
      <c r="AO64" s="1"/>
    </row>
    <row r="65" spans="1:41" s="3" customFormat="1">
      <c r="A65" s="50"/>
      <c r="B65" s="49" t="s">
        <v>252</v>
      </c>
      <c r="C65" s="49"/>
      <c r="D65" s="18"/>
      <c r="E65" s="123"/>
      <c r="F65" s="123"/>
      <c r="G65" s="124"/>
      <c r="H65" s="123"/>
      <c r="I65" s="123"/>
      <c r="J65" s="124"/>
      <c r="K65" s="127"/>
      <c r="L65" s="21">
        <f>SUM(L61:L63)</f>
        <v>0</v>
      </c>
      <c r="M65" s="96">
        <f t="shared" ref="M65:T65" si="173">SUM(M61:M63)</f>
        <v>0</v>
      </c>
      <c r="N65" s="21">
        <f t="shared" si="173"/>
        <v>0</v>
      </c>
      <c r="O65" s="96">
        <f t="shared" si="173"/>
        <v>0</v>
      </c>
      <c r="P65" s="96">
        <f t="shared" si="173"/>
        <v>0</v>
      </c>
      <c r="Q65" s="96">
        <f t="shared" ref="Q65" si="174">SUM(Q61:Q63)</f>
        <v>0</v>
      </c>
      <c r="R65" s="96">
        <f t="shared" si="173"/>
        <v>0</v>
      </c>
      <c r="S65" s="19">
        <f t="shared" si="173"/>
        <v>0</v>
      </c>
      <c r="T65" s="96">
        <f t="shared" si="173"/>
        <v>0</v>
      </c>
      <c r="U65" s="96" t="e">
        <f t="shared" ref="U65:V65" si="175">SUM(U61:U63)</f>
        <v>#REF!</v>
      </c>
      <c r="V65" s="96" t="e">
        <f t="shared" si="175"/>
        <v>#REF!</v>
      </c>
      <c r="W65" s="96" t="e">
        <f t="shared" ref="W65:AB65" si="176">SUM(W61:W63)</f>
        <v>#REF!</v>
      </c>
      <c r="X65" s="96" t="e">
        <f t="shared" si="176"/>
        <v>#REF!</v>
      </c>
      <c r="Y65" s="96" t="e">
        <f t="shared" si="176"/>
        <v>#REF!</v>
      </c>
      <c r="Z65" s="83" t="e">
        <f t="shared" si="176"/>
        <v>#REF!</v>
      </c>
      <c r="AA65" s="106">
        <f t="shared" si="176"/>
        <v>0</v>
      </c>
      <c r="AB65" s="156">
        <f t="shared" si="176"/>
        <v>0</v>
      </c>
      <c r="AC65" s="1"/>
      <c r="AD65" s="1"/>
      <c r="AE65" s="1"/>
      <c r="AF65" s="1"/>
      <c r="AG65" s="1"/>
      <c r="AH65" s="1"/>
      <c r="AI65" s="1"/>
      <c r="AJ65" s="1"/>
      <c r="AK65" s="1"/>
      <c r="AL65" s="1"/>
      <c r="AM65" s="1"/>
      <c r="AN65" s="1"/>
      <c r="AO65" s="1"/>
    </row>
    <row r="66" spans="1:41" s="3" customFormat="1">
      <c r="A66" s="181">
        <v>7100</v>
      </c>
      <c r="B66" s="38" t="s">
        <v>248</v>
      </c>
      <c r="C66" s="38"/>
      <c r="D66" s="133"/>
      <c r="E66" s="134"/>
      <c r="F66" s="123"/>
      <c r="G66" s="124"/>
      <c r="H66" s="123"/>
      <c r="I66" s="135"/>
      <c r="J66" s="124"/>
      <c r="K66" s="127"/>
      <c r="L66" s="21">
        <f>L942</f>
        <v>0</v>
      </c>
      <c r="M66" s="96">
        <f>M942</f>
        <v>0</v>
      </c>
      <c r="N66" s="21">
        <f>N942</f>
        <v>0</v>
      </c>
      <c r="O66" s="96">
        <f>O942</f>
        <v>0</v>
      </c>
      <c r="P66" s="96">
        <f>P942</f>
        <v>0</v>
      </c>
      <c r="Q66" s="96">
        <f>Q942</f>
        <v>0</v>
      </c>
      <c r="R66" s="96">
        <f>R942</f>
        <v>0</v>
      </c>
      <c r="S66" s="19">
        <f>S942</f>
        <v>0</v>
      </c>
      <c r="T66" s="96">
        <f>T942</f>
        <v>0</v>
      </c>
      <c r="U66" s="96" t="e">
        <f>U942</f>
        <v>#REF!</v>
      </c>
      <c r="V66" s="96" t="e">
        <f>V942</f>
        <v>#REF!</v>
      </c>
      <c r="W66" s="96" t="e">
        <f>W942</f>
        <v>#REF!</v>
      </c>
      <c r="X66" s="96" t="e">
        <f>X942</f>
        <v>#REF!</v>
      </c>
      <c r="Y66" s="96" t="e">
        <f>Y942</f>
        <v>#REF!</v>
      </c>
      <c r="Z66" s="83" t="e">
        <f>Z942</f>
        <v>#REF!</v>
      </c>
      <c r="AA66" s="106">
        <f>AA942</f>
        <v>0</v>
      </c>
      <c r="AB66" s="156">
        <f>AB942</f>
        <v>0</v>
      </c>
      <c r="AC66" s="1"/>
      <c r="AD66" s="1"/>
      <c r="AE66" s="1"/>
      <c r="AF66" s="1"/>
      <c r="AG66" s="1"/>
      <c r="AH66" s="1"/>
      <c r="AI66" s="1"/>
      <c r="AJ66" s="1"/>
      <c r="AK66" s="1"/>
      <c r="AL66" s="1"/>
      <c r="AM66" s="1"/>
      <c r="AN66" s="1"/>
      <c r="AO66" s="1"/>
    </row>
    <row r="67" spans="1:41" s="3" customFormat="1">
      <c r="A67" s="50"/>
      <c r="B67" s="49"/>
      <c r="C67" s="49"/>
      <c r="D67" s="122"/>
      <c r="E67" s="121"/>
      <c r="F67" s="123"/>
      <c r="G67" s="124"/>
      <c r="H67" s="123"/>
      <c r="I67" s="123"/>
      <c r="J67" s="124"/>
      <c r="K67" s="127"/>
      <c r="L67" s="21"/>
      <c r="M67" s="96"/>
      <c r="N67" s="21"/>
      <c r="O67" s="96"/>
      <c r="P67" s="96"/>
      <c r="Q67" s="96"/>
      <c r="R67" s="96"/>
      <c r="S67" s="19"/>
      <c r="T67" s="96"/>
      <c r="U67" s="96"/>
      <c r="V67" s="96"/>
      <c r="W67" s="96"/>
      <c r="X67" s="96"/>
      <c r="Y67" s="96"/>
      <c r="Z67" s="83"/>
      <c r="AA67" s="106"/>
      <c r="AB67" s="156"/>
      <c r="AC67" s="1"/>
      <c r="AD67" s="1"/>
      <c r="AE67" s="1"/>
      <c r="AF67" s="1"/>
      <c r="AG67" s="1"/>
      <c r="AH67" s="1"/>
      <c r="AI67" s="1"/>
      <c r="AJ67" s="1"/>
      <c r="AK67" s="1"/>
      <c r="AL67" s="1"/>
      <c r="AM67" s="1"/>
      <c r="AN67" s="1"/>
      <c r="AO67" s="1"/>
    </row>
    <row r="68" spans="1:41" s="3" customFormat="1">
      <c r="A68" s="50"/>
      <c r="B68" s="49" t="s">
        <v>249</v>
      </c>
      <c r="C68" s="49"/>
      <c r="D68" s="37"/>
      <c r="E68" s="126"/>
      <c r="F68" s="123" t="s">
        <v>0</v>
      </c>
      <c r="G68" s="124"/>
      <c r="H68" s="125" t="s">
        <v>0</v>
      </c>
      <c r="I68" s="136" t="s">
        <v>0</v>
      </c>
      <c r="J68" s="124"/>
      <c r="K68" s="127"/>
      <c r="L68" s="21">
        <f t="shared" ref="L68:T68" si="177">SUM(L65:L66)</f>
        <v>0</v>
      </c>
      <c r="M68" s="96">
        <f t="shared" si="177"/>
        <v>0</v>
      </c>
      <c r="N68" s="21">
        <f t="shared" si="177"/>
        <v>0</v>
      </c>
      <c r="O68" s="96">
        <f t="shared" si="177"/>
        <v>0</v>
      </c>
      <c r="P68" s="96">
        <f t="shared" si="177"/>
        <v>0</v>
      </c>
      <c r="Q68" s="96">
        <f t="shared" ref="Q68" si="178">SUM(Q65:Q66)</f>
        <v>0</v>
      </c>
      <c r="R68" s="96">
        <f t="shared" si="177"/>
        <v>0</v>
      </c>
      <c r="S68" s="19">
        <f t="shared" si="177"/>
        <v>0</v>
      </c>
      <c r="T68" s="96">
        <f t="shared" si="177"/>
        <v>0</v>
      </c>
      <c r="U68" s="96" t="e">
        <f t="shared" ref="U68:V68" si="179">SUM(U65:U66)</f>
        <v>#REF!</v>
      </c>
      <c r="V68" s="96" t="e">
        <f t="shared" si="179"/>
        <v>#REF!</v>
      </c>
      <c r="W68" s="96" t="e">
        <f t="shared" ref="W68:AB68" si="180">SUM(W65:W66)</f>
        <v>#REF!</v>
      </c>
      <c r="X68" s="96" t="e">
        <f t="shared" si="180"/>
        <v>#REF!</v>
      </c>
      <c r="Y68" s="96" t="e">
        <f t="shared" si="180"/>
        <v>#REF!</v>
      </c>
      <c r="Z68" s="83" t="e">
        <f t="shared" si="180"/>
        <v>#REF!</v>
      </c>
      <c r="AA68" s="106">
        <f t="shared" si="180"/>
        <v>0</v>
      </c>
      <c r="AB68" s="156">
        <f t="shared" si="180"/>
        <v>0</v>
      </c>
      <c r="AC68" s="1"/>
      <c r="AD68" s="1"/>
      <c r="AE68" s="1"/>
      <c r="AF68" s="1"/>
      <c r="AG68" s="1"/>
      <c r="AH68" s="1"/>
      <c r="AI68" s="1"/>
      <c r="AJ68" s="1"/>
      <c r="AK68" s="1"/>
      <c r="AL68" s="1"/>
      <c r="AM68" s="1"/>
      <c r="AN68" s="1"/>
      <c r="AO68" s="1"/>
    </row>
    <row r="69" spans="1:41" s="3" customFormat="1">
      <c r="A69" s="52"/>
      <c r="B69" s="38"/>
      <c r="C69" s="38"/>
      <c r="D69" s="5"/>
      <c r="E69" s="5"/>
      <c r="F69" s="111"/>
      <c r="G69" s="111"/>
      <c r="H69" s="112"/>
      <c r="I69" s="111"/>
      <c r="J69" s="111"/>
      <c r="K69" s="113"/>
      <c r="L69" s="20"/>
      <c r="M69" s="19"/>
      <c r="N69" s="19"/>
      <c r="O69" s="114"/>
      <c r="P69" s="114"/>
      <c r="Q69" s="114"/>
      <c r="R69" s="114"/>
      <c r="S69" s="114"/>
      <c r="T69" s="114"/>
      <c r="U69" s="114"/>
      <c r="V69" s="114"/>
      <c r="W69" s="114"/>
      <c r="X69" s="114"/>
      <c r="Y69" s="114"/>
      <c r="Z69" s="114"/>
      <c r="AA69" s="119"/>
      <c r="AB69" s="153"/>
      <c r="AC69" s="1"/>
      <c r="AD69" s="1"/>
      <c r="AE69" s="1"/>
      <c r="AF69" s="1"/>
      <c r="AG69" s="1"/>
      <c r="AH69" s="1"/>
      <c r="AI69" s="1"/>
      <c r="AJ69" s="1"/>
      <c r="AK69" s="1"/>
      <c r="AL69" s="1"/>
      <c r="AM69" s="1"/>
      <c r="AN69" s="1"/>
      <c r="AO69" s="1"/>
    </row>
    <row r="70" spans="1:41" s="3" customFormat="1">
      <c r="A70" s="181">
        <v>1000</v>
      </c>
      <c r="B70" s="38" t="s">
        <v>217</v>
      </c>
      <c r="C70" s="38"/>
      <c r="D70" s="7"/>
      <c r="E70" s="14"/>
      <c r="F70" s="14"/>
      <c r="G70" s="14"/>
      <c r="H70" s="8"/>
      <c r="I70" s="4"/>
      <c r="J70" s="9"/>
      <c r="K70" s="14"/>
      <c r="L70" s="19" t="s">
        <v>0</v>
      </c>
      <c r="M70" s="29"/>
      <c r="N70" s="19"/>
      <c r="O70" s="42"/>
      <c r="P70" s="42"/>
      <c r="Q70" s="42"/>
      <c r="R70" s="42"/>
      <c r="S70" s="19"/>
      <c r="T70" s="42"/>
      <c r="U70" s="42"/>
      <c r="V70" s="42"/>
      <c r="W70" s="42"/>
      <c r="X70" s="42"/>
      <c r="Y70" s="42"/>
      <c r="Z70" s="116"/>
      <c r="AA70" s="120"/>
      <c r="AB70" s="153"/>
      <c r="AC70" s="1"/>
      <c r="AD70" s="1"/>
      <c r="AE70" s="1"/>
      <c r="AF70" s="1"/>
      <c r="AG70" s="1"/>
      <c r="AH70" s="1"/>
      <c r="AI70" s="1"/>
      <c r="AJ70" s="1"/>
      <c r="AK70" s="1"/>
      <c r="AL70" s="1"/>
      <c r="AM70" s="1"/>
      <c r="AN70" s="1"/>
      <c r="AO70" s="1"/>
    </row>
    <row r="71" spans="1:41" s="3" customFormat="1">
      <c r="A71" s="48">
        <v>1001</v>
      </c>
      <c r="B71" s="53" t="s">
        <v>7</v>
      </c>
      <c r="C71" s="53"/>
      <c r="D71" s="7"/>
      <c r="E71" s="4"/>
      <c r="F71" s="70">
        <v>1</v>
      </c>
      <c r="G71" s="71"/>
      <c r="H71" s="72">
        <f t="shared" ref="H71:H76" si="181">SUM(E71:G71)</f>
        <v>1</v>
      </c>
      <c r="I71" s="70">
        <v>1</v>
      </c>
      <c r="J71" s="71" t="s">
        <v>216</v>
      </c>
      <c r="K71" s="73">
        <f>SUMIF(exportMMB!D:D,budgetMMB!A71,exportMMB!F:F)</f>
        <v>0</v>
      </c>
      <c r="L71" s="19">
        <f t="shared" ref="L71:L90" si="182">H71*I71*K71</f>
        <v>0</v>
      </c>
      <c r="M71" s="32"/>
      <c r="N71" s="19">
        <f t="shared" ref="N71:N90" si="183">MAX(L71-SUM(O71:R71),0)</f>
        <v>0</v>
      </c>
      <c r="O71" s="42"/>
      <c r="P71" s="42"/>
      <c r="Q71" s="42"/>
      <c r="R71" s="42"/>
      <c r="S71" s="19">
        <f t="shared" ref="S71:S90" si="184">L71-SUM(N71:R71)</f>
        <v>0</v>
      </c>
      <c r="T71" s="45"/>
      <c r="U71" s="42" t="e">
        <f>SUMIF(#REF!,A71,#REF!)</f>
        <v>#REF!</v>
      </c>
      <c r="V71" s="42" t="e">
        <f>SUMIF(#REF!,A71,#REF!)</f>
        <v>#REF!</v>
      </c>
      <c r="W71" s="42" t="e">
        <f t="shared" ref="W71:W90" si="185">U71+V71</f>
        <v>#REF!</v>
      </c>
      <c r="X71" s="42" t="e">
        <f t="shared" ref="X71:X90" si="186">MAX(L71-W71,0)</f>
        <v>#REF!</v>
      </c>
      <c r="Y71" s="42" t="e">
        <f t="shared" ref="Y71:Y90" si="187">W71+X71</f>
        <v>#REF!</v>
      </c>
      <c r="Z71" s="116" t="e">
        <f t="shared" ref="Z71:Z90" si="188">L71-Y71</f>
        <v>#REF!</v>
      </c>
      <c r="AA71" s="120">
        <f t="shared" ref="AA71:AA90" si="189">AB71-L71</f>
        <v>0</v>
      </c>
      <c r="AB71" s="153">
        <f>L71</f>
        <v>0</v>
      </c>
      <c r="AC71" s="1"/>
      <c r="AD71" s="1"/>
      <c r="AE71" s="1"/>
      <c r="AF71" s="1"/>
      <c r="AG71" s="1"/>
      <c r="AH71" s="1"/>
      <c r="AI71" s="1"/>
      <c r="AJ71" s="1"/>
      <c r="AK71" s="1"/>
      <c r="AL71" s="1"/>
      <c r="AM71" s="1"/>
      <c r="AN71" s="1"/>
      <c r="AO71" s="1"/>
    </row>
    <row r="72" spans="1:41" s="3" customFormat="1">
      <c r="A72" s="48">
        <v>1002</v>
      </c>
      <c r="B72" s="53" t="s">
        <v>8</v>
      </c>
      <c r="C72" s="53"/>
      <c r="D72" s="7"/>
      <c r="E72" s="4"/>
      <c r="F72" s="70">
        <v>1</v>
      </c>
      <c r="G72" s="71"/>
      <c r="H72" s="72">
        <f t="shared" si="181"/>
        <v>1</v>
      </c>
      <c r="I72" s="70">
        <v>1</v>
      </c>
      <c r="J72" s="71" t="s">
        <v>216</v>
      </c>
      <c r="K72" s="73">
        <f>SUMIF(exportMMB!D:D,budgetMMB!A72,exportMMB!F:F)</f>
        <v>0</v>
      </c>
      <c r="L72" s="19">
        <f t="shared" si="182"/>
        <v>0</v>
      </c>
      <c r="M72" s="32"/>
      <c r="N72" s="19">
        <f t="shared" si="183"/>
        <v>0</v>
      </c>
      <c r="O72" s="42"/>
      <c r="P72" s="42"/>
      <c r="Q72" s="42"/>
      <c r="R72" s="42"/>
      <c r="S72" s="19">
        <f t="shared" si="184"/>
        <v>0</v>
      </c>
      <c r="T72" s="45"/>
      <c r="U72" s="42" t="e">
        <f>SUMIF(#REF!,A72,#REF!)</f>
        <v>#REF!</v>
      </c>
      <c r="V72" s="42" t="e">
        <f>SUMIF(#REF!,A72,#REF!)</f>
        <v>#REF!</v>
      </c>
      <c r="W72" s="42" t="e">
        <f t="shared" si="185"/>
        <v>#REF!</v>
      </c>
      <c r="X72" s="42" t="e">
        <f t="shared" si="186"/>
        <v>#REF!</v>
      </c>
      <c r="Y72" s="42" t="e">
        <f t="shared" si="187"/>
        <v>#REF!</v>
      </c>
      <c r="Z72" s="116" t="e">
        <f t="shared" si="188"/>
        <v>#REF!</v>
      </c>
      <c r="AA72" s="120">
        <f t="shared" si="189"/>
        <v>0</v>
      </c>
      <c r="AB72" s="153">
        <f t="shared" ref="AB72:AB136" si="190">L72</f>
        <v>0</v>
      </c>
      <c r="AC72" s="1"/>
      <c r="AD72" s="1"/>
      <c r="AE72" s="1"/>
      <c r="AF72" s="1"/>
      <c r="AG72" s="1"/>
      <c r="AH72" s="1"/>
      <c r="AI72" s="1"/>
      <c r="AJ72" s="1"/>
      <c r="AK72" s="1"/>
      <c r="AL72" s="1"/>
      <c r="AM72" s="1"/>
      <c r="AN72" s="1"/>
      <c r="AO72" s="1"/>
    </row>
    <row r="73" spans="1:41" s="3" customFormat="1">
      <c r="A73" s="48">
        <v>1003</v>
      </c>
      <c r="B73" s="53" t="s">
        <v>9</v>
      </c>
      <c r="C73" s="53"/>
      <c r="D73" s="7"/>
      <c r="E73" s="4"/>
      <c r="F73" s="70">
        <v>1</v>
      </c>
      <c r="G73" s="71"/>
      <c r="H73" s="72">
        <f t="shared" si="181"/>
        <v>1</v>
      </c>
      <c r="I73" s="70">
        <v>1</v>
      </c>
      <c r="J73" s="71" t="s">
        <v>216</v>
      </c>
      <c r="K73" s="73">
        <f>SUMIF(exportMMB!D:D,budgetMMB!A73,exportMMB!F:F)</f>
        <v>0</v>
      </c>
      <c r="L73" s="19">
        <f t="shared" si="182"/>
        <v>0</v>
      </c>
      <c r="M73" s="32"/>
      <c r="N73" s="19">
        <f t="shared" si="183"/>
        <v>0</v>
      </c>
      <c r="O73" s="42"/>
      <c r="P73" s="42"/>
      <c r="Q73" s="42"/>
      <c r="R73" s="42"/>
      <c r="S73" s="19">
        <f t="shared" si="184"/>
        <v>0</v>
      </c>
      <c r="T73" s="45"/>
      <c r="U73" s="42" t="e">
        <f>SUMIF(#REF!,A73,#REF!)</f>
        <v>#REF!</v>
      </c>
      <c r="V73" s="42" t="e">
        <f>SUMIF(#REF!,A73,#REF!)</f>
        <v>#REF!</v>
      </c>
      <c r="W73" s="42" t="e">
        <f t="shared" si="185"/>
        <v>#REF!</v>
      </c>
      <c r="X73" s="42" t="e">
        <f t="shared" si="186"/>
        <v>#REF!</v>
      </c>
      <c r="Y73" s="42" t="e">
        <f t="shared" si="187"/>
        <v>#REF!</v>
      </c>
      <c r="Z73" s="116" t="e">
        <f t="shared" si="188"/>
        <v>#REF!</v>
      </c>
      <c r="AA73" s="120">
        <f t="shared" si="189"/>
        <v>0</v>
      </c>
      <c r="AB73" s="153">
        <f t="shared" si="190"/>
        <v>0</v>
      </c>
      <c r="AC73" s="1"/>
      <c r="AD73" s="1"/>
      <c r="AE73" s="1"/>
      <c r="AF73" s="1"/>
      <c r="AG73" s="1"/>
      <c r="AH73" s="1"/>
      <c r="AI73" s="1"/>
      <c r="AJ73" s="1"/>
      <c r="AK73" s="1"/>
      <c r="AL73" s="1"/>
      <c r="AM73" s="1"/>
      <c r="AN73" s="1"/>
      <c r="AO73" s="1"/>
    </row>
    <row r="74" spans="1:41" s="3" customFormat="1">
      <c r="A74" s="48">
        <v>1004</v>
      </c>
      <c r="B74" s="53" t="s">
        <v>89</v>
      </c>
      <c r="C74" s="53"/>
      <c r="D74" s="7"/>
      <c r="E74" s="8"/>
      <c r="F74" s="70">
        <v>1</v>
      </c>
      <c r="G74" s="71"/>
      <c r="H74" s="72">
        <f t="shared" si="181"/>
        <v>1</v>
      </c>
      <c r="I74" s="70">
        <v>1</v>
      </c>
      <c r="J74" s="71" t="s">
        <v>216</v>
      </c>
      <c r="K74" s="73">
        <f>SUMIF(exportMMB!D:D,budgetMMB!A74,exportMMB!F:F)</f>
        <v>0</v>
      </c>
      <c r="L74" s="19">
        <f t="shared" si="182"/>
        <v>0</v>
      </c>
      <c r="M74" s="32"/>
      <c r="N74" s="19">
        <f t="shared" si="183"/>
        <v>0</v>
      </c>
      <c r="O74" s="42"/>
      <c r="P74" s="42"/>
      <c r="Q74" s="42"/>
      <c r="R74" s="42"/>
      <c r="S74" s="19">
        <f t="shared" si="184"/>
        <v>0</v>
      </c>
      <c r="T74" s="45"/>
      <c r="U74" s="42" t="e">
        <f>SUMIF(#REF!,A74,#REF!)</f>
        <v>#REF!</v>
      </c>
      <c r="V74" s="42" t="e">
        <f>SUMIF(#REF!,A74,#REF!)</f>
        <v>#REF!</v>
      </c>
      <c r="W74" s="42" t="e">
        <f t="shared" si="185"/>
        <v>#REF!</v>
      </c>
      <c r="X74" s="42" t="e">
        <f t="shared" si="186"/>
        <v>#REF!</v>
      </c>
      <c r="Y74" s="42" t="e">
        <f t="shared" si="187"/>
        <v>#REF!</v>
      </c>
      <c r="Z74" s="116" t="e">
        <f t="shared" si="188"/>
        <v>#REF!</v>
      </c>
      <c r="AA74" s="120">
        <f t="shared" si="189"/>
        <v>0</v>
      </c>
      <c r="AB74" s="153">
        <f t="shared" si="190"/>
        <v>0</v>
      </c>
      <c r="AC74" s="1"/>
      <c r="AD74" s="1"/>
      <c r="AE74" s="1"/>
      <c r="AF74" s="1"/>
      <c r="AG74" s="1"/>
      <c r="AH74" s="1"/>
      <c r="AI74" s="1"/>
      <c r="AJ74" s="1"/>
      <c r="AK74" s="1"/>
      <c r="AL74" s="1"/>
      <c r="AM74" s="1"/>
      <c r="AN74" s="1"/>
      <c r="AO74" s="1"/>
    </row>
    <row r="75" spans="1:41" s="3" customFormat="1">
      <c r="A75" s="48">
        <v>1006</v>
      </c>
      <c r="B75" s="53" t="s">
        <v>10</v>
      </c>
      <c r="C75" s="53"/>
      <c r="D75" s="7"/>
      <c r="E75" s="4"/>
      <c r="F75" s="70">
        <v>1</v>
      </c>
      <c r="G75" s="71"/>
      <c r="H75" s="72">
        <f t="shared" si="181"/>
        <v>1</v>
      </c>
      <c r="I75" s="70">
        <v>1</v>
      </c>
      <c r="J75" s="71" t="s">
        <v>216</v>
      </c>
      <c r="K75" s="73">
        <f>SUMIF(exportMMB!D:D,budgetMMB!A75,exportMMB!F:F)</f>
        <v>0</v>
      </c>
      <c r="L75" s="19">
        <f t="shared" si="182"/>
        <v>0</v>
      </c>
      <c r="M75" s="32"/>
      <c r="N75" s="19">
        <f t="shared" si="183"/>
        <v>0</v>
      </c>
      <c r="O75" s="42"/>
      <c r="P75" s="42"/>
      <c r="Q75" s="42"/>
      <c r="R75" s="42"/>
      <c r="S75" s="19">
        <f t="shared" si="184"/>
        <v>0</v>
      </c>
      <c r="T75" s="45"/>
      <c r="U75" s="42" t="e">
        <f>SUMIF(#REF!,A75,#REF!)</f>
        <v>#REF!</v>
      </c>
      <c r="V75" s="42" t="e">
        <f>SUMIF(#REF!,A75,#REF!)</f>
        <v>#REF!</v>
      </c>
      <c r="W75" s="42" t="e">
        <f t="shared" si="185"/>
        <v>#REF!</v>
      </c>
      <c r="X75" s="42" t="e">
        <f t="shared" si="186"/>
        <v>#REF!</v>
      </c>
      <c r="Y75" s="42" t="e">
        <f t="shared" si="187"/>
        <v>#REF!</v>
      </c>
      <c r="Z75" s="116" t="e">
        <f t="shared" si="188"/>
        <v>#REF!</v>
      </c>
      <c r="AA75" s="120">
        <f t="shared" si="189"/>
        <v>0</v>
      </c>
      <c r="AB75" s="153">
        <f t="shared" si="190"/>
        <v>0</v>
      </c>
      <c r="AC75" s="1"/>
      <c r="AD75" s="1"/>
      <c r="AE75" s="1"/>
      <c r="AF75" s="1"/>
      <c r="AG75" s="1"/>
      <c r="AH75" s="1"/>
      <c r="AI75" s="1"/>
      <c r="AJ75" s="1"/>
      <c r="AK75" s="1"/>
      <c r="AL75" s="1"/>
      <c r="AM75" s="1"/>
      <c r="AN75" s="1"/>
      <c r="AO75" s="1"/>
    </row>
    <row r="76" spans="1:41" s="3" customFormat="1">
      <c r="A76" s="48">
        <v>1008</v>
      </c>
      <c r="B76" s="53" t="s">
        <v>657</v>
      </c>
      <c r="C76" s="53"/>
      <c r="D76" s="7"/>
      <c r="E76" s="4"/>
      <c r="F76" s="70">
        <v>1</v>
      </c>
      <c r="G76" s="71"/>
      <c r="H76" s="72">
        <f t="shared" si="181"/>
        <v>1</v>
      </c>
      <c r="I76" s="70">
        <v>1</v>
      </c>
      <c r="J76" s="71" t="s">
        <v>216</v>
      </c>
      <c r="K76" s="73">
        <f>SUMIF(exportMMB!D:D,budgetMMB!A76,exportMMB!F:F)</f>
        <v>0</v>
      </c>
      <c r="L76" s="19">
        <f t="shared" si="182"/>
        <v>0</v>
      </c>
      <c r="M76" s="32"/>
      <c r="N76" s="19">
        <f t="shared" si="183"/>
        <v>0</v>
      </c>
      <c r="O76" s="42"/>
      <c r="P76" s="42"/>
      <c r="Q76" s="42"/>
      <c r="R76" s="42"/>
      <c r="S76" s="19">
        <f t="shared" si="184"/>
        <v>0</v>
      </c>
      <c r="T76" s="45"/>
      <c r="U76" s="42" t="e">
        <f>SUMIF(#REF!,A76,#REF!)</f>
        <v>#REF!</v>
      </c>
      <c r="V76" s="42" t="e">
        <f>SUMIF(#REF!,A76,#REF!)</f>
        <v>#REF!</v>
      </c>
      <c r="W76" s="42" t="e">
        <f t="shared" si="185"/>
        <v>#REF!</v>
      </c>
      <c r="X76" s="42" t="e">
        <f t="shared" si="186"/>
        <v>#REF!</v>
      </c>
      <c r="Y76" s="42" t="e">
        <f t="shared" si="187"/>
        <v>#REF!</v>
      </c>
      <c r="Z76" s="116" t="e">
        <f t="shared" si="188"/>
        <v>#REF!</v>
      </c>
      <c r="AA76" s="120">
        <f t="shared" si="189"/>
        <v>0</v>
      </c>
      <c r="AB76" s="153">
        <f t="shared" si="190"/>
        <v>0</v>
      </c>
      <c r="AC76" s="1"/>
      <c r="AD76" s="1"/>
      <c r="AE76" s="1"/>
      <c r="AF76" s="1"/>
      <c r="AG76" s="1"/>
      <c r="AH76" s="1"/>
      <c r="AI76" s="1"/>
      <c r="AJ76" s="1"/>
      <c r="AK76" s="1"/>
      <c r="AL76" s="1"/>
      <c r="AM76" s="1"/>
      <c r="AN76" s="1"/>
      <c r="AO76" s="1"/>
    </row>
    <row r="77" spans="1:41" s="3" customFormat="1">
      <c r="A77" s="48">
        <v>1009</v>
      </c>
      <c r="B77" s="53" t="s">
        <v>638</v>
      </c>
      <c r="C77" s="53"/>
      <c r="D77" s="7"/>
      <c r="E77" s="4"/>
      <c r="F77" s="70">
        <v>1</v>
      </c>
      <c r="G77" s="71"/>
      <c r="H77" s="72">
        <f t="shared" ref="H77:H84" si="191">SUM(E77:G77)</f>
        <v>1</v>
      </c>
      <c r="I77" s="70">
        <v>1</v>
      </c>
      <c r="J77" s="71" t="s">
        <v>216</v>
      </c>
      <c r="K77" s="73">
        <f>SUMIF(exportMMB!D:D,budgetMMB!A77,exportMMB!F:F)</f>
        <v>0</v>
      </c>
      <c r="L77" s="19">
        <f t="shared" si="182"/>
        <v>0</v>
      </c>
      <c r="M77" s="32"/>
      <c r="N77" s="19">
        <f t="shared" si="183"/>
        <v>0</v>
      </c>
      <c r="O77" s="42"/>
      <c r="P77" s="42"/>
      <c r="Q77" s="42"/>
      <c r="R77" s="42"/>
      <c r="S77" s="19">
        <f t="shared" si="184"/>
        <v>0</v>
      </c>
      <c r="T77" s="45"/>
      <c r="U77" s="42" t="e">
        <f>SUMIF(#REF!,A77,#REF!)</f>
        <v>#REF!</v>
      </c>
      <c r="V77" s="42" t="e">
        <f>SUMIF(#REF!,A77,#REF!)</f>
        <v>#REF!</v>
      </c>
      <c r="W77" s="42" t="e">
        <f t="shared" si="185"/>
        <v>#REF!</v>
      </c>
      <c r="X77" s="42" t="e">
        <f t="shared" si="186"/>
        <v>#REF!</v>
      </c>
      <c r="Y77" s="42" t="e">
        <f t="shared" si="187"/>
        <v>#REF!</v>
      </c>
      <c r="Z77" s="116" t="e">
        <f t="shared" si="188"/>
        <v>#REF!</v>
      </c>
      <c r="AA77" s="120">
        <f t="shared" si="189"/>
        <v>0</v>
      </c>
      <c r="AB77" s="153">
        <f t="shared" si="190"/>
        <v>0</v>
      </c>
      <c r="AC77" s="1"/>
      <c r="AD77" s="1"/>
      <c r="AE77" s="1"/>
      <c r="AF77" s="1"/>
      <c r="AG77" s="1"/>
      <c r="AH77" s="1"/>
      <c r="AI77" s="1"/>
      <c r="AJ77" s="1"/>
      <c r="AK77" s="1"/>
      <c r="AL77" s="1"/>
      <c r="AM77" s="1"/>
      <c r="AN77" s="1"/>
      <c r="AO77" s="1"/>
    </row>
    <row r="78" spans="1:41" s="3" customFormat="1">
      <c r="A78" s="48">
        <v>1010</v>
      </c>
      <c r="B78" s="53" t="s">
        <v>639</v>
      </c>
      <c r="C78" s="53"/>
      <c r="D78" s="7"/>
      <c r="E78" s="4"/>
      <c r="F78" s="70">
        <v>1</v>
      </c>
      <c r="G78" s="71"/>
      <c r="H78" s="72">
        <f t="shared" si="191"/>
        <v>1</v>
      </c>
      <c r="I78" s="70">
        <v>1</v>
      </c>
      <c r="J78" s="71" t="s">
        <v>216</v>
      </c>
      <c r="K78" s="73">
        <f>SUMIF(exportMMB!D:D,budgetMMB!A78,exportMMB!F:F)</f>
        <v>0</v>
      </c>
      <c r="L78" s="19">
        <f t="shared" si="182"/>
        <v>0</v>
      </c>
      <c r="M78" s="32"/>
      <c r="N78" s="19">
        <f t="shared" si="183"/>
        <v>0</v>
      </c>
      <c r="O78" s="42"/>
      <c r="P78" s="42"/>
      <c r="Q78" s="42"/>
      <c r="R78" s="42"/>
      <c r="S78" s="19">
        <f t="shared" si="184"/>
        <v>0</v>
      </c>
      <c r="T78" s="45"/>
      <c r="U78" s="42" t="e">
        <f>SUMIF(#REF!,A78,#REF!)</f>
        <v>#REF!</v>
      </c>
      <c r="V78" s="42" t="e">
        <f>SUMIF(#REF!,A78,#REF!)</f>
        <v>#REF!</v>
      </c>
      <c r="W78" s="42" t="e">
        <f t="shared" si="185"/>
        <v>#REF!</v>
      </c>
      <c r="X78" s="42" t="e">
        <f t="shared" si="186"/>
        <v>#REF!</v>
      </c>
      <c r="Y78" s="42" t="e">
        <f t="shared" si="187"/>
        <v>#REF!</v>
      </c>
      <c r="Z78" s="116" t="e">
        <f t="shared" si="188"/>
        <v>#REF!</v>
      </c>
      <c r="AA78" s="120">
        <f t="shared" si="189"/>
        <v>0</v>
      </c>
      <c r="AB78" s="153">
        <f t="shared" si="190"/>
        <v>0</v>
      </c>
      <c r="AC78" s="1"/>
      <c r="AD78" s="1"/>
      <c r="AE78" s="1"/>
      <c r="AF78" s="1"/>
      <c r="AG78" s="1"/>
      <c r="AH78" s="1"/>
      <c r="AI78" s="1"/>
      <c r="AJ78" s="1"/>
      <c r="AK78" s="1"/>
      <c r="AL78" s="1"/>
      <c r="AM78" s="1"/>
      <c r="AN78" s="1"/>
      <c r="AO78" s="1"/>
    </row>
    <row r="79" spans="1:41" s="3" customFormat="1">
      <c r="A79" s="48">
        <v>1015</v>
      </c>
      <c r="B79" s="53" t="s">
        <v>640</v>
      </c>
      <c r="C79" s="53"/>
      <c r="D79" s="7"/>
      <c r="E79" s="4"/>
      <c r="F79" s="70">
        <v>1</v>
      </c>
      <c r="G79" s="71"/>
      <c r="H79" s="72">
        <f t="shared" si="191"/>
        <v>1</v>
      </c>
      <c r="I79" s="70">
        <v>1</v>
      </c>
      <c r="J79" s="71" t="s">
        <v>216</v>
      </c>
      <c r="K79" s="73">
        <f>SUMIF(exportMMB!D:D,budgetMMB!A79,exportMMB!F:F)</f>
        <v>0</v>
      </c>
      <c r="L79" s="19">
        <f t="shared" si="182"/>
        <v>0</v>
      </c>
      <c r="M79" s="32"/>
      <c r="N79" s="19">
        <f t="shared" si="183"/>
        <v>0</v>
      </c>
      <c r="O79" s="42"/>
      <c r="P79" s="42"/>
      <c r="Q79" s="42"/>
      <c r="R79" s="42"/>
      <c r="S79" s="19">
        <f t="shared" si="184"/>
        <v>0</v>
      </c>
      <c r="T79" s="45"/>
      <c r="U79" s="42" t="e">
        <f>SUMIF(#REF!,A79,#REF!)</f>
        <v>#REF!</v>
      </c>
      <c r="V79" s="42" t="e">
        <f>SUMIF(#REF!,A79,#REF!)</f>
        <v>#REF!</v>
      </c>
      <c r="W79" s="42" t="e">
        <f t="shared" si="185"/>
        <v>#REF!</v>
      </c>
      <c r="X79" s="42" t="e">
        <f t="shared" si="186"/>
        <v>#REF!</v>
      </c>
      <c r="Y79" s="42" t="e">
        <f t="shared" si="187"/>
        <v>#REF!</v>
      </c>
      <c r="Z79" s="116" t="e">
        <f t="shared" si="188"/>
        <v>#REF!</v>
      </c>
      <c r="AA79" s="120">
        <f t="shared" si="189"/>
        <v>0</v>
      </c>
      <c r="AB79" s="153">
        <f t="shared" si="190"/>
        <v>0</v>
      </c>
      <c r="AC79" s="1"/>
      <c r="AD79" s="1"/>
      <c r="AE79" s="1"/>
      <c r="AF79" s="1"/>
      <c r="AG79" s="1"/>
      <c r="AH79" s="1"/>
      <c r="AI79" s="1"/>
      <c r="AJ79" s="1"/>
      <c r="AK79" s="1"/>
      <c r="AL79" s="1"/>
      <c r="AM79" s="1"/>
      <c r="AN79" s="1"/>
      <c r="AO79" s="1"/>
    </row>
    <row r="80" spans="1:41" s="3" customFormat="1">
      <c r="A80" s="48">
        <v>1020</v>
      </c>
      <c r="B80" s="53" t="s">
        <v>18</v>
      </c>
      <c r="C80" s="53"/>
      <c r="D80" s="7"/>
      <c r="E80" s="4"/>
      <c r="F80" s="70">
        <v>1</v>
      </c>
      <c r="G80" s="71"/>
      <c r="H80" s="72">
        <f t="shared" si="191"/>
        <v>1</v>
      </c>
      <c r="I80" s="70">
        <v>1</v>
      </c>
      <c r="J80" s="71" t="s">
        <v>216</v>
      </c>
      <c r="K80" s="73">
        <f>SUMIF(exportMMB!D:D,budgetMMB!A80,exportMMB!F:F)</f>
        <v>0</v>
      </c>
      <c r="L80" s="19">
        <f t="shared" si="182"/>
        <v>0</v>
      </c>
      <c r="M80" s="32"/>
      <c r="N80" s="19">
        <f t="shared" si="183"/>
        <v>0</v>
      </c>
      <c r="O80" s="42"/>
      <c r="P80" s="42"/>
      <c r="Q80" s="42"/>
      <c r="R80" s="42"/>
      <c r="S80" s="19">
        <f t="shared" si="184"/>
        <v>0</v>
      </c>
      <c r="T80" s="45"/>
      <c r="U80" s="42" t="e">
        <f>SUMIF(#REF!,A80,#REF!)</f>
        <v>#REF!</v>
      </c>
      <c r="V80" s="42" t="e">
        <f>SUMIF(#REF!,A80,#REF!)</f>
        <v>#REF!</v>
      </c>
      <c r="W80" s="42" t="e">
        <f t="shared" si="185"/>
        <v>#REF!</v>
      </c>
      <c r="X80" s="42" t="e">
        <f t="shared" si="186"/>
        <v>#REF!</v>
      </c>
      <c r="Y80" s="42" t="e">
        <f t="shared" si="187"/>
        <v>#REF!</v>
      </c>
      <c r="Z80" s="116" t="e">
        <f t="shared" si="188"/>
        <v>#REF!</v>
      </c>
      <c r="AA80" s="120">
        <f t="shared" si="189"/>
        <v>0</v>
      </c>
      <c r="AB80" s="153">
        <f t="shared" si="190"/>
        <v>0</v>
      </c>
      <c r="AC80" s="1"/>
      <c r="AD80" s="1"/>
      <c r="AE80" s="1"/>
      <c r="AF80" s="1"/>
      <c r="AG80" s="1"/>
      <c r="AH80" s="1"/>
      <c r="AI80" s="1"/>
      <c r="AJ80" s="1"/>
      <c r="AK80" s="1"/>
      <c r="AL80" s="1"/>
      <c r="AM80" s="1"/>
      <c r="AN80" s="1"/>
      <c r="AO80" s="1"/>
    </row>
    <row r="81" spans="1:41" s="3" customFormat="1">
      <c r="A81" s="48">
        <v>1021</v>
      </c>
      <c r="B81" s="53" t="s">
        <v>641</v>
      </c>
      <c r="C81" s="53"/>
      <c r="D81" s="7"/>
      <c r="E81" s="4"/>
      <c r="F81" s="70">
        <v>1</v>
      </c>
      <c r="G81" s="71"/>
      <c r="H81" s="72">
        <f t="shared" si="191"/>
        <v>1</v>
      </c>
      <c r="I81" s="70">
        <v>1</v>
      </c>
      <c r="J81" s="71" t="s">
        <v>216</v>
      </c>
      <c r="K81" s="73">
        <f>SUMIF(exportMMB!D:D,budgetMMB!A81,exportMMB!F:F)</f>
        <v>0</v>
      </c>
      <c r="L81" s="19">
        <f t="shared" si="182"/>
        <v>0</v>
      </c>
      <c r="M81" s="32"/>
      <c r="N81" s="19">
        <f t="shared" si="183"/>
        <v>0</v>
      </c>
      <c r="O81" s="42"/>
      <c r="P81" s="42"/>
      <c r="Q81" s="42"/>
      <c r="R81" s="42"/>
      <c r="S81" s="19">
        <f t="shared" si="184"/>
        <v>0</v>
      </c>
      <c r="T81" s="45"/>
      <c r="U81" s="42" t="e">
        <f>SUMIF(#REF!,A81,#REF!)</f>
        <v>#REF!</v>
      </c>
      <c r="V81" s="42" t="e">
        <f>SUMIF(#REF!,A81,#REF!)</f>
        <v>#REF!</v>
      </c>
      <c r="W81" s="42" t="e">
        <f t="shared" si="185"/>
        <v>#REF!</v>
      </c>
      <c r="X81" s="42" t="e">
        <f t="shared" si="186"/>
        <v>#REF!</v>
      </c>
      <c r="Y81" s="42" t="e">
        <f t="shared" si="187"/>
        <v>#REF!</v>
      </c>
      <c r="Z81" s="116" t="e">
        <f t="shared" si="188"/>
        <v>#REF!</v>
      </c>
      <c r="AA81" s="120">
        <f t="shared" si="189"/>
        <v>0</v>
      </c>
      <c r="AB81" s="153">
        <f t="shared" si="190"/>
        <v>0</v>
      </c>
      <c r="AC81" s="1"/>
      <c r="AD81" s="1"/>
      <c r="AE81" s="1"/>
      <c r="AF81" s="1"/>
      <c r="AG81" s="1"/>
      <c r="AH81" s="1"/>
      <c r="AI81" s="1"/>
      <c r="AJ81" s="1"/>
      <c r="AK81" s="1"/>
      <c r="AL81" s="1"/>
      <c r="AM81" s="1"/>
      <c r="AN81" s="1"/>
      <c r="AO81" s="1"/>
    </row>
    <row r="82" spans="1:41" s="3" customFormat="1">
      <c r="A82" s="48">
        <v>1039</v>
      </c>
      <c r="B82" s="53" t="s">
        <v>642</v>
      </c>
      <c r="C82" s="53"/>
      <c r="D82" s="7"/>
      <c r="E82" s="4"/>
      <c r="F82" s="70">
        <v>1</v>
      </c>
      <c r="G82" s="71"/>
      <c r="H82" s="72">
        <f t="shared" si="191"/>
        <v>1</v>
      </c>
      <c r="I82" s="70">
        <v>1</v>
      </c>
      <c r="J82" s="71" t="s">
        <v>216</v>
      </c>
      <c r="K82" s="73">
        <f>SUMIF(exportMMB!D:D,budgetMMB!A82,exportMMB!F:F)</f>
        <v>0</v>
      </c>
      <c r="L82" s="19">
        <f t="shared" si="182"/>
        <v>0</v>
      </c>
      <c r="M82" s="32"/>
      <c r="N82" s="19">
        <f t="shared" si="183"/>
        <v>0</v>
      </c>
      <c r="O82" s="42"/>
      <c r="P82" s="42"/>
      <c r="Q82" s="42"/>
      <c r="R82" s="42"/>
      <c r="S82" s="19">
        <f t="shared" si="184"/>
        <v>0</v>
      </c>
      <c r="T82" s="45"/>
      <c r="U82" s="42" t="e">
        <f>SUMIF(#REF!,A82,#REF!)</f>
        <v>#REF!</v>
      </c>
      <c r="V82" s="42" t="e">
        <f>SUMIF(#REF!,A82,#REF!)</f>
        <v>#REF!</v>
      </c>
      <c r="W82" s="42" t="e">
        <f t="shared" si="185"/>
        <v>#REF!</v>
      </c>
      <c r="X82" s="42" t="e">
        <f t="shared" si="186"/>
        <v>#REF!</v>
      </c>
      <c r="Y82" s="42" t="e">
        <f t="shared" si="187"/>
        <v>#REF!</v>
      </c>
      <c r="Z82" s="116" t="e">
        <f t="shared" si="188"/>
        <v>#REF!</v>
      </c>
      <c r="AA82" s="120">
        <f t="shared" si="189"/>
        <v>0</v>
      </c>
      <c r="AB82" s="153">
        <f t="shared" si="190"/>
        <v>0</v>
      </c>
      <c r="AC82" s="1"/>
      <c r="AD82" s="1"/>
      <c r="AE82" s="1"/>
      <c r="AF82" s="1"/>
      <c r="AG82" s="1"/>
      <c r="AH82" s="1"/>
      <c r="AI82" s="1"/>
      <c r="AJ82" s="1"/>
      <c r="AK82" s="1"/>
      <c r="AL82" s="1"/>
      <c r="AM82" s="1"/>
      <c r="AN82" s="1"/>
      <c r="AO82" s="1"/>
    </row>
    <row r="83" spans="1:41" s="3" customFormat="1">
      <c r="A83" s="48">
        <v>1040</v>
      </c>
      <c r="B83" s="53" t="s">
        <v>88</v>
      </c>
      <c r="C83" s="53"/>
      <c r="D83" s="7"/>
      <c r="E83" s="4"/>
      <c r="F83" s="70">
        <v>1</v>
      </c>
      <c r="G83" s="71"/>
      <c r="H83" s="72">
        <f t="shared" si="191"/>
        <v>1</v>
      </c>
      <c r="I83" s="70">
        <v>1</v>
      </c>
      <c r="J83" s="71" t="s">
        <v>216</v>
      </c>
      <c r="K83" s="73">
        <f>SUMIF(exportMMB!D:D,budgetMMB!A83,exportMMB!F:F)</f>
        <v>0</v>
      </c>
      <c r="L83" s="19">
        <f t="shared" si="182"/>
        <v>0</v>
      </c>
      <c r="M83" s="32"/>
      <c r="N83" s="19">
        <f t="shared" si="183"/>
        <v>0</v>
      </c>
      <c r="O83" s="42"/>
      <c r="P83" s="42"/>
      <c r="Q83" s="42"/>
      <c r="R83" s="42"/>
      <c r="S83" s="19">
        <f t="shared" si="184"/>
        <v>0</v>
      </c>
      <c r="T83" s="45"/>
      <c r="U83" s="42" t="e">
        <f>SUMIF(#REF!,A83,#REF!)</f>
        <v>#REF!</v>
      </c>
      <c r="V83" s="42" t="e">
        <f>SUMIF(#REF!,A83,#REF!)</f>
        <v>#REF!</v>
      </c>
      <c r="W83" s="42" t="e">
        <f t="shared" si="185"/>
        <v>#REF!</v>
      </c>
      <c r="X83" s="42" t="e">
        <f t="shared" si="186"/>
        <v>#REF!</v>
      </c>
      <c r="Y83" s="42" t="e">
        <f t="shared" si="187"/>
        <v>#REF!</v>
      </c>
      <c r="Z83" s="116" t="e">
        <f t="shared" si="188"/>
        <v>#REF!</v>
      </c>
      <c r="AA83" s="120">
        <f t="shared" si="189"/>
        <v>0</v>
      </c>
      <c r="AB83" s="153">
        <f t="shared" si="190"/>
        <v>0</v>
      </c>
      <c r="AC83" s="1"/>
      <c r="AD83" s="1"/>
      <c r="AE83" s="1"/>
      <c r="AF83" s="1"/>
      <c r="AG83" s="1"/>
      <c r="AH83" s="1"/>
      <c r="AI83" s="1"/>
      <c r="AJ83" s="1"/>
      <c r="AK83" s="1"/>
      <c r="AL83" s="1"/>
      <c r="AM83" s="1"/>
      <c r="AN83" s="1"/>
      <c r="AO83" s="1"/>
    </row>
    <row r="84" spans="1:41" s="3" customFormat="1">
      <c r="A84" s="48">
        <v>1044</v>
      </c>
      <c r="B84" s="53" t="s">
        <v>658</v>
      </c>
      <c r="C84" s="53"/>
      <c r="D84" s="7"/>
      <c r="E84" s="4"/>
      <c r="F84" s="70">
        <v>1</v>
      </c>
      <c r="G84" s="71"/>
      <c r="H84" s="72">
        <f t="shared" si="191"/>
        <v>1</v>
      </c>
      <c r="I84" s="70">
        <v>1</v>
      </c>
      <c r="J84" s="71" t="s">
        <v>216</v>
      </c>
      <c r="K84" s="73">
        <f>SUMIF(exportMMB!D:D,budgetMMB!A84,exportMMB!F:F)</f>
        <v>0</v>
      </c>
      <c r="L84" s="19">
        <f t="shared" si="182"/>
        <v>0</v>
      </c>
      <c r="M84" s="32"/>
      <c r="N84" s="19">
        <f t="shared" si="183"/>
        <v>0</v>
      </c>
      <c r="O84" s="42"/>
      <c r="P84" s="42"/>
      <c r="Q84" s="42"/>
      <c r="R84" s="42"/>
      <c r="S84" s="19">
        <f t="shared" si="184"/>
        <v>0</v>
      </c>
      <c r="T84" s="45"/>
      <c r="U84" s="42" t="e">
        <f>SUMIF(#REF!,A84,#REF!)</f>
        <v>#REF!</v>
      </c>
      <c r="V84" s="42" t="e">
        <f>SUMIF(#REF!,A84,#REF!)</f>
        <v>#REF!</v>
      </c>
      <c r="W84" s="42" t="e">
        <f t="shared" si="185"/>
        <v>#REF!</v>
      </c>
      <c r="X84" s="42" t="e">
        <f t="shared" si="186"/>
        <v>#REF!</v>
      </c>
      <c r="Y84" s="42" t="e">
        <f t="shared" si="187"/>
        <v>#REF!</v>
      </c>
      <c r="Z84" s="116" t="e">
        <f t="shared" si="188"/>
        <v>#REF!</v>
      </c>
      <c r="AA84" s="120">
        <f t="shared" si="189"/>
        <v>0</v>
      </c>
      <c r="AB84" s="153">
        <f t="shared" si="190"/>
        <v>0</v>
      </c>
      <c r="AC84" s="1"/>
      <c r="AD84" s="1"/>
      <c r="AE84" s="1"/>
      <c r="AF84" s="1"/>
      <c r="AG84" s="1"/>
      <c r="AH84" s="1"/>
      <c r="AI84" s="1"/>
      <c r="AJ84" s="1"/>
      <c r="AK84" s="1"/>
      <c r="AL84" s="1"/>
      <c r="AM84" s="1"/>
      <c r="AN84" s="1"/>
      <c r="AO84" s="1"/>
    </row>
    <row r="85" spans="1:41" s="3" customFormat="1">
      <c r="A85" s="48">
        <v>1046</v>
      </c>
      <c r="B85" s="53" t="s">
        <v>643</v>
      </c>
      <c r="C85" s="53"/>
      <c r="D85" s="7"/>
      <c r="E85" s="4"/>
      <c r="F85" s="70">
        <v>1</v>
      </c>
      <c r="G85" s="71"/>
      <c r="H85" s="72">
        <f t="shared" ref="H85:H89" si="192">SUM(E85:G85)</f>
        <v>1</v>
      </c>
      <c r="I85" s="70">
        <v>1</v>
      </c>
      <c r="J85" s="71" t="s">
        <v>216</v>
      </c>
      <c r="K85" s="73">
        <f>SUMIF(exportMMB!D:D,budgetMMB!A85,exportMMB!F:F)</f>
        <v>0</v>
      </c>
      <c r="L85" s="19">
        <f t="shared" si="182"/>
        <v>0</v>
      </c>
      <c r="M85" s="32"/>
      <c r="N85" s="19">
        <f t="shared" si="183"/>
        <v>0</v>
      </c>
      <c r="O85" s="42"/>
      <c r="P85" s="42"/>
      <c r="Q85" s="42"/>
      <c r="R85" s="42"/>
      <c r="S85" s="19">
        <f t="shared" si="184"/>
        <v>0</v>
      </c>
      <c r="T85" s="45"/>
      <c r="U85" s="42" t="e">
        <f>SUMIF(#REF!,A85,#REF!)</f>
        <v>#REF!</v>
      </c>
      <c r="V85" s="42" t="e">
        <f>SUMIF(#REF!,A85,#REF!)</f>
        <v>#REF!</v>
      </c>
      <c r="W85" s="42" t="e">
        <f t="shared" si="185"/>
        <v>#REF!</v>
      </c>
      <c r="X85" s="42" t="e">
        <f t="shared" si="186"/>
        <v>#REF!</v>
      </c>
      <c r="Y85" s="42" t="e">
        <f t="shared" si="187"/>
        <v>#REF!</v>
      </c>
      <c r="Z85" s="116" t="e">
        <f t="shared" si="188"/>
        <v>#REF!</v>
      </c>
      <c r="AA85" s="120">
        <f t="shared" si="189"/>
        <v>0</v>
      </c>
      <c r="AB85" s="153">
        <f t="shared" si="190"/>
        <v>0</v>
      </c>
      <c r="AC85" s="1"/>
      <c r="AD85" s="1"/>
      <c r="AE85" s="1"/>
      <c r="AF85" s="1"/>
      <c r="AG85" s="1"/>
      <c r="AH85" s="1"/>
      <c r="AI85" s="1"/>
      <c r="AJ85" s="1"/>
      <c r="AK85" s="1"/>
      <c r="AL85" s="1"/>
      <c r="AM85" s="1"/>
      <c r="AN85" s="1"/>
      <c r="AO85" s="1"/>
    </row>
    <row r="86" spans="1:41" s="3" customFormat="1">
      <c r="A86" s="48">
        <v>1047</v>
      </c>
      <c r="B86" s="53" t="s">
        <v>644</v>
      </c>
      <c r="C86" s="53"/>
      <c r="D86" s="7"/>
      <c r="E86" s="4"/>
      <c r="F86" s="70">
        <v>1</v>
      </c>
      <c r="G86" s="71"/>
      <c r="H86" s="72">
        <f t="shared" si="192"/>
        <v>1</v>
      </c>
      <c r="I86" s="70">
        <v>1</v>
      </c>
      <c r="J86" s="71" t="s">
        <v>216</v>
      </c>
      <c r="K86" s="73">
        <f>SUMIF(exportMMB!D:D,budgetMMB!A86,exportMMB!F:F)</f>
        <v>0</v>
      </c>
      <c r="L86" s="19">
        <f t="shared" si="182"/>
        <v>0</v>
      </c>
      <c r="M86" s="32"/>
      <c r="N86" s="19">
        <f t="shared" si="183"/>
        <v>0</v>
      </c>
      <c r="O86" s="42"/>
      <c r="P86" s="42"/>
      <c r="Q86" s="42"/>
      <c r="R86" s="42"/>
      <c r="S86" s="19">
        <f t="shared" si="184"/>
        <v>0</v>
      </c>
      <c r="T86" s="45"/>
      <c r="U86" s="42" t="e">
        <f>SUMIF(#REF!,A86,#REF!)</f>
        <v>#REF!</v>
      </c>
      <c r="V86" s="42" t="e">
        <f>SUMIF(#REF!,A86,#REF!)</f>
        <v>#REF!</v>
      </c>
      <c r="W86" s="42" t="e">
        <f t="shared" si="185"/>
        <v>#REF!</v>
      </c>
      <c r="X86" s="42" t="e">
        <f t="shared" si="186"/>
        <v>#REF!</v>
      </c>
      <c r="Y86" s="42" t="e">
        <f t="shared" si="187"/>
        <v>#REF!</v>
      </c>
      <c r="Z86" s="116" t="e">
        <f t="shared" si="188"/>
        <v>#REF!</v>
      </c>
      <c r="AA86" s="120">
        <f t="shared" si="189"/>
        <v>0</v>
      </c>
      <c r="AB86" s="153">
        <f t="shared" si="190"/>
        <v>0</v>
      </c>
      <c r="AC86" s="1"/>
      <c r="AD86" s="1"/>
      <c r="AE86" s="1"/>
      <c r="AF86" s="1"/>
      <c r="AG86" s="1"/>
      <c r="AH86" s="1"/>
      <c r="AI86" s="1"/>
      <c r="AJ86" s="1"/>
      <c r="AK86" s="1"/>
      <c r="AL86" s="1"/>
      <c r="AM86" s="1"/>
      <c r="AN86" s="1"/>
      <c r="AO86" s="1"/>
    </row>
    <row r="87" spans="1:41" s="3" customFormat="1">
      <c r="A87" s="48">
        <v>1048</v>
      </c>
      <c r="B87" s="53" t="s">
        <v>645</v>
      </c>
      <c r="C87" s="53"/>
      <c r="D87" s="7"/>
      <c r="E87" s="4"/>
      <c r="F87" s="70">
        <v>1</v>
      </c>
      <c r="G87" s="71"/>
      <c r="H87" s="72">
        <f t="shared" si="192"/>
        <v>1</v>
      </c>
      <c r="I87" s="70">
        <v>1</v>
      </c>
      <c r="J87" s="71" t="s">
        <v>216</v>
      </c>
      <c r="K87" s="73">
        <f>SUMIF(exportMMB!D:D,budgetMMB!A87,exportMMB!F:F)</f>
        <v>0</v>
      </c>
      <c r="L87" s="19">
        <f t="shared" si="182"/>
        <v>0</v>
      </c>
      <c r="M87" s="32"/>
      <c r="N87" s="19">
        <f t="shared" si="183"/>
        <v>0</v>
      </c>
      <c r="O87" s="42"/>
      <c r="P87" s="42"/>
      <c r="Q87" s="42"/>
      <c r="R87" s="42"/>
      <c r="S87" s="19">
        <f t="shared" si="184"/>
        <v>0</v>
      </c>
      <c r="T87" s="45"/>
      <c r="U87" s="42" t="e">
        <f>SUMIF(#REF!,A87,#REF!)</f>
        <v>#REF!</v>
      </c>
      <c r="V87" s="42" t="e">
        <f>SUMIF(#REF!,A87,#REF!)</f>
        <v>#REF!</v>
      </c>
      <c r="W87" s="42" t="e">
        <f t="shared" si="185"/>
        <v>#REF!</v>
      </c>
      <c r="X87" s="42" t="e">
        <f t="shared" si="186"/>
        <v>#REF!</v>
      </c>
      <c r="Y87" s="42" t="e">
        <f t="shared" si="187"/>
        <v>#REF!</v>
      </c>
      <c r="Z87" s="116" t="e">
        <f t="shared" si="188"/>
        <v>#REF!</v>
      </c>
      <c r="AA87" s="120">
        <f t="shared" si="189"/>
        <v>0</v>
      </c>
      <c r="AB87" s="153">
        <f t="shared" si="190"/>
        <v>0</v>
      </c>
      <c r="AC87" s="1"/>
      <c r="AD87" s="1"/>
      <c r="AE87" s="1"/>
      <c r="AF87" s="1"/>
      <c r="AG87" s="1"/>
      <c r="AH87" s="1"/>
      <c r="AI87" s="1"/>
      <c r="AJ87" s="1"/>
      <c r="AK87" s="1"/>
      <c r="AL87" s="1"/>
      <c r="AM87" s="1"/>
      <c r="AN87" s="1"/>
      <c r="AO87" s="1"/>
    </row>
    <row r="88" spans="1:41" s="3" customFormat="1">
      <c r="A88" s="48">
        <v>1049</v>
      </c>
      <c r="B88" s="53" t="s">
        <v>646</v>
      </c>
      <c r="C88" s="53"/>
      <c r="D88" s="7"/>
      <c r="E88" s="4"/>
      <c r="F88" s="70">
        <v>1</v>
      </c>
      <c r="G88" s="71"/>
      <c r="H88" s="72">
        <f t="shared" si="192"/>
        <v>1</v>
      </c>
      <c r="I88" s="70">
        <v>1</v>
      </c>
      <c r="J88" s="71" t="s">
        <v>216</v>
      </c>
      <c r="K88" s="73">
        <f>SUMIF(exportMMB!D:D,budgetMMB!A88,exportMMB!F:F)</f>
        <v>0</v>
      </c>
      <c r="L88" s="19">
        <f t="shared" si="182"/>
        <v>0</v>
      </c>
      <c r="M88" s="32"/>
      <c r="N88" s="19">
        <f t="shared" si="183"/>
        <v>0</v>
      </c>
      <c r="O88" s="42"/>
      <c r="P88" s="42"/>
      <c r="Q88" s="42"/>
      <c r="R88" s="42"/>
      <c r="S88" s="19">
        <f t="shared" si="184"/>
        <v>0</v>
      </c>
      <c r="T88" s="45"/>
      <c r="U88" s="42" t="e">
        <f>SUMIF(#REF!,A88,#REF!)</f>
        <v>#REF!</v>
      </c>
      <c r="V88" s="42" t="e">
        <f>SUMIF(#REF!,A88,#REF!)</f>
        <v>#REF!</v>
      </c>
      <c r="W88" s="42" t="e">
        <f t="shared" si="185"/>
        <v>#REF!</v>
      </c>
      <c r="X88" s="42" t="e">
        <f t="shared" si="186"/>
        <v>#REF!</v>
      </c>
      <c r="Y88" s="42" t="e">
        <f t="shared" si="187"/>
        <v>#REF!</v>
      </c>
      <c r="Z88" s="116" t="e">
        <f t="shared" si="188"/>
        <v>#REF!</v>
      </c>
      <c r="AA88" s="120">
        <f t="shared" si="189"/>
        <v>0</v>
      </c>
      <c r="AB88" s="153">
        <f t="shared" si="190"/>
        <v>0</v>
      </c>
      <c r="AC88" s="1"/>
      <c r="AD88" s="1"/>
      <c r="AE88" s="1"/>
      <c r="AF88" s="1"/>
      <c r="AG88" s="1"/>
      <c r="AH88" s="1"/>
      <c r="AI88" s="1"/>
      <c r="AJ88" s="1"/>
      <c r="AK88" s="1"/>
      <c r="AL88" s="1"/>
      <c r="AM88" s="1"/>
      <c r="AN88" s="1"/>
      <c r="AO88" s="1"/>
    </row>
    <row r="89" spans="1:41" s="3" customFormat="1">
      <c r="A89" s="48">
        <v>1050</v>
      </c>
      <c r="B89" s="53" t="s">
        <v>647</v>
      </c>
      <c r="C89" s="53"/>
      <c r="D89" s="7"/>
      <c r="E89" s="4"/>
      <c r="F89" s="70">
        <v>1</v>
      </c>
      <c r="G89" s="71"/>
      <c r="H89" s="72">
        <f t="shared" si="192"/>
        <v>1</v>
      </c>
      <c r="I89" s="70">
        <v>1</v>
      </c>
      <c r="J89" s="71" t="s">
        <v>216</v>
      </c>
      <c r="K89" s="73">
        <f>SUMIF(exportMMB!D:D,budgetMMB!A89,exportMMB!F:F)</f>
        <v>0</v>
      </c>
      <c r="L89" s="19">
        <f t="shared" si="182"/>
        <v>0</v>
      </c>
      <c r="M89" s="32"/>
      <c r="N89" s="19">
        <f t="shared" si="183"/>
        <v>0</v>
      </c>
      <c r="O89" s="42"/>
      <c r="P89" s="42"/>
      <c r="Q89" s="42"/>
      <c r="R89" s="42"/>
      <c r="S89" s="19">
        <f t="shared" si="184"/>
        <v>0</v>
      </c>
      <c r="T89" s="45"/>
      <c r="U89" s="42" t="e">
        <f>SUMIF(#REF!,A89,#REF!)</f>
        <v>#REF!</v>
      </c>
      <c r="V89" s="42" t="e">
        <f>SUMIF(#REF!,A89,#REF!)</f>
        <v>#REF!</v>
      </c>
      <c r="W89" s="42" t="e">
        <f t="shared" si="185"/>
        <v>#REF!</v>
      </c>
      <c r="X89" s="42" t="e">
        <f t="shared" si="186"/>
        <v>#REF!</v>
      </c>
      <c r="Y89" s="42" t="e">
        <f t="shared" si="187"/>
        <v>#REF!</v>
      </c>
      <c r="Z89" s="116" t="e">
        <f t="shared" si="188"/>
        <v>#REF!</v>
      </c>
      <c r="AA89" s="120">
        <f t="shared" si="189"/>
        <v>0</v>
      </c>
      <c r="AB89" s="153">
        <f t="shared" si="190"/>
        <v>0</v>
      </c>
      <c r="AC89" s="1"/>
      <c r="AD89" s="1"/>
      <c r="AE89" s="1"/>
      <c r="AF89" s="1"/>
      <c r="AG89" s="1"/>
      <c r="AH89" s="1"/>
      <c r="AI89" s="1"/>
      <c r="AJ89" s="1"/>
      <c r="AK89" s="1"/>
      <c r="AL89" s="1"/>
      <c r="AM89" s="1"/>
      <c r="AN89" s="1"/>
      <c r="AO89" s="1"/>
    </row>
    <row r="90" spans="1:41" s="3" customFormat="1">
      <c r="A90" s="180">
        <v>1051</v>
      </c>
      <c r="B90" s="54" t="s">
        <v>648</v>
      </c>
      <c r="C90" s="54"/>
      <c r="D90" s="7"/>
      <c r="E90" s="4"/>
      <c r="F90" s="70">
        <v>1</v>
      </c>
      <c r="G90" s="71"/>
      <c r="H90" s="72">
        <f t="shared" ref="H90" si="193">SUM(E90:G90)</f>
        <v>1</v>
      </c>
      <c r="I90" s="70">
        <v>1</v>
      </c>
      <c r="J90" s="71" t="s">
        <v>216</v>
      </c>
      <c r="K90" s="73">
        <f>SUMIF(exportMMB!D:D,budgetMMB!A90,exportMMB!F:F)</f>
        <v>0</v>
      </c>
      <c r="L90" s="19">
        <f t="shared" si="182"/>
        <v>0</v>
      </c>
      <c r="M90" s="32"/>
      <c r="N90" s="19">
        <f t="shared" si="183"/>
        <v>0</v>
      </c>
      <c r="O90" s="42"/>
      <c r="P90" s="42"/>
      <c r="Q90" s="42"/>
      <c r="R90" s="42"/>
      <c r="S90" s="19">
        <f t="shared" si="184"/>
        <v>0</v>
      </c>
      <c r="T90" s="45"/>
      <c r="U90" s="42" t="e">
        <f>SUMIF(#REF!,A90,#REF!)</f>
        <v>#REF!</v>
      </c>
      <c r="V90" s="42" t="e">
        <f>SUMIF(#REF!,A90,#REF!)</f>
        <v>#REF!</v>
      </c>
      <c r="W90" s="42" t="e">
        <f t="shared" si="185"/>
        <v>#REF!</v>
      </c>
      <c r="X90" s="42" t="e">
        <f t="shared" si="186"/>
        <v>#REF!</v>
      </c>
      <c r="Y90" s="42" t="e">
        <f t="shared" si="187"/>
        <v>#REF!</v>
      </c>
      <c r="Z90" s="116" t="e">
        <f t="shared" si="188"/>
        <v>#REF!</v>
      </c>
      <c r="AA90" s="120">
        <f t="shared" si="189"/>
        <v>0</v>
      </c>
      <c r="AB90" s="153">
        <f t="shared" si="190"/>
        <v>0</v>
      </c>
      <c r="AC90" s="1"/>
      <c r="AD90" s="1"/>
      <c r="AE90" s="1"/>
      <c r="AF90" s="1"/>
      <c r="AG90" s="1"/>
      <c r="AH90" s="1"/>
      <c r="AI90" s="1"/>
      <c r="AJ90" s="1"/>
      <c r="AK90" s="1"/>
      <c r="AL90" s="1"/>
      <c r="AM90" s="1"/>
      <c r="AN90" s="1"/>
      <c r="AO90" s="1"/>
    </row>
    <row r="91" spans="1:41" s="3" customFormat="1">
      <c r="A91" s="48"/>
      <c r="B91" s="55" t="s">
        <v>253</v>
      </c>
      <c r="C91" s="55"/>
      <c r="D91" s="7"/>
      <c r="E91" s="4"/>
      <c r="F91" s="70"/>
      <c r="G91" s="71"/>
      <c r="H91" s="72"/>
      <c r="I91" s="70"/>
      <c r="J91" s="71"/>
      <c r="K91" s="73"/>
      <c r="L91" s="21">
        <f>SUM(L71:L90)</f>
        <v>0</v>
      </c>
      <c r="M91" s="28">
        <f t="shared" ref="M91:S91" si="194">SUM(M71:M90)</f>
        <v>0</v>
      </c>
      <c r="N91" s="21">
        <f t="shared" si="194"/>
        <v>0</v>
      </c>
      <c r="O91" s="43">
        <f t="shared" si="194"/>
        <v>0</v>
      </c>
      <c r="P91" s="43">
        <f t="shared" si="194"/>
        <v>0</v>
      </c>
      <c r="Q91" s="43">
        <f t="shared" si="194"/>
        <v>0</v>
      </c>
      <c r="R91" s="43">
        <f t="shared" si="194"/>
        <v>0</v>
      </c>
      <c r="S91" s="21">
        <f t="shared" si="194"/>
        <v>0</v>
      </c>
      <c r="T91" s="43">
        <f>SUM(T71:T90)</f>
        <v>0</v>
      </c>
      <c r="U91" s="46" t="e">
        <f t="shared" ref="U91:V91" si="195">SUM(U71:U90)</f>
        <v>#REF!</v>
      </c>
      <c r="V91" s="46" t="e">
        <f t="shared" si="195"/>
        <v>#REF!</v>
      </c>
      <c r="W91" s="46" t="e">
        <f t="shared" ref="W91:AA91" si="196">SUM(W71:W90)</f>
        <v>#REF!</v>
      </c>
      <c r="X91" s="46" t="e">
        <f t="shared" si="196"/>
        <v>#REF!</v>
      </c>
      <c r="Y91" s="46" t="e">
        <f t="shared" si="196"/>
        <v>#REF!</v>
      </c>
      <c r="Z91" s="142" t="e">
        <f t="shared" si="196"/>
        <v>#REF!</v>
      </c>
      <c r="AA91" s="143">
        <f t="shared" si="196"/>
        <v>0</v>
      </c>
      <c r="AB91" s="161">
        <f t="shared" ref="AB91" si="197">SUM(AB71:AB90)</f>
        <v>0</v>
      </c>
      <c r="AC91" s="1"/>
      <c r="AD91" s="1"/>
      <c r="AE91" s="1"/>
      <c r="AF91" s="1"/>
      <c r="AG91" s="1"/>
      <c r="AH91" s="1"/>
      <c r="AI91" s="1"/>
      <c r="AJ91" s="1"/>
      <c r="AK91" s="1"/>
      <c r="AL91" s="1"/>
      <c r="AM91" s="1"/>
      <c r="AN91" s="1"/>
      <c r="AO91" s="1"/>
    </row>
    <row r="92" spans="1:41" s="3" customFormat="1">
      <c r="A92" s="48"/>
      <c r="B92" s="53"/>
      <c r="C92" s="53"/>
      <c r="D92" s="7"/>
      <c r="E92" s="4"/>
      <c r="F92" s="70"/>
      <c r="G92" s="71"/>
      <c r="H92" s="72"/>
      <c r="I92" s="70"/>
      <c r="J92" s="71"/>
      <c r="K92" s="73"/>
      <c r="L92" s="19"/>
      <c r="M92" s="32"/>
      <c r="N92" s="19"/>
      <c r="O92" s="42"/>
      <c r="P92" s="42"/>
      <c r="Q92" s="42"/>
      <c r="R92" s="42"/>
      <c r="S92" s="19"/>
      <c r="T92" s="42"/>
      <c r="U92" s="42"/>
      <c r="V92" s="42"/>
      <c r="W92" s="42"/>
      <c r="X92" s="42"/>
      <c r="Y92" s="42"/>
      <c r="Z92" s="116"/>
      <c r="AA92" s="120"/>
      <c r="AB92" s="162"/>
      <c r="AC92" s="1"/>
      <c r="AD92" s="1"/>
      <c r="AE92" s="1"/>
      <c r="AF92" s="1"/>
      <c r="AG92" s="1"/>
      <c r="AH92" s="1"/>
      <c r="AI92" s="1"/>
      <c r="AJ92" s="1"/>
      <c r="AK92" s="1"/>
      <c r="AL92" s="1"/>
      <c r="AM92" s="1"/>
      <c r="AN92" s="1"/>
      <c r="AO92" s="1"/>
    </row>
    <row r="93" spans="1:41" s="3" customFormat="1">
      <c r="A93" s="181">
        <v>1100</v>
      </c>
      <c r="B93" s="38" t="s">
        <v>218</v>
      </c>
      <c r="C93" s="38"/>
      <c r="D93" s="7"/>
      <c r="E93" s="4"/>
      <c r="F93" s="70"/>
      <c r="G93" s="71"/>
      <c r="H93" s="72"/>
      <c r="I93" s="70"/>
      <c r="J93" s="71"/>
      <c r="K93" s="73"/>
      <c r="L93" s="19"/>
      <c r="M93" s="32"/>
      <c r="N93" s="19"/>
      <c r="O93" s="42"/>
      <c r="P93" s="42"/>
      <c r="Q93" s="42"/>
      <c r="R93" s="42"/>
      <c r="S93" s="19"/>
      <c r="T93" s="42"/>
      <c r="U93" s="42"/>
      <c r="V93" s="42"/>
      <c r="W93" s="42"/>
      <c r="X93" s="42"/>
      <c r="Y93" s="42"/>
      <c r="Z93" s="116"/>
      <c r="AA93" s="120"/>
      <c r="AB93" s="162"/>
      <c r="AC93" s="1"/>
      <c r="AD93" s="1"/>
      <c r="AE93" s="1"/>
      <c r="AF93" s="1"/>
      <c r="AG93" s="1"/>
      <c r="AH93" s="1"/>
      <c r="AI93" s="1"/>
      <c r="AJ93" s="1"/>
      <c r="AK93" s="1"/>
      <c r="AL93" s="1"/>
      <c r="AM93" s="1"/>
      <c r="AN93" s="1"/>
      <c r="AO93" s="1"/>
    </row>
    <row r="94" spans="1:41" s="3" customFormat="1">
      <c r="A94" s="48">
        <v>1101</v>
      </c>
      <c r="B94" s="54" t="s">
        <v>600</v>
      </c>
      <c r="C94" s="54"/>
      <c r="D94" s="7"/>
      <c r="E94" s="4"/>
      <c r="F94" s="70">
        <v>1</v>
      </c>
      <c r="G94" s="71"/>
      <c r="H94" s="72">
        <f t="shared" ref="H94:H96" si="198">SUM(E94:G94)</f>
        <v>1</v>
      </c>
      <c r="I94" s="70">
        <v>1</v>
      </c>
      <c r="J94" s="71" t="s">
        <v>216</v>
      </c>
      <c r="K94" s="73">
        <f>SUMIF(exportMMB!D:D,budgetMMB!A94,exportMMB!F:F)</f>
        <v>0</v>
      </c>
      <c r="L94" s="19">
        <f t="shared" ref="L94:L103" si="199">H94*I94*K94</f>
        <v>0</v>
      </c>
      <c r="M94" s="32"/>
      <c r="N94" s="19">
        <f t="shared" ref="N94:N103" si="200">MAX(L94-SUM(O94:R94),0)</f>
        <v>0</v>
      </c>
      <c r="O94" s="42"/>
      <c r="P94" s="42"/>
      <c r="Q94" s="42"/>
      <c r="R94" s="42"/>
      <c r="S94" s="19">
        <f t="shared" ref="S94:S103" si="201">L94-SUM(N94:R94)</f>
        <v>0</v>
      </c>
      <c r="T94" s="45"/>
      <c r="U94" s="42" t="e">
        <f>SUMIF(#REF!,A94,#REF!)</f>
        <v>#REF!</v>
      </c>
      <c r="V94" s="42" t="e">
        <f>SUMIF(#REF!,A94,#REF!)</f>
        <v>#REF!</v>
      </c>
      <c r="W94" s="42" t="e">
        <f t="shared" ref="W94:W103" si="202">U94+V94</f>
        <v>#REF!</v>
      </c>
      <c r="X94" s="42" t="e">
        <f t="shared" ref="X94:X103" si="203">MAX(L94-W94,0)</f>
        <v>#REF!</v>
      </c>
      <c r="Y94" s="42" t="e">
        <f t="shared" ref="Y94:Y103" si="204">W94+X94</f>
        <v>#REF!</v>
      </c>
      <c r="Z94" s="116" t="e">
        <f t="shared" ref="Z94:Z103" si="205">L94-Y94</f>
        <v>#REF!</v>
      </c>
      <c r="AA94" s="120">
        <f t="shared" ref="AA94:AA103" si="206">AB94-L94</f>
        <v>0</v>
      </c>
      <c r="AB94" s="153">
        <f t="shared" si="190"/>
        <v>0</v>
      </c>
      <c r="AC94" s="1"/>
      <c r="AD94" s="1"/>
      <c r="AE94" s="1"/>
      <c r="AF94" s="1"/>
      <c r="AG94" s="1"/>
      <c r="AH94" s="1"/>
      <c r="AI94" s="1"/>
      <c r="AJ94" s="1"/>
      <c r="AK94" s="1"/>
      <c r="AL94" s="1"/>
      <c r="AM94" s="1"/>
      <c r="AN94" s="1"/>
      <c r="AO94" s="1"/>
    </row>
    <row r="95" spans="1:41" s="3" customFormat="1">
      <c r="A95" s="48">
        <v>1102</v>
      </c>
      <c r="B95" s="54" t="s">
        <v>649</v>
      </c>
      <c r="C95" s="54"/>
      <c r="D95" s="7"/>
      <c r="E95" s="4"/>
      <c r="F95" s="70">
        <v>1</v>
      </c>
      <c r="G95" s="71"/>
      <c r="H95" s="72">
        <f t="shared" si="198"/>
        <v>1</v>
      </c>
      <c r="I95" s="70">
        <v>1</v>
      </c>
      <c r="J95" s="71" t="s">
        <v>216</v>
      </c>
      <c r="K95" s="73">
        <f>SUMIF(exportMMB!D:D,budgetMMB!A95,exportMMB!F:F)</f>
        <v>0</v>
      </c>
      <c r="L95" s="19">
        <f t="shared" si="199"/>
        <v>0</v>
      </c>
      <c r="M95" s="32"/>
      <c r="N95" s="19">
        <f t="shared" si="200"/>
        <v>0</v>
      </c>
      <c r="O95" s="42"/>
      <c r="P95" s="42"/>
      <c r="Q95" s="42"/>
      <c r="R95" s="42"/>
      <c r="S95" s="19">
        <f t="shared" si="201"/>
        <v>0</v>
      </c>
      <c r="T95" s="45"/>
      <c r="U95" s="42" t="e">
        <f>SUMIF(#REF!,A95,#REF!)</f>
        <v>#REF!</v>
      </c>
      <c r="V95" s="42" t="e">
        <f>SUMIF(#REF!,A95,#REF!)</f>
        <v>#REF!</v>
      </c>
      <c r="W95" s="42" t="e">
        <f t="shared" si="202"/>
        <v>#REF!</v>
      </c>
      <c r="X95" s="42" t="e">
        <f t="shared" si="203"/>
        <v>#REF!</v>
      </c>
      <c r="Y95" s="42" t="e">
        <f t="shared" si="204"/>
        <v>#REF!</v>
      </c>
      <c r="Z95" s="116" t="e">
        <f t="shared" si="205"/>
        <v>#REF!</v>
      </c>
      <c r="AA95" s="120">
        <f t="shared" si="206"/>
        <v>0</v>
      </c>
      <c r="AB95" s="153">
        <f t="shared" si="190"/>
        <v>0</v>
      </c>
      <c r="AC95" s="1"/>
      <c r="AD95" s="1"/>
      <c r="AE95" s="1"/>
      <c r="AF95" s="1"/>
      <c r="AG95" s="1"/>
      <c r="AH95" s="1"/>
      <c r="AI95" s="1"/>
      <c r="AJ95" s="1"/>
      <c r="AK95" s="1"/>
      <c r="AL95" s="1"/>
      <c r="AM95" s="1"/>
      <c r="AN95" s="1"/>
      <c r="AO95" s="1"/>
    </row>
    <row r="96" spans="1:41" s="3" customFormat="1">
      <c r="A96" s="180">
        <v>1103</v>
      </c>
      <c r="B96" s="54" t="s">
        <v>650</v>
      </c>
      <c r="C96" s="54"/>
      <c r="D96" s="7"/>
      <c r="E96" s="4"/>
      <c r="F96" s="70">
        <v>1</v>
      </c>
      <c r="G96" s="71"/>
      <c r="H96" s="72">
        <f t="shared" si="198"/>
        <v>1</v>
      </c>
      <c r="I96" s="70">
        <v>1</v>
      </c>
      <c r="J96" s="71" t="s">
        <v>216</v>
      </c>
      <c r="K96" s="73">
        <f>SUMIF(exportMMB!D:D,budgetMMB!A96,exportMMB!F:F)</f>
        <v>0</v>
      </c>
      <c r="L96" s="19">
        <f t="shared" si="199"/>
        <v>0</v>
      </c>
      <c r="M96" s="32"/>
      <c r="N96" s="19">
        <f t="shared" si="200"/>
        <v>0</v>
      </c>
      <c r="O96" s="42"/>
      <c r="P96" s="42"/>
      <c r="Q96" s="42"/>
      <c r="R96" s="42"/>
      <c r="S96" s="19">
        <f t="shared" si="201"/>
        <v>0</v>
      </c>
      <c r="T96" s="42">
        <f>N96</f>
        <v>0</v>
      </c>
      <c r="U96" s="42" t="e">
        <f>SUMIF(#REF!,A96,#REF!)</f>
        <v>#REF!</v>
      </c>
      <c r="V96" s="42" t="e">
        <f>SUMIF(#REF!,A96,#REF!)</f>
        <v>#REF!</v>
      </c>
      <c r="W96" s="42" t="e">
        <f t="shared" si="202"/>
        <v>#REF!</v>
      </c>
      <c r="X96" s="42" t="e">
        <f t="shared" si="203"/>
        <v>#REF!</v>
      </c>
      <c r="Y96" s="42" t="e">
        <f t="shared" si="204"/>
        <v>#REF!</v>
      </c>
      <c r="Z96" s="116" t="e">
        <f t="shared" si="205"/>
        <v>#REF!</v>
      </c>
      <c r="AA96" s="120">
        <f t="shared" si="206"/>
        <v>0</v>
      </c>
      <c r="AB96" s="153">
        <f t="shared" si="190"/>
        <v>0</v>
      </c>
      <c r="AC96" s="1"/>
      <c r="AD96" s="1"/>
      <c r="AE96" s="1"/>
      <c r="AF96" s="1"/>
      <c r="AG96" s="1"/>
      <c r="AH96" s="1"/>
      <c r="AI96" s="1"/>
      <c r="AJ96" s="1"/>
      <c r="AK96" s="1"/>
      <c r="AL96" s="1"/>
      <c r="AM96" s="1"/>
      <c r="AN96" s="1"/>
      <c r="AO96" s="1"/>
    </row>
    <row r="97" spans="1:41" s="3" customFormat="1">
      <c r="A97" s="180">
        <v>1104</v>
      </c>
      <c r="B97" s="54" t="s">
        <v>267</v>
      </c>
      <c r="C97" s="54"/>
      <c r="D97" s="7"/>
      <c r="E97" s="4"/>
      <c r="F97" s="70">
        <v>1</v>
      </c>
      <c r="G97" s="71"/>
      <c r="H97" s="72">
        <f t="shared" ref="H97:H103" si="207">SUM(E97:G97)</f>
        <v>1</v>
      </c>
      <c r="I97" s="70">
        <v>1</v>
      </c>
      <c r="J97" s="71" t="s">
        <v>216</v>
      </c>
      <c r="K97" s="73">
        <f>SUMIF(exportMMB!D:D,budgetMMB!A97,exportMMB!F:F)</f>
        <v>0</v>
      </c>
      <c r="L97" s="19">
        <f t="shared" si="199"/>
        <v>0</v>
      </c>
      <c r="M97" s="32"/>
      <c r="N97" s="19">
        <f t="shared" si="200"/>
        <v>0</v>
      </c>
      <c r="O97" s="42"/>
      <c r="P97" s="42"/>
      <c r="Q97" s="42"/>
      <c r="R97" s="42"/>
      <c r="S97" s="19">
        <f t="shared" si="201"/>
        <v>0</v>
      </c>
      <c r="T97" s="42">
        <f>N97</f>
        <v>0</v>
      </c>
      <c r="U97" s="42" t="e">
        <f>SUMIF(#REF!,A97,#REF!)</f>
        <v>#REF!</v>
      </c>
      <c r="V97" s="42" t="e">
        <f>SUMIF(#REF!,A97,#REF!)</f>
        <v>#REF!</v>
      </c>
      <c r="W97" s="42" t="e">
        <f t="shared" si="202"/>
        <v>#REF!</v>
      </c>
      <c r="X97" s="42" t="e">
        <f t="shared" si="203"/>
        <v>#REF!</v>
      </c>
      <c r="Y97" s="42" t="e">
        <f t="shared" si="204"/>
        <v>#REF!</v>
      </c>
      <c r="Z97" s="116" t="e">
        <f t="shared" si="205"/>
        <v>#REF!</v>
      </c>
      <c r="AA97" s="120">
        <f t="shared" si="206"/>
        <v>0</v>
      </c>
      <c r="AB97" s="153">
        <f t="shared" si="190"/>
        <v>0</v>
      </c>
      <c r="AC97" s="1"/>
      <c r="AD97" s="1"/>
      <c r="AE97" s="1"/>
      <c r="AF97" s="1"/>
      <c r="AG97" s="1"/>
      <c r="AH97" s="1"/>
      <c r="AI97" s="1"/>
      <c r="AJ97" s="1"/>
      <c r="AK97" s="1"/>
      <c r="AL97" s="1"/>
      <c r="AM97" s="1"/>
      <c r="AN97" s="1"/>
      <c r="AO97" s="1"/>
    </row>
    <row r="98" spans="1:41" s="3" customFormat="1">
      <c r="A98" s="180">
        <v>1105</v>
      </c>
      <c r="B98" s="54" t="s">
        <v>268</v>
      </c>
      <c r="C98" s="54"/>
      <c r="D98" s="7"/>
      <c r="E98" s="4"/>
      <c r="F98" s="70">
        <v>1</v>
      </c>
      <c r="G98" s="71"/>
      <c r="H98" s="72">
        <f t="shared" si="207"/>
        <v>1</v>
      </c>
      <c r="I98" s="70">
        <v>1</v>
      </c>
      <c r="J98" s="71" t="s">
        <v>216</v>
      </c>
      <c r="K98" s="73">
        <f>SUMIF(exportMMB!D:D,budgetMMB!A98,exportMMB!F:F)</f>
        <v>0</v>
      </c>
      <c r="L98" s="19">
        <f t="shared" si="199"/>
        <v>0</v>
      </c>
      <c r="M98" s="32"/>
      <c r="N98" s="19">
        <f t="shared" si="200"/>
        <v>0</v>
      </c>
      <c r="O98" s="42"/>
      <c r="P98" s="42"/>
      <c r="Q98" s="42"/>
      <c r="R98" s="42"/>
      <c r="S98" s="19">
        <f t="shared" si="201"/>
        <v>0</v>
      </c>
      <c r="T98" s="42">
        <f>N98</f>
        <v>0</v>
      </c>
      <c r="U98" s="42" t="e">
        <f>SUMIF(#REF!,A98,#REF!)</f>
        <v>#REF!</v>
      </c>
      <c r="V98" s="42" t="e">
        <f>SUMIF(#REF!,A98,#REF!)</f>
        <v>#REF!</v>
      </c>
      <c r="W98" s="42" t="e">
        <f t="shared" si="202"/>
        <v>#REF!</v>
      </c>
      <c r="X98" s="42" t="e">
        <f t="shared" si="203"/>
        <v>#REF!</v>
      </c>
      <c r="Y98" s="42" t="e">
        <f t="shared" si="204"/>
        <v>#REF!</v>
      </c>
      <c r="Z98" s="116" t="e">
        <f t="shared" si="205"/>
        <v>#REF!</v>
      </c>
      <c r="AA98" s="120">
        <f t="shared" si="206"/>
        <v>0</v>
      </c>
      <c r="AB98" s="153">
        <f t="shared" si="190"/>
        <v>0</v>
      </c>
      <c r="AC98" s="1"/>
      <c r="AD98" s="1"/>
      <c r="AE98" s="1"/>
      <c r="AF98" s="1"/>
      <c r="AG98" s="1"/>
      <c r="AH98" s="1"/>
      <c r="AI98" s="1"/>
      <c r="AJ98" s="1"/>
      <c r="AK98" s="1"/>
      <c r="AL98" s="1"/>
      <c r="AM98" s="1"/>
      <c r="AN98" s="1"/>
      <c r="AO98" s="1"/>
    </row>
    <row r="99" spans="1:41" s="3" customFormat="1">
      <c r="A99" s="180">
        <v>1106</v>
      </c>
      <c r="B99" s="54" t="s">
        <v>269</v>
      </c>
      <c r="C99" s="54"/>
      <c r="D99" s="7"/>
      <c r="E99" s="4"/>
      <c r="F99" s="70">
        <v>1</v>
      </c>
      <c r="G99" s="71"/>
      <c r="H99" s="72">
        <f t="shared" si="207"/>
        <v>1</v>
      </c>
      <c r="I99" s="70">
        <v>1</v>
      </c>
      <c r="J99" s="71" t="s">
        <v>216</v>
      </c>
      <c r="K99" s="73">
        <f>SUMIF(exportMMB!D:D,budgetMMB!A99,exportMMB!F:F)</f>
        <v>0</v>
      </c>
      <c r="L99" s="19">
        <f t="shared" si="199"/>
        <v>0</v>
      </c>
      <c r="M99" s="32"/>
      <c r="N99" s="19">
        <f t="shared" si="200"/>
        <v>0</v>
      </c>
      <c r="O99" s="42"/>
      <c r="P99" s="42"/>
      <c r="Q99" s="42"/>
      <c r="R99" s="42"/>
      <c r="S99" s="19">
        <f t="shared" si="201"/>
        <v>0</v>
      </c>
      <c r="T99" s="42">
        <f>N99</f>
        <v>0</v>
      </c>
      <c r="U99" s="42" t="e">
        <f>SUMIF(#REF!,A99,#REF!)</f>
        <v>#REF!</v>
      </c>
      <c r="V99" s="42" t="e">
        <f>SUMIF(#REF!,A99,#REF!)</f>
        <v>#REF!</v>
      </c>
      <c r="W99" s="42" t="e">
        <f t="shared" si="202"/>
        <v>#REF!</v>
      </c>
      <c r="X99" s="42" t="e">
        <f t="shared" si="203"/>
        <v>#REF!</v>
      </c>
      <c r="Y99" s="42" t="e">
        <f t="shared" si="204"/>
        <v>#REF!</v>
      </c>
      <c r="Z99" s="116" t="e">
        <f t="shared" si="205"/>
        <v>#REF!</v>
      </c>
      <c r="AA99" s="120">
        <f t="shared" si="206"/>
        <v>0</v>
      </c>
      <c r="AB99" s="153">
        <f t="shared" si="190"/>
        <v>0</v>
      </c>
      <c r="AC99" s="1"/>
      <c r="AD99" s="1"/>
      <c r="AE99" s="1"/>
      <c r="AF99" s="1"/>
      <c r="AG99" s="1"/>
      <c r="AH99" s="1"/>
      <c r="AI99" s="1"/>
      <c r="AJ99" s="1"/>
      <c r="AK99" s="1"/>
      <c r="AL99" s="1"/>
      <c r="AM99" s="1"/>
      <c r="AN99" s="1"/>
      <c r="AO99" s="1"/>
    </row>
    <row r="100" spans="1:41" s="3" customFormat="1">
      <c r="A100" s="180">
        <v>1107</v>
      </c>
      <c r="B100" s="54" t="s">
        <v>651</v>
      </c>
      <c r="C100" s="54"/>
      <c r="D100" s="7"/>
      <c r="E100" s="4"/>
      <c r="F100" s="70">
        <v>1</v>
      </c>
      <c r="G100" s="71"/>
      <c r="H100" s="72">
        <f t="shared" si="207"/>
        <v>1</v>
      </c>
      <c r="I100" s="70">
        <v>1</v>
      </c>
      <c r="J100" s="71" t="s">
        <v>216</v>
      </c>
      <c r="K100" s="73">
        <f>SUMIF(exportMMB!D:D,budgetMMB!A100,exportMMB!F:F)</f>
        <v>0</v>
      </c>
      <c r="L100" s="19">
        <f t="shared" si="199"/>
        <v>0</v>
      </c>
      <c r="M100" s="32"/>
      <c r="N100" s="19">
        <f t="shared" si="200"/>
        <v>0</v>
      </c>
      <c r="O100" s="42"/>
      <c r="P100" s="42"/>
      <c r="Q100" s="42"/>
      <c r="R100" s="42"/>
      <c r="S100" s="19">
        <f t="shared" si="201"/>
        <v>0</v>
      </c>
      <c r="T100" s="45"/>
      <c r="U100" s="42" t="e">
        <f>SUMIF(#REF!,A100,#REF!)</f>
        <v>#REF!</v>
      </c>
      <c r="V100" s="42" t="e">
        <f>SUMIF(#REF!,A100,#REF!)</f>
        <v>#REF!</v>
      </c>
      <c r="W100" s="42" t="e">
        <f t="shared" si="202"/>
        <v>#REF!</v>
      </c>
      <c r="X100" s="42" t="e">
        <f t="shared" si="203"/>
        <v>#REF!</v>
      </c>
      <c r="Y100" s="42" t="e">
        <f t="shared" si="204"/>
        <v>#REF!</v>
      </c>
      <c r="Z100" s="116" t="e">
        <f t="shared" si="205"/>
        <v>#REF!</v>
      </c>
      <c r="AA100" s="120">
        <f t="shared" si="206"/>
        <v>0</v>
      </c>
      <c r="AB100" s="153">
        <f t="shared" si="190"/>
        <v>0</v>
      </c>
      <c r="AC100" s="1"/>
      <c r="AD100" s="1"/>
      <c r="AE100" s="1"/>
      <c r="AF100" s="1"/>
      <c r="AG100" s="1"/>
      <c r="AH100" s="1"/>
      <c r="AI100" s="1"/>
      <c r="AJ100" s="1"/>
      <c r="AK100" s="1"/>
      <c r="AL100" s="1"/>
      <c r="AM100" s="1"/>
      <c r="AN100" s="1"/>
      <c r="AO100" s="1"/>
    </row>
    <row r="101" spans="1:41" s="3" customFormat="1">
      <c r="A101" s="48">
        <v>1109</v>
      </c>
      <c r="B101" s="54" t="s">
        <v>11</v>
      </c>
      <c r="C101" s="54"/>
      <c r="D101" s="7"/>
      <c r="E101" s="4"/>
      <c r="F101" s="70">
        <v>1</v>
      </c>
      <c r="G101" s="71"/>
      <c r="H101" s="72">
        <f t="shared" si="207"/>
        <v>1</v>
      </c>
      <c r="I101" s="70">
        <v>1</v>
      </c>
      <c r="J101" s="71" t="s">
        <v>216</v>
      </c>
      <c r="K101" s="73">
        <f>SUMIF(exportMMB!D:D,budgetMMB!A101,exportMMB!F:F)</f>
        <v>0</v>
      </c>
      <c r="L101" s="19">
        <f t="shared" si="199"/>
        <v>0</v>
      </c>
      <c r="M101" s="32"/>
      <c r="N101" s="19">
        <f t="shared" si="200"/>
        <v>0</v>
      </c>
      <c r="O101" s="42"/>
      <c r="P101" s="42"/>
      <c r="Q101" s="42"/>
      <c r="R101" s="42"/>
      <c r="S101" s="19">
        <f t="shared" si="201"/>
        <v>0</v>
      </c>
      <c r="T101" s="42">
        <f>N101</f>
        <v>0</v>
      </c>
      <c r="U101" s="42" t="e">
        <f>SUMIF(#REF!,A101,#REF!)</f>
        <v>#REF!</v>
      </c>
      <c r="V101" s="42" t="e">
        <f>SUMIF(#REF!,A101,#REF!)</f>
        <v>#REF!</v>
      </c>
      <c r="W101" s="42" t="e">
        <f t="shared" si="202"/>
        <v>#REF!</v>
      </c>
      <c r="X101" s="42" t="e">
        <f t="shared" si="203"/>
        <v>#REF!</v>
      </c>
      <c r="Y101" s="42" t="e">
        <f t="shared" si="204"/>
        <v>#REF!</v>
      </c>
      <c r="Z101" s="116" t="e">
        <f t="shared" si="205"/>
        <v>#REF!</v>
      </c>
      <c r="AA101" s="120">
        <f t="shared" si="206"/>
        <v>0</v>
      </c>
      <c r="AB101" s="153">
        <f t="shared" si="190"/>
        <v>0</v>
      </c>
      <c r="AC101" s="1"/>
      <c r="AD101" s="1"/>
      <c r="AE101" s="1"/>
      <c r="AF101" s="1"/>
      <c r="AG101" s="1"/>
      <c r="AH101" s="1"/>
      <c r="AI101" s="1"/>
      <c r="AJ101" s="1"/>
      <c r="AK101" s="1"/>
      <c r="AL101" s="1"/>
      <c r="AM101" s="1"/>
      <c r="AN101" s="1"/>
      <c r="AO101" s="1"/>
    </row>
    <row r="102" spans="1:41" s="3" customFormat="1">
      <c r="A102" s="48">
        <v>1110</v>
      </c>
      <c r="B102" s="54" t="s">
        <v>12</v>
      </c>
      <c r="C102" s="54"/>
      <c r="D102" s="7"/>
      <c r="E102" s="4"/>
      <c r="F102" s="70">
        <v>1</v>
      </c>
      <c r="G102" s="71"/>
      <c r="H102" s="72">
        <f t="shared" si="207"/>
        <v>1</v>
      </c>
      <c r="I102" s="70">
        <v>1</v>
      </c>
      <c r="J102" s="71" t="s">
        <v>216</v>
      </c>
      <c r="K102" s="73">
        <f>SUMIF(exportMMB!D:D,budgetMMB!A102,exportMMB!F:F)</f>
        <v>0</v>
      </c>
      <c r="L102" s="19">
        <f t="shared" si="199"/>
        <v>0</v>
      </c>
      <c r="M102" s="32"/>
      <c r="N102" s="19">
        <f t="shared" si="200"/>
        <v>0</v>
      </c>
      <c r="O102" s="42"/>
      <c r="P102" s="42"/>
      <c r="Q102" s="42"/>
      <c r="R102" s="42"/>
      <c r="S102" s="19">
        <f t="shared" si="201"/>
        <v>0</v>
      </c>
      <c r="T102" s="42">
        <f>N102</f>
        <v>0</v>
      </c>
      <c r="U102" s="42" t="e">
        <f>SUMIF(#REF!,A102,#REF!)</f>
        <v>#REF!</v>
      </c>
      <c r="V102" s="42" t="e">
        <f>SUMIF(#REF!,A102,#REF!)</f>
        <v>#REF!</v>
      </c>
      <c r="W102" s="42" t="e">
        <f t="shared" si="202"/>
        <v>#REF!</v>
      </c>
      <c r="X102" s="42" t="e">
        <f t="shared" si="203"/>
        <v>#REF!</v>
      </c>
      <c r="Y102" s="42" t="e">
        <f t="shared" si="204"/>
        <v>#REF!</v>
      </c>
      <c r="Z102" s="116" t="e">
        <f t="shared" si="205"/>
        <v>#REF!</v>
      </c>
      <c r="AA102" s="120">
        <f t="shared" si="206"/>
        <v>0</v>
      </c>
      <c r="AB102" s="153">
        <f t="shared" si="190"/>
        <v>0</v>
      </c>
      <c r="AC102" s="1"/>
      <c r="AD102" s="1"/>
      <c r="AE102" s="1"/>
      <c r="AF102" s="1"/>
      <c r="AG102" s="1"/>
      <c r="AH102" s="1"/>
      <c r="AI102" s="1"/>
      <c r="AJ102" s="1"/>
      <c r="AK102" s="1"/>
      <c r="AL102" s="1"/>
      <c r="AM102" s="1"/>
      <c r="AN102" s="1"/>
      <c r="AO102" s="1"/>
    </row>
    <row r="103" spans="1:41" s="3" customFormat="1">
      <c r="A103" s="48">
        <v>1111</v>
      </c>
      <c r="B103" s="54" t="s">
        <v>13</v>
      </c>
      <c r="C103" s="54"/>
      <c r="D103" s="7"/>
      <c r="E103" s="4"/>
      <c r="F103" s="70">
        <v>1</v>
      </c>
      <c r="G103" s="71"/>
      <c r="H103" s="72">
        <f t="shared" si="207"/>
        <v>1</v>
      </c>
      <c r="I103" s="70">
        <v>1</v>
      </c>
      <c r="J103" s="71" t="s">
        <v>216</v>
      </c>
      <c r="K103" s="73">
        <f>SUMIF(exportMMB!D:D,budgetMMB!A103,exportMMB!F:F)</f>
        <v>0</v>
      </c>
      <c r="L103" s="19">
        <f t="shared" si="199"/>
        <v>0</v>
      </c>
      <c r="M103" s="32"/>
      <c r="N103" s="19">
        <f t="shared" si="200"/>
        <v>0</v>
      </c>
      <c r="O103" s="42"/>
      <c r="P103" s="42"/>
      <c r="Q103" s="42"/>
      <c r="R103" s="42"/>
      <c r="S103" s="19">
        <f t="shared" si="201"/>
        <v>0</v>
      </c>
      <c r="T103" s="45"/>
      <c r="U103" s="42" t="e">
        <f>SUMIF(#REF!,A103,#REF!)</f>
        <v>#REF!</v>
      </c>
      <c r="V103" s="42" t="e">
        <f>SUMIF(#REF!,A103,#REF!)</f>
        <v>#REF!</v>
      </c>
      <c r="W103" s="42" t="e">
        <f t="shared" si="202"/>
        <v>#REF!</v>
      </c>
      <c r="X103" s="42" t="e">
        <f t="shared" si="203"/>
        <v>#REF!</v>
      </c>
      <c r="Y103" s="42" t="e">
        <f t="shared" si="204"/>
        <v>#REF!</v>
      </c>
      <c r="Z103" s="116" t="e">
        <f t="shared" si="205"/>
        <v>#REF!</v>
      </c>
      <c r="AA103" s="120">
        <f t="shared" si="206"/>
        <v>0</v>
      </c>
      <c r="AB103" s="153">
        <f t="shared" si="190"/>
        <v>0</v>
      </c>
      <c r="AC103" s="1"/>
      <c r="AD103" s="1"/>
      <c r="AE103" s="1"/>
      <c r="AF103" s="1"/>
      <c r="AG103" s="1"/>
      <c r="AH103" s="1"/>
      <c r="AI103" s="1"/>
      <c r="AJ103" s="1"/>
      <c r="AK103" s="1"/>
      <c r="AL103" s="1"/>
      <c r="AM103" s="1"/>
      <c r="AN103" s="1"/>
      <c r="AO103" s="1"/>
    </row>
    <row r="104" spans="1:41" s="3" customFormat="1">
      <c r="A104" s="48"/>
      <c r="B104" s="55" t="s">
        <v>253</v>
      </c>
      <c r="C104" s="55"/>
      <c r="D104" s="7"/>
      <c r="E104" s="4"/>
      <c r="F104" s="70"/>
      <c r="G104" s="71"/>
      <c r="H104" s="72"/>
      <c r="I104" s="70"/>
      <c r="J104" s="71"/>
      <c r="K104" s="73"/>
      <c r="L104" s="21">
        <f t="shared" ref="L104:AB104" si="208">SUM(L94:L103)</f>
        <v>0</v>
      </c>
      <c r="M104" s="28">
        <f t="shared" si="208"/>
        <v>0</v>
      </c>
      <c r="N104" s="21">
        <f t="shared" si="208"/>
        <v>0</v>
      </c>
      <c r="O104" s="43">
        <f t="shared" si="208"/>
        <v>0</v>
      </c>
      <c r="P104" s="43">
        <f t="shared" si="208"/>
        <v>0</v>
      </c>
      <c r="Q104" s="43">
        <f t="shared" si="208"/>
        <v>0</v>
      </c>
      <c r="R104" s="43">
        <f t="shared" si="208"/>
        <v>0</v>
      </c>
      <c r="S104" s="21">
        <f t="shared" si="208"/>
        <v>0</v>
      </c>
      <c r="T104" s="43">
        <f t="shared" si="208"/>
        <v>0</v>
      </c>
      <c r="U104" s="46" t="e">
        <f t="shared" si="208"/>
        <v>#REF!</v>
      </c>
      <c r="V104" s="46" t="e">
        <f t="shared" si="208"/>
        <v>#REF!</v>
      </c>
      <c r="W104" s="46" t="e">
        <f t="shared" si="208"/>
        <v>#REF!</v>
      </c>
      <c r="X104" s="46" t="e">
        <f t="shared" si="208"/>
        <v>#REF!</v>
      </c>
      <c r="Y104" s="46" t="e">
        <f t="shared" si="208"/>
        <v>#REF!</v>
      </c>
      <c r="Z104" s="142" t="e">
        <f t="shared" si="208"/>
        <v>#REF!</v>
      </c>
      <c r="AA104" s="143">
        <f t="shared" si="208"/>
        <v>0</v>
      </c>
      <c r="AB104" s="161">
        <f t="shared" si="208"/>
        <v>0</v>
      </c>
      <c r="AC104" s="1"/>
      <c r="AD104" s="1"/>
      <c r="AE104" s="1"/>
      <c r="AF104" s="1"/>
      <c r="AG104" s="1"/>
      <c r="AH104" s="1"/>
      <c r="AI104" s="1"/>
      <c r="AJ104" s="1"/>
      <c r="AK104" s="1"/>
      <c r="AL104" s="1"/>
      <c r="AM104" s="1"/>
      <c r="AN104" s="1"/>
      <c r="AO104" s="1"/>
    </row>
    <row r="105" spans="1:41" s="3" customFormat="1">
      <c r="A105" s="48"/>
      <c r="B105" s="55"/>
      <c r="C105" s="55"/>
      <c r="D105" s="7"/>
      <c r="E105" s="4"/>
      <c r="F105" s="70"/>
      <c r="G105" s="71"/>
      <c r="H105" s="72"/>
      <c r="I105" s="70"/>
      <c r="J105" s="71"/>
      <c r="K105" s="73"/>
      <c r="L105" s="21"/>
      <c r="M105" s="31"/>
      <c r="N105" s="21"/>
      <c r="O105" s="42"/>
      <c r="P105" s="42"/>
      <c r="Q105" s="42"/>
      <c r="R105" s="42"/>
      <c r="S105" s="19"/>
      <c r="T105" s="42"/>
      <c r="U105" s="46"/>
      <c r="V105" s="46"/>
      <c r="W105" s="46"/>
      <c r="X105" s="46"/>
      <c r="Y105" s="46"/>
      <c r="Z105" s="142"/>
      <c r="AA105" s="143"/>
      <c r="AB105" s="161"/>
      <c r="AC105" s="1"/>
      <c r="AD105" s="1"/>
      <c r="AE105" s="1"/>
      <c r="AF105" s="1"/>
      <c r="AG105" s="1"/>
      <c r="AH105" s="1"/>
      <c r="AI105" s="1"/>
      <c r="AJ105" s="1"/>
      <c r="AK105" s="1"/>
      <c r="AL105" s="1"/>
      <c r="AM105" s="1"/>
      <c r="AN105" s="1"/>
      <c r="AO105" s="1"/>
    </row>
    <row r="106" spans="1:41" s="3" customFormat="1">
      <c r="A106" s="181">
        <v>1200</v>
      </c>
      <c r="B106" s="38" t="s">
        <v>14</v>
      </c>
      <c r="C106" s="38"/>
      <c r="D106" s="7"/>
      <c r="E106" s="4"/>
      <c r="F106" s="70"/>
      <c r="G106" s="71"/>
      <c r="H106" s="72"/>
      <c r="I106" s="70"/>
      <c r="J106" s="71"/>
      <c r="K106" s="73"/>
      <c r="L106" s="19"/>
      <c r="M106" s="32"/>
      <c r="N106" s="19"/>
      <c r="O106" s="42"/>
      <c r="P106" s="42"/>
      <c r="Q106" s="42"/>
      <c r="R106" s="42"/>
      <c r="S106" s="19"/>
      <c r="T106" s="42"/>
      <c r="U106" s="42"/>
      <c r="V106" s="42"/>
      <c r="W106" s="42"/>
      <c r="X106" s="42"/>
      <c r="Y106" s="42"/>
      <c r="Z106" s="116"/>
      <c r="AA106" s="120"/>
      <c r="AB106" s="162"/>
      <c r="AC106" s="1"/>
      <c r="AD106" s="1"/>
      <c r="AE106" s="1"/>
      <c r="AF106" s="1"/>
      <c r="AG106" s="1"/>
      <c r="AH106" s="1"/>
      <c r="AI106" s="1"/>
      <c r="AJ106" s="1"/>
      <c r="AK106" s="1"/>
      <c r="AL106" s="1"/>
      <c r="AM106" s="1"/>
      <c r="AN106" s="1"/>
      <c r="AO106" s="1"/>
    </row>
    <row r="107" spans="1:41" s="3" customFormat="1">
      <c r="A107" s="48">
        <v>1202</v>
      </c>
      <c r="B107" s="53" t="s">
        <v>15</v>
      </c>
      <c r="C107" s="53"/>
      <c r="D107" s="7"/>
      <c r="E107" s="4"/>
      <c r="F107" s="70">
        <v>1</v>
      </c>
      <c r="G107" s="71"/>
      <c r="H107" s="72">
        <f t="shared" ref="H107:H109" si="209">SUM(E107:G107)</f>
        <v>1</v>
      </c>
      <c r="I107" s="70">
        <v>1</v>
      </c>
      <c r="J107" s="71" t="s">
        <v>216</v>
      </c>
      <c r="K107" s="73">
        <f>SUMIF(exportMMB!D:D,budgetMMB!A107,exportMMB!F:F)</f>
        <v>0</v>
      </c>
      <c r="L107" s="19">
        <f t="shared" ref="L107:L116" si="210">H107*I107*K107</f>
        <v>0</v>
      </c>
      <c r="M107" s="32"/>
      <c r="N107" s="19">
        <f t="shared" ref="N107:N116" si="211">MAX(L107-SUM(O107:R107),0)</f>
        <v>0</v>
      </c>
      <c r="O107" s="42"/>
      <c r="P107" s="42"/>
      <c r="Q107" s="42"/>
      <c r="R107" s="42"/>
      <c r="S107" s="19">
        <f t="shared" ref="S107:S116" si="212">L107-SUM(N107:R107)</f>
        <v>0</v>
      </c>
      <c r="T107" s="42">
        <f>N107</f>
        <v>0</v>
      </c>
      <c r="U107" s="42" t="e">
        <f>SUMIF(#REF!,A107,#REF!)</f>
        <v>#REF!</v>
      </c>
      <c r="V107" s="42" t="e">
        <f>SUMIF(#REF!,A107,#REF!)</f>
        <v>#REF!</v>
      </c>
      <c r="W107" s="42" t="e">
        <f t="shared" ref="W107:W116" si="213">U107+V107</f>
        <v>#REF!</v>
      </c>
      <c r="X107" s="42" t="e">
        <f t="shared" ref="X107:X116" si="214">MAX(L107-W107,0)</f>
        <v>#REF!</v>
      </c>
      <c r="Y107" s="42" t="e">
        <f t="shared" ref="Y107:Y116" si="215">W107+X107</f>
        <v>#REF!</v>
      </c>
      <c r="Z107" s="116" t="e">
        <f t="shared" ref="Z107:Z116" si="216">L107-Y107</f>
        <v>#REF!</v>
      </c>
      <c r="AA107" s="120">
        <f t="shared" ref="AA107:AA116" si="217">AB107-L107</f>
        <v>0</v>
      </c>
      <c r="AB107" s="153">
        <f t="shared" si="190"/>
        <v>0</v>
      </c>
      <c r="AC107" s="1"/>
      <c r="AD107" s="1"/>
      <c r="AE107" s="1"/>
      <c r="AF107" s="1"/>
      <c r="AG107" s="1"/>
      <c r="AH107" s="1"/>
      <c r="AI107" s="1"/>
      <c r="AJ107" s="1"/>
      <c r="AK107" s="1"/>
      <c r="AL107" s="1"/>
      <c r="AM107" s="1"/>
      <c r="AN107" s="1"/>
      <c r="AO107" s="1"/>
    </row>
    <row r="108" spans="1:41" s="3" customFormat="1">
      <c r="A108" s="48">
        <v>1205</v>
      </c>
      <c r="B108" s="53" t="s">
        <v>16</v>
      </c>
      <c r="C108" s="53"/>
      <c r="D108" s="7"/>
      <c r="E108" s="4"/>
      <c r="F108" s="70">
        <v>1</v>
      </c>
      <c r="G108" s="71"/>
      <c r="H108" s="72">
        <f t="shared" si="209"/>
        <v>1</v>
      </c>
      <c r="I108" s="70">
        <v>1</v>
      </c>
      <c r="J108" s="71" t="s">
        <v>216</v>
      </c>
      <c r="K108" s="73">
        <f>SUMIF(exportMMB!D:D,budgetMMB!A108,exportMMB!F:F)</f>
        <v>0</v>
      </c>
      <c r="L108" s="19">
        <f t="shared" si="210"/>
        <v>0</v>
      </c>
      <c r="M108" s="32"/>
      <c r="N108" s="19">
        <f t="shared" si="211"/>
        <v>0</v>
      </c>
      <c r="O108" s="42"/>
      <c r="P108" s="42"/>
      <c r="Q108" s="42"/>
      <c r="R108" s="42"/>
      <c r="S108" s="19">
        <f t="shared" si="212"/>
        <v>0</v>
      </c>
      <c r="T108" s="42">
        <f>N108</f>
        <v>0</v>
      </c>
      <c r="U108" s="42" t="e">
        <f>SUMIF(#REF!,A108,#REF!)</f>
        <v>#REF!</v>
      </c>
      <c r="V108" s="42" t="e">
        <f>SUMIF(#REF!,A108,#REF!)</f>
        <v>#REF!</v>
      </c>
      <c r="W108" s="42" t="e">
        <f t="shared" si="213"/>
        <v>#REF!</v>
      </c>
      <c r="X108" s="42" t="e">
        <f t="shared" si="214"/>
        <v>#REF!</v>
      </c>
      <c r="Y108" s="42" t="e">
        <f t="shared" si="215"/>
        <v>#REF!</v>
      </c>
      <c r="Z108" s="116" t="e">
        <f t="shared" si="216"/>
        <v>#REF!</v>
      </c>
      <c r="AA108" s="120">
        <f t="shared" si="217"/>
        <v>0</v>
      </c>
      <c r="AB108" s="153">
        <f t="shared" si="190"/>
        <v>0</v>
      </c>
      <c r="AC108" s="1"/>
      <c r="AD108" s="1"/>
      <c r="AE108" s="1"/>
      <c r="AF108" s="1"/>
      <c r="AG108" s="1"/>
      <c r="AH108" s="1"/>
      <c r="AI108" s="1"/>
      <c r="AJ108" s="1"/>
      <c r="AK108" s="1"/>
      <c r="AL108" s="1"/>
      <c r="AM108" s="1"/>
      <c r="AN108" s="1"/>
      <c r="AO108" s="1"/>
    </row>
    <row r="109" spans="1:41" s="3" customFormat="1">
      <c r="A109" s="180">
        <v>1206</v>
      </c>
      <c r="B109" s="53" t="s">
        <v>270</v>
      </c>
      <c r="C109" s="53"/>
      <c r="D109" s="7"/>
      <c r="E109" s="4"/>
      <c r="F109" s="70">
        <v>1</v>
      </c>
      <c r="G109" s="71"/>
      <c r="H109" s="72">
        <f t="shared" si="209"/>
        <v>1</v>
      </c>
      <c r="I109" s="70">
        <v>1</v>
      </c>
      <c r="J109" s="71" t="s">
        <v>216</v>
      </c>
      <c r="K109" s="73">
        <f>SUMIF(exportMMB!D:D,budgetMMB!A109,exportMMB!F:F)</f>
        <v>0</v>
      </c>
      <c r="L109" s="19">
        <f t="shared" si="210"/>
        <v>0</v>
      </c>
      <c r="M109" s="32"/>
      <c r="N109" s="19">
        <f t="shared" si="211"/>
        <v>0</v>
      </c>
      <c r="O109" s="42"/>
      <c r="P109" s="42"/>
      <c r="Q109" s="42"/>
      <c r="R109" s="42"/>
      <c r="S109" s="19">
        <f t="shared" si="212"/>
        <v>0</v>
      </c>
      <c r="T109" s="45"/>
      <c r="U109" s="42" t="e">
        <f>SUMIF(#REF!,A109,#REF!)</f>
        <v>#REF!</v>
      </c>
      <c r="V109" s="42" t="e">
        <f>SUMIF(#REF!,A109,#REF!)</f>
        <v>#REF!</v>
      </c>
      <c r="W109" s="42" t="e">
        <f t="shared" si="213"/>
        <v>#REF!</v>
      </c>
      <c r="X109" s="42" t="e">
        <f t="shared" si="214"/>
        <v>#REF!</v>
      </c>
      <c r="Y109" s="42" t="e">
        <f t="shared" si="215"/>
        <v>#REF!</v>
      </c>
      <c r="Z109" s="116" t="e">
        <f t="shared" si="216"/>
        <v>#REF!</v>
      </c>
      <c r="AA109" s="120">
        <f t="shared" si="217"/>
        <v>0</v>
      </c>
      <c r="AB109" s="153">
        <f t="shared" si="190"/>
        <v>0</v>
      </c>
      <c r="AC109" s="1"/>
      <c r="AD109" s="1"/>
      <c r="AE109" s="1"/>
      <c r="AF109" s="1"/>
      <c r="AG109" s="1"/>
      <c r="AH109" s="1"/>
      <c r="AI109" s="1"/>
      <c r="AJ109" s="1"/>
      <c r="AK109" s="1"/>
      <c r="AL109" s="1"/>
      <c r="AM109" s="1"/>
      <c r="AN109" s="1"/>
      <c r="AO109" s="1"/>
    </row>
    <row r="110" spans="1:41" s="3" customFormat="1">
      <c r="A110" s="180">
        <v>1208</v>
      </c>
      <c r="B110" s="53" t="s">
        <v>271</v>
      </c>
      <c r="C110" s="53"/>
      <c r="D110" s="7"/>
      <c r="E110" s="4"/>
      <c r="F110" s="70">
        <v>1</v>
      </c>
      <c r="G110" s="71"/>
      <c r="H110" s="72">
        <f t="shared" ref="H110" si="218">SUM(E110:G110)</f>
        <v>1</v>
      </c>
      <c r="I110" s="70">
        <v>1</v>
      </c>
      <c r="J110" s="71" t="s">
        <v>216</v>
      </c>
      <c r="K110" s="73">
        <f>SUMIF(exportMMB!D:D,budgetMMB!A110,exportMMB!F:F)</f>
        <v>0</v>
      </c>
      <c r="L110" s="19">
        <f t="shared" si="210"/>
        <v>0</v>
      </c>
      <c r="M110" s="32"/>
      <c r="N110" s="19">
        <f t="shared" si="211"/>
        <v>0</v>
      </c>
      <c r="O110" s="42"/>
      <c r="P110" s="42"/>
      <c r="Q110" s="42"/>
      <c r="R110" s="42"/>
      <c r="S110" s="19">
        <f t="shared" si="212"/>
        <v>0</v>
      </c>
      <c r="T110" s="45"/>
      <c r="U110" s="42" t="e">
        <f>SUMIF(#REF!,A110,#REF!)</f>
        <v>#REF!</v>
      </c>
      <c r="V110" s="42" t="e">
        <f>SUMIF(#REF!,A110,#REF!)</f>
        <v>#REF!</v>
      </c>
      <c r="W110" s="42" t="e">
        <f t="shared" si="213"/>
        <v>#REF!</v>
      </c>
      <c r="X110" s="42" t="e">
        <f t="shared" si="214"/>
        <v>#REF!</v>
      </c>
      <c r="Y110" s="42" t="e">
        <f t="shared" si="215"/>
        <v>#REF!</v>
      </c>
      <c r="Z110" s="116" t="e">
        <f t="shared" si="216"/>
        <v>#REF!</v>
      </c>
      <c r="AA110" s="120">
        <f t="shared" si="217"/>
        <v>0</v>
      </c>
      <c r="AB110" s="153">
        <f t="shared" si="190"/>
        <v>0</v>
      </c>
      <c r="AC110" s="1"/>
      <c r="AD110" s="1"/>
      <c r="AE110" s="1"/>
      <c r="AF110" s="1"/>
      <c r="AG110" s="1"/>
      <c r="AH110" s="1"/>
      <c r="AI110" s="1"/>
      <c r="AJ110" s="1"/>
      <c r="AK110" s="1"/>
      <c r="AL110" s="1"/>
      <c r="AM110" s="1"/>
      <c r="AN110" s="1"/>
      <c r="AO110" s="1"/>
    </row>
    <row r="111" spans="1:41" s="3" customFormat="1">
      <c r="A111" s="48">
        <v>1245</v>
      </c>
      <c r="B111" s="53" t="s">
        <v>17</v>
      </c>
      <c r="C111" s="53"/>
      <c r="D111" s="7"/>
      <c r="E111" s="4"/>
      <c r="F111" s="70">
        <v>1</v>
      </c>
      <c r="G111" s="71"/>
      <c r="H111" s="72">
        <f t="shared" ref="H111:H116" si="219">SUM(E111:G111)</f>
        <v>1</v>
      </c>
      <c r="I111" s="70">
        <v>1</v>
      </c>
      <c r="J111" s="71" t="s">
        <v>216</v>
      </c>
      <c r="K111" s="73">
        <f>SUMIF(exportMMB!D:D,budgetMMB!A111,exportMMB!F:F)</f>
        <v>0</v>
      </c>
      <c r="L111" s="19">
        <f t="shared" si="210"/>
        <v>0</v>
      </c>
      <c r="M111" s="32"/>
      <c r="N111" s="19">
        <f t="shared" si="211"/>
        <v>0</v>
      </c>
      <c r="O111" s="42"/>
      <c r="P111" s="42"/>
      <c r="Q111" s="42"/>
      <c r="R111" s="42"/>
      <c r="S111" s="19">
        <f t="shared" si="212"/>
        <v>0</v>
      </c>
      <c r="T111" s="45"/>
      <c r="U111" s="42" t="e">
        <f>SUMIF(#REF!,A111,#REF!)</f>
        <v>#REF!</v>
      </c>
      <c r="V111" s="42" t="e">
        <f>SUMIF(#REF!,A111,#REF!)</f>
        <v>#REF!</v>
      </c>
      <c r="W111" s="42" t="e">
        <f t="shared" si="213"/>
        <v>#REF!</v>
      </c>
      <c r="X111" s="42" t="e">
        <f t="shared" si="214"/>
        <v>#REF!</v>
      </c>
      <c r="Y111" s="42" t="e">
        <f t="shared" si="215"/>
        <v>#REF!</v>
      </c>
      <c r="Z111" s="116" t="e">
        <f t="shared" si="216"/>
        <v>#REF!</v>
      </c>
      <c r="AA111" s="120">
        <f t="shared" si="217"/>
        <v>0</v>
      </c>
      <c r="AB111" s="153">
        <f t="shared" si="190"/>
        <v>0</v>
      </c>
      <c r="AC111" s="1"/>
      <c r="AD111" s="1"/>
      <c r="AE111" s="1"/>
      <c r="AF111" s="1"/>
      <c r="AG111" s="1"/>
      <c r="AH111" s="1"/>
      <c r="AI111" s="1"/>
      <c r="AJ111" s="1"/>
      <c r="AK111" s="1"/>
      <c r="AL111" s="1"/>
      <c r="AM111" s="1"/>
      <c r="AN111" s="1"/>
      <c r="AO111" s="1"/>
    </row>
    <row r="112" spans="1:41" s="3" customFormat="1">
      <c r="A112" s="180">
        <v>1250</v>
      </c>
      <c r="B112" s="53" t="s">
        <v>659</v>
      </c>
      <c r="C112" s="53"/>
      <c r="D112" s="7"/>
      <c r="E112" s="4"/>
      <c r="F112" s="70">
        <v>1</v>
      </c>
      <c r="G112" s="71"/>
      <c r="H112" s="72">
        <f t="shared" si="219"/>
        <v>1</v>
      </c>
      <c r="I112" s="70">
        <v>1</v>
      </c>
      <c r="J112" s="71" t="s">
        <v>216</v>
      </c>
      <c r="K112" s="73">
        <f>SUMIF(exportMMB!D:D,budgetMMB!A112,exportMMB!F:F)</f>
        <v>0</v>
      </c>
      <c r="L112" s="19">
        <f t="shared" si="210"/>
        <v>0</v>
      </c>
      <c r="M112" s="32"/>
      <c r="N112" s="19">
        <f t="shared" si="211"/>
        <v>0</v>
      </c>
      <c r="O112" s="42"/>
      <c r="P112" s="42"/>
      <c r="Q112" s="42"/>
      <c r="R112" s="42"/>
      <c r="S112" s="19">
        <f t="shared" si="212"/>
        <v>0</v>
      </c>
      <c r="T112" s="45"/>
      <c r="U112" s="42" t="e">
        <f>SUMIF(#REF!,A112,#REF!)</f>
        <v>#REF!</v>
      </c>
      <c r="V112" s="42" t="e">
        <f>SUMIF(#REF!,A112,#REF!)</f>
        <v>#REF!</v>
      </c>
      <c r="W112" s="42" t="e">
        <f t="shared" si="213"/>
        <v>#REF!</v>
      </c>
      <c r="X112" s="42" t="e">
        <f t="shared" si="214"/>
        <v>#REF!</v>
      </c>
      <c r="Y112" s="42" t="e">
        <f t="shared" si="215"/>
        <v>#REF!</v>
      </c>
      <c r="Z112" s="116" t="e">
        <f t="shared" si="216"/>
        <v>#REF!</v>
      </c>
      <c r="AA112" s="120">
        <f t="shared" si="217"/>
        <v>0</v>
      </c>
      <c r="AB112" s="153">
        <f t="shared" si="190"/>
        <v>0</v>
      </c>
      <c r="AC112" s="1"/>
      <c r="AD112" s="1"/>
      <c r="AE112" s="1"/>
      <c r="AF112" s="1"/>
      <c r="AG112" s="1"/>
      <c r="AH112" s="1"/>
      <c r="AI112" s="1"/>
      <c r="AJ112" s="1"/>
      <c r="AK112" s="1"/>
      <c r="AL112" s="1"/>
      <c r="AM112" s="1"/>
      <c r="AN112" s="1"/>
      <c r="AO112" s="1"/>
    </row>
    <row r="113" spans="1:41" s="3" customFormat="1">
      <c r="A113" s="180">
        <v>1251</v>
      </c>
      <c r="B113" s="53" t="s">
        <v>272</v>
      </c>
      <c r="C113" s="53"/>
      <c r="D113" s="7"/>
      <c r="E113" s="4"/>
      <c r="F113" s="70">
        <v>1</v>
      </c>
      <c r="G113" s="71"/>
      <c r="H113" s="72">
        <f t="shared" si="219"/>
        <v>1</v>
      </c>
      <c r="I113" s="70">
        <v>1</v>
      </c>
      <c r="J113" s="71" t="s">
        <v>216</v>
      </c>
      <c r="K113" s="73">
        <f>SUMIF(exportMMB!D:D,budgetMMB!A113,exportMMB!F:F)</f>
        <v>0</v>
      </c>
      <c r="L113" s="19">
        <f t="shared" si="210"/>
        <v>0</v>
      </c>
      <c r="M113" s="32"/>
      <c r="N113" s="19">
        <f t="shared" si="211"/>
        <v>0</v>
      </c>
      <c r="O113" s="42"/>
      <c r="P113" s="42"/>
      <c r="Q113" s="42"/>
      <c r="R113" s="42"/>
      <c r="S113" s="19">
        <f t="shared" si="212"/>
        <v>0</v>
      </c>
      <c r="T113" s="45"/>
      <c r="U113" s="42" t="e">
        <f>SUMIF(#REF!,A113,#REF!)</f>
        <v>#REF!</v>
      </c>
      <c r="V113" s="42" t="e">
        <f>SUMIF(#REF!,A113,#REF!)</f>
        <v>#REF!</v>
      </c>
      <c r="W113" s="42" t="e">
        <f t="shared" si="213"/>
        <v>#REF!</v>
      </c>
      <c r="X113" s="42" t="e">
        <f t="shared" si="214"/>
        <v>#REF!</v>
      </c>
      <c r="Y113" s="42" t="e">
        <f t="shared" si="215"/>
        <v>#REF!</v>
      </c>
      <c r="Z113" s="116" t="e">
        <f t="shared" si="216"/>
        <v>#REF!</v>
      </c>
      <c r="AA113" s="120">
        <f t="shared" si="217"/>
        <v>0</v>
      </c>
      <c r="AB113" s="153">
        <f t="shared" si="190"/>
        <v>0</v>
      </c>
      <c r="AC113" s="1"/>
      <c r="AD113" s="1"/>
      <c r="AE113" s="1"/>
      <c r="AF113" s="1"/>
      <c r="AG113" s="1"/>
      <c r="AH113" s="1"/>
      <c r="AI113" s="1"/>
      <c r="AJ113" s="1"/>
      <c r="AK113" s="1"/>
      <c r="AL113" s="1"/>
      <c r="AM113" s="1"/>
      <c r="AN113" s="1"/>
      <c r="AO113" s="1"/>
    </row>
    <row r="114" spans="1:41" s="3" customFormat="1">
      <c r="A114" s="180">
        <v>1252</v>
      </c>
      <c r="B114" s="53" t="s">
        <v>660</v>
      </c>
      <c r="C114" s="53"/>
      <c r="D114" s="7"/>
      <c r="E114" s="4"/>
      <c r="F114" s="70">
        <v>1</v>
      </c>
      <c r="G114" s="71"/>
      <c r="H114" s="72">
        <f t="shared" si="219"/>
        <v>1</v>
      </c>
      <c r="I114" s="70">
        <v>1</v>
      </c>
      <c r="J114" s="71" t="s">
        <v>216</v>
      </c>
      <c r="K114" s="73">
        <f>SUMIF(exportMMB!D:D,budgetMMB!A114,exportMMB!F:F)</f>
        <v>0</v>
      </c>
      <c r="L114" s="19">
        <f t="shared" si="210"/>
        <v>0</v>
      </c>
      <c r="M114" s="32"/>
      <c r="N114" s="19">
        <f t="shared" si="211"/>
        <v>0</v>
      </c>
      <c r="O114" s="42"/>
      <c r="P114" s="42"/>
      <c r="Q114" s="42"/>
      <c r="R114" s="42"/>
      <c r="S114" s="19">
        <f t="shared" si="212"/>
        <v>0</v>
      </c>
      <c r="T114" s="42">
        <f>N114</f>
        <v>0</v>
      </c>
      <c r="U114" s="42" t="e">
        <f>SUMIF(#REF!,A114,#REF!)</f>
        <v>#REF!</v>
      </c>
      <c r="V114" s="42" t="e">
        <f>SUMIF(#REF!,A114,#REF!)</f>
        <v>#REF!</v>
      </c>
      <c r="W114" s="42" t="e">
        <f t="shared" si="213"/>
        <v>#REF!</v>
      </c>
      <c r="X114" s="42" t="e">
        <f t="shared" si="214"/>
        <v>#REF!</v>
      </c>
      <c r="Y114" s="42" t="e">
        <f t="shared" si="215"/>
        <v>#REF!</v>
      </c>
      <c r="Z114" s="116" t="e">
        <f t="shared" si="216"/>
        <v>#REF!</v>
      </c>
      <c r="AA114" s="120">
        <f t="shared" si="217"/>
        <v>0</v>
      </c>
      <c r="AB114" s="153">
        <f t="shared" si="190"/>
        <v>0</v>
      </c>
      <c r="AC114" s="1"/>
      <c r="AD114" s="1"/>
      <c r="AE114" s="1"/>
      <c r="AF114" s="1"/>
      <c r="AG114" s="1"/>
      <c r="AH114" s="1"/>
      <c r="AI114" s="1"/>
      <c r="AJ114" s="1"/>
      <c r="AK114" s="1"/>
      <c r="AL114" s="1"/>
      <c r="AM114" s="1"/>
      <c r="AN114" s="1"/>
      <c r="AO114" s="1"/>
    </row>
    <row r="115" spans="1:41" s="3" customFormat="1">
      <c r="A115" s="180">
        <v>1253</v>
      </c>
      <c r="B115" s="53" t="s">
        <v>273</v>
      </c>
      <c r="C115" s="53"/>
      <c r="D115" s="7"/>
      <c r="E115" s="4"/>
      <c r="F115" s="70">
        <v>1</v>
      </c>
      <c r="G115" s="71"/>
      <c r="H115" s="72">
        <f t="shared" si="219"/>
        <v>1</v>
      </c>
      <c r="I115" s="70">
        <v>1</v>
      </c>
      <c r="J115" s="71" t="s">
        <v>216</v>
      </c>
      <c r="K115" s="73">
        <f>SUMIF(exportMMB!D:D,budgetMMB!A115,exportMMB!F:F)</f>
        <v>0</v>
      </c>
      <c r="L115" s="19">
        <f t="shared" si="210"/>
        <v>0</v>
      </c>
      <c r="M115" s="32"/>
      <c r="N115" s="19">
        <f t="shared" si="211"/>
        <v>0</v>
      </c>
      <c r="O115" s="42"/>
      <c r="P115" s="42"/>
      <c r="Q115" s="42"/>
      <c r="R115" s="42"/>
      <c r="S115" s="19">
        <f t="shared" si="212"/>
        <v>0</v>
      </c>
      <c r="T115" s="45"/>
      <c r="U115" s="42" t="e">
        <f>SUMIF(#REF!,A115,#REF!)</f>
        <v>#REF!</v>
      </c>
      <c r="V115" s="42" t="e">
        <f>SUMIF(#REF!,A115,#REF!)</f>
        <v>#REF!</v>
      </c>
      <c r="W115" s="42" t="e">
        <f t="shared" si="213"/>
        <v>#REF!</v>
      </c>
      <c r="X115" s="42" t="e">
        <f t="shared" si="214"/>
        <v>#REF!</v>
      </c>
      <c r="Y115" s="42" t="e">
        <f t="shared" si="215"/>
        <v>#REF!</v>
      </c>
      <c r="Z115" s="116" t="e">
        <f t="shared" si="216"/>
        <v>#REF!</v>
      </c>
      <c r="AA115" s="120">
        <f t="shared" si="217"/>
        <v>0</v>
      </c>
      <c r="AB115" s="153">
        <f t="shared" si="190"/>
        <v>0</v>
      </c>
      <c r="AC115" s="1"/>
      <c r="AD115" s="1"/>
      <c r="AE115" s="1"/>
      <c r="AF115" s="1"/>
      <c r="AG115" s="1"/>
      <c r="AH115" s="1"/>
      <c r="AI115" s="1"/>
      <c r="AJ115" s="1"/>
      <c r="AK115" s="1"/>
      <c r="AL115" s="1"/>
      <c r="AM115" s="1"/>
      <c r="AN115" s="1"/>
      <c r="AO115" s="1"/>
    </row>
    <row r="116" spans="1:41" s="3" customFormat="1">
      <c r="A116" s="48">
        <v>1291</v>
      </c>
      <c r="B116" s="53" t="s">
        <v>586</v>
      </c>
      <c r="C116" s="53"/>
      <c r="D116" s="7"/>
      <c r="E116" s="4"/>
      <c r="F116" s="70">
        <v>1</v>
      </c>
      <c r="G116" s="71"/>
      <c r="H116" s="72">
        <f t="shared" si="219"/>
        <v>1</v>
      </c>
      <c r="I116" s="70">
        <v>1</v>
      </c>
      <c r="J116" s="71" t="s">
        <v>216</v>
      </c>
      <c r="K116" s="73">
        <f>SUMIF(exportMMB!D:D,budgetMMB!A116,exportMMB!F:F)</f>
        <v>0</v>
      </c>
      <c r="L116" s="19">
        <f t="shared" si="210"/>
        <v>0</v>
      </c>
      <c r="M116" s="32"/>
      <c r="N116" s="19">
        <f t="shared" si="211"/>
        <v>0</v>
      </c>
      <c r="O116" s="42"/>
      <c r="P116" s="42"/>
      <c r="Q116" s="42"/>
      <c r="R116" s="42"/>
      <c r="S116" s="19">
        <f t="shared" si="212"/>
        <v>0</v>
      </c>
      <c r="T116" s="45"/>
      <c r="U116" s="42" t="e">
        <f>SUMIF(#REF!,A116,#REF!)</f>
        <v>#REF!</v>
      </c>
      <c r="V116" s="42" t="e">
        <f>SUMIF(#REF!,A116,#REF!)</f>
        <v>#REF!</v>
      </c>
      <c r="W116" s="42" t="e">
        <f t="shared" si="213"/>
        <v>#REF!</v>
      </c>
      <c r="X116" s="42" t="e">
        <f t="shared" si="214"/>
        <v>#REF!</v>
      </c>
      <c r="Y116" s="42" t="e">
        <f t="shared" si="215"/>
        <v>#REF!</v>
      </c>
      <c r="Z116" s="116" t="e">
        <f t="shared" si="216"/>
        <v>#REF!</v>
      </c>
      <c r="AA116" s="120">
        <f t="shared" si="217"/>
        <v>0</v>
      </c>
      <c r="AB116" s="153">
        <f t="shared" si="190"/>
        <v>0</v>
      </c>
      <c r="AC116" s="1"/>
      <c r="AD116" s="1"/>
      <c r="AE116" s="1"/>
      <c r="AF116" s="1"/>
      <c r="AG116" s="1"/>
      <c r="AH116" s="1"/>
      <c r="AI116" s="1"/>
      <c r="AJ116" s="1"/>
      <c r="AK116" s="1"/>
      <c r="AL116" s="1"/>
      <c r="AM116" s="1"/>
      <c r="AN116" s="1"/>
      <c r="AO116" s="1"/>
    </row>
    <row r="117" spans="1:41" s="3" customFormat="1">
      <c r="A117" s="48"/>
      <c r="B117" s="55" t="s">
        <v>253</v>
      </c>
      <c r="C117" s="55"/>
      <c r="D117" s="7"/>
      <c r="E117" s="4"/>
      <c r="F117" s="70"/>
      <c r="G117" s="71"/>
      <c r="H117" s="72"/>
      <c r="I117" s="70"/>
      <c r="J117" s="71"/>
      <c r="K117" s="73"/>
      <c r="L117" s="21">
        <f>SUM(L107:L116)</f>
        <v>0</v>
      </c>
      <c r="M117" s="28">
        <f t="shared" ref="M117:R117" si="220">SUM(M107:M116)</f>
        <v>0</v>
      </c>
      <c r="N117" s="21">
        <f t="shared" si="220"/>
        <v>0</v>
      </c>
      <c r="O117" s="43">
        <f t="shared" si="220"/>
        <v>0</v>
      </c>
      <c r="P117" s="43">
        <f t="shared" si="220"/>
        <v>0</v>
      </c>
      <c r="Q117" s="43">
        <f t="shared" si="220"/>
        <v>0</v>
      </c>
      <c r="R117" s="43">
        <f t="shared" si="220"/>
        <v>0</v>
      </c>
      <c r="S117" s="21">
        <f>SUM(S107:S116)</f>
        <v>0</v>
      </c>
      <c r="T117" s="43">
        <f>SUM(T107:T116)</f>
        <v>0</v>
      </c>
      <c r="U117" s="46" t="e">
        <f t="shared" ref="U117:V117" si="221">SUM(U107:U116)</f>
        <v>#REF!</v>
      </c>
      <c r="V117" s="46" t="e">
        <f t="shared" si="221"/>
        <v>#REF!</v>
      </c>
      <c r="W117" s="46" t="e">
        <f t="shared" ref="W117:AA117" si="222">SUM(W107:W116)</f>
        <v>#REF!</v>
      </c>
      <c r="X117" s="46" t="e">
        <f t="shared" si="222"/>
        <v>#REF!</v>
      </c>
      <c r="Y117" s="46" t="e">
        <f t="shared" si="222"/>
        <v>#REF!</v>
      </c>
      <c r="Z117" s="142" t="e">
        <f t="shared" si="222"/>
        <v>#REF!</v>
      </c>
      <c r="AA117" s="143">
        <f t="shared" si="222"/>
        <v>0</v>
      </c>
      <c r="AB117" s="161">
        <f t="shared" ref="AB117" si="223">SUM(AB107:AB116)</f>
        <v>0</v>
      </c>
      <c r="AC117" s="1"/>
      <c r="AD117" s="1"/>
      <c r="AE117" s="1"/>
      <c r="AF117" s="1"/>
      <c r="AG117" s="1"/>
      <c r="AH117" s="1"/>
      <c r="AI117" s="1"/>
      <c r="AJ117" s="1"/>
      <c r="AK117" s="1"/>
      <c r="AL117" s="1"/>
      <c r="AM117" s="1"/>
      <c r="AN117" s="1"/>
      <c r="AO117" s="1"/>
    </row>
    <row r="118" spans="1:41" s="3" customFormat="1">
      <c r="A118" s="48"/>
      <c r="B118" s="55"/>
      <c r="C118" s="55"/>
      <c r="D118" s="7"/>
      <c r="E118" s="4"/>
      <c r="F118" s="70"/>
      <c r="G118" s="71"/>
      <c r="H118" s="72"/>
      <c r="I118" s="70"/>
      <c r="J118" s="71"/>
      <c r="K118" s="73"/>
      <c r="L118" s="21"/>
      <c r="M118" s="31"/>
      <c r="N118" s="21"/>
      <c r="O118" s="42"/>
      <c r="P118" s="42"/>
      <c r="Q118" s="42"/>
      <c r="R118" s="42"/>
      <c r="S118" s="19"/>
      <c r="T118" s="42"/>
      <c r="U118" s="46"/>
      <c r="V118" s="46"/>
      <c r="W118" s="46"/>
      <c r="X118" s="46"/>
      <c r="Y118" s="46"/>
      <c r="Z118" s="142"/>
      <c r="AA118" s="143"/>
      <c r="AB118" s="161"/>
      <c r="AC118" s="1"/>
      <c r="AD118" s="1"/>
      <c r="AE118" s="1"/>
      <c r="AF118" s="1"/>
      <c r="AG118" s="1"/>
      <c r="AH118" s="1"/>
      <c r="AI118" s="1"/>
      <c r="AJ118" s="1"/>
      <c r="AK118" s="1"/>
      <c r="AL118" s="1"/>
      <c r="AM118" s="1"/>
      <c r="AN118" s="1"/>
      <c r="AO118" s="1"/>
    </row>
    <row r="119" spans="1:41" s="3" customFormat="1">
      <c r="A119" s="181" t="s">
        <v>178</v>
      </c>
      <c r="B119" s="38" t="s">
        <v>18</v>
      </c>
      <c r="C119" s="38"/>
      <c r="D119" s="7"/>
      <c r="E119" s="4"/>
      <c r="F119" s="70"/>
      <c r="G119" s="71"/>
      <c r="H119" s="72"/>
      <c r="I119" s="70"/>
      <c r="J119" s="71"/>
      <c r="K119" s="73"/>
      <c r="L119" s="19"/>
      <c r="M119" s="32"/>
      <c r="N119" s="19"/>
      <c r="O119" s="42"/>
      <c r="P119" s="42"/>
      <c r="Q119" s="42"/>
      <c r="R119" s="42"/>
      <c r="S119" s="19"/>
      <c r="T119" s="42"/>
      <c r="U119" s="42"/>
      <c r="V119" s="42"/>
      <c r="W119" s="42"/>
      <c r="X119" s="42"/>
      <c r="Y119" s="42"/>
      <c r="Z119" s="116"/>
      <c r="AA119" s="120"/>
      <c r="AB119" s="162"/>
      <c r="AC119" s="1"/>
      <c r="AD119" s="1"/>
      <c r="AE119" s="1"/>
      <c r="AF119" s="1"/>
      <c r="AG119" s="1"/>
      <c r="AH119" s="1"/>
      <c r="AI119" s="1"/>
      <c r="AJ119" s="1"/>
      <c r="AK119" s="1"/>
      <c r="AL119" s="1"/>
      <c r="AM119" s="1"/>
      <c r="AN119" s="1"/>
      <c r="AO119" s="1"/>
    </row>
    <row r="120" spans="1:41" s="3" customFormat="1">
      <c r="A120" s="48">
        <v>1301</v>
      </c>
      <c r="B120" s="53" t="s">
        <v>18</v>
      </c>
      <c r="C120" s="53"/>
      <c r="D120" s="7"/>
      <c r="E120" s="4"/>
      <c r="F120" s="70">
        <v>1</v>
      </c>
      <c r="G120" s="71"/>
      <c r="H120" s="72">
        <f t="shared" ref="H120:H125" si="224">SUM(E120:G120)</f>
        <v>1</v>
      </c>
      <c r="I120" s="70">
        <v>1</v>
      </c>
      <c r="J120" s="71" t="s">
        <v>216</v>
      </c>
      <c r="K120" s="73">
        <f>SUMIF(exportMMB!D:D,budgetMMB!A120,exportMMB!F:F)</f>
        <v>0</v>
      </c>
      <c r="L120" s="19">
        <f t="shared" ref="L120:L132" si="225">H120*I120*K120</f>
        <v>0</v>
      </c>
      <c r="M120" s="32"/>
      <c r="N120" s="19">
        <f t="shared" ref="N120:N132" si="226">MAX(L120-SUM(O120:R120),0)</f>
        <v>0</v>
      </c>
      <c r="O120" s="42"/>
      <c r="P120" s="42"/>
      <c r="Q120" s="42"/>
      <c r="R120" s="42"/>
      <c r="S120" s="19">
        <f t="shared" ref="S120:S132" si="227">L120-SUM(N120:R120)</f>
        <v>0</v>
      </c>
      <c r="T120" s="42">
        <f t="shared" ref="T120:T126" si="228">N120</f>
        <v>0</v>
      </c>
      <c r="U120" s="42" t="e">
        <f>SUMIF(#REF!,A120,#REF!)</f>
        <v>#REF!</v>
      </c>
      <c r="V120" s="42" t="e">
        <f>SUMIF(#REF!,A120,#REF!)</f>
        <v>#REF!</v>
      </c>
      <c r="W120" s="42" t="e">
        <f t="shared" ref="W120:W132" si="229">U120+V120</f>
        <v>#REF!</v>
      </c>
      <c r="X120" s="42" t="e">
        <f t="shared" ref="X120:X132" si="230">MAX(L120-W120,0)</f>
        <v>#REF!</v>
      </c>
      <c r="Y120" s="42" t="e">
        <f t="shared" ref="Y120:Y132" si="231">W120+X120</f>
        <v>#REF!</v>
      </c>
      <c r="Z120" s="116" t="e">
        <f t="shared" ref="Z120:Z132" si="232">L120-Y120</f>
        <v>#REF!</v>
      </c>
      <c r="AA120" s="120">
        <f t="shared" ref="AA120:AA132" si="233">AB120-L120</f>
        <v>0</v>
      </c>
      <c r="AB120" s="153">
        <f t="shared" si="190"/>
        <v>0</v>
      </c>
      <c r="AC120" s="1"/>
      <c r="AD120" s="1"/>
      <c r="AE120" s="1"/>
      <c r="AF120" s="1"/>
      <c r="AG120" s="1"/>
      <c r="AH120" s="1"/>
      <c r="AI120" s="1"/>
      <c r="AJ120" s="1"/>
      <c r="AK120" s="1"/>
      <c r="AL120" s="1"/>
      <c r="AM120" s="1"/>
      <c r="AN120" s="1"/>
      <c r="AO120" s="1"/>
    </row>
    <row r="121" spans="1:41" s="3" customFormat="1">
      <c r="A121" s="48">
        <v>1302</v>
      </c>
      <c r="B121" s="53" t="s">
        <v>661</v>
      </c>
      <c r="C121" s="53"/>
      <c r="D121" s="7"/>
      <c r="E121" s="4"/>
      <c r="F121" s="70">
        <v>1</v>
      </c>
      <c r="G121" s="71"/>
      <c r="H121" s="72">
        <f t="shared" si="224"/>
        <v>1</v>
      </c>
      <c r="I121" s="70">
        <v>1</v>
      </c>
      <c r="J121" s="71" t="s">
        <v>216</v>
      </c>
      <c r="K121" s="73">
        <f>SUMIF(exportMMB!D:D,budgetMMB!A121,exportMMB!F:F)</f>
        <v>0</v>
      </c>
      <c r="L121" s="19">
        <f t="shared" si="225"/>
        <v>0</v>
      </c>
      <c r="M121" s="32"/>
      <c r="N121" s="19">
        <f t="shared" si="226"/>
        <v>0</v>
      </c>
      <c r="O121" s="42"/>
      <c r="P121" s="42"/>
      <c r="Q121" s="42"/>
      <c r="R121" s="42"/>
      <c r="S121" s="19">
        <f t="shared" si="227"/>
        <v>0</v>
      </c>
      <c r="T121" s="42">
        <f t="shared" si="228"/>
        <v>0</v>
      </c>
      <c r="U121" s="42" t="e">
        <f>SUMIF(#REF!,A121,#REF!)</f>
        <v>#REF!</v>
      </c>
      <c r="V121" s="42" t="e">
        <f>SUMIF(#REF!,A121,#REF!)</f>
        <v>#REF!</v>
      </c>
      <c r="W121" s="42" t="e">
        <f t="shared" si="229"/>
        <v>#REF!</v>
      </c>
      <c r="X121" s="42" t="e">
        <f t="shared" si="230"/>
        <v>#REF!</v>
      </c>
      <c r="Y121" s="42" t="e">
        <f t="shared" si="231"/>
        <v>#REF!</v>
      </c>
      <c r="Z121" s="116" t="e">
        <f t="shared" si="232"/>
        <v>#REF!</v>
      </c>
      <c r="AA121" s="120">
        <f t="shared" si="233"/>
        <v>0</v>
      </c>
      <c r="AB121" s="153">
        <f t="shared" si="190"/>
        <v>0</v>
      </c>
      <c r="AC121" s="1"/>
      <c r="AD121" s="1"/>
      <c r="AE121" s="1"/>
      <c r="AF121" s="1"/>
      <c r="AG121" s="1"/>
      <c r="AH121" s="1"/>
      <c r="AI121" s="1"/>
      <c r="AJ121" s="1"/>
      <c r="AK121" s="1"/>
      <c r="AL121" s="1"/>
      <c r="AM121" s="1"/>
      <c r="AN121" s="1"/>
      <c r="AO121" s="1"/>
    </row>
    <row r="122" spans="1:41" s="3" customFormat="1">
      <c r="A122" s="48" t="s">
        <v>1035</v>
      </c>
      <c r="B122" s="53" t="s">
        <v>1041</v>
      </c>
      <c r="C122" s="53"/>
      <c r="D122" s="7"/>
      <c r="E122" s="4"/>
      <c r="F122" s="70">
        <v>1</v>
      </c>
      <c r="G122" s="71"/>
      <c r="H122" s="72">
        <v>1</v>
      </c>
      <c r="I122" s="70">
        <v>1</v>
      </c>
      <c r="J122" s="71" t="s">
        <v>216</v>
      </c>
      <c r="K122" s="73">
        <f>SUMIF(exportMMB!D:D,budgetMMB!A122,exportMMB!F:F)</f>
        <v>0</v>
      </c>
      <c r="L122" s="19">
        <f t="shared" ref="L122" si="234">H122*I122*K122</f>
        <v>0</v>
      </c>
      <c r="M122" s="32"/>
      <c r="N122" s="19">
        <f t="shared" ref="N122" si="235">MAX(L122-SUM(O122:R122),0)</f>
        <v>0</v>
      </c>
      <c r="O122" s="42"/>
      <c r="P122" s="42"/>
      <c r="Q122" s="42"/>
      <c r="R122" s="42"/>
      <c r="S122" s="19">
        <f t="shared" ref="S122" si="236">L122-SUM(N122:R122)</f>
        <v>0</v>
      </c>
      <c r="T122" s="42">
        <f t="shared" ref="T122" si="237">N122</f>
        <v>0</v>
      </c>
      <c r="U122" s="42"/>
      <c r="V122" s="42"/>
      <c r="W122" s="42"/>
      <c r="X122" s="42"/>
      <c r="Y122" s="42"/>
      <c r="Z122" s="116"/>
      <c r="AA122" s="120"/>
      <c r="AB122" s="153"/>
      <c r="AC122" s="1"/>
      <c r="AD122" s="1"/>
      <c r="AE122" s="1"/>
      <c r="AF122" s="1"/>
      <c r="AG122" s="1"/>
      <c r="AH122" s="1"/>
      <c r="AI122" s="1"/>
      <c r="AJ122" s="1"/>
      <c r="AK122" s="1"/>
      <c r="AL122" s="1"/>
      <c r="AM122" s="1"/>
      <c r="AN122" s="1"/>
      <c r="AO122" s="1"/>
    </row>
    <row r="123" spans="1:41" s="3" customFormat="1">
      <c r="A123" s="48">
        <v>1304</v>
      </c>
      <c r="B123" s="53" t="s">
        <v>662</v>
      </c>
      <c r="C123" s="53"/>
      <c r="D123" s="7"/>
      <c r="E123" s="4"/>
      <c r="F123" s="70">
        <v>1</v>
      </c>
      <c r="G123" s="71"/>
      <c r="H123" s="72">
        <f t="shared" si="224"/>
        <v>1</v>
      </c>
      <c r="I123" s="70">
        <v>1</v>
      </c>
      <c r="J123" s="71" t="s">
        <v>216</v>
      </c>
      <c r="K123" s="73">
        <f>SUMIF(exportMMB!D:D,budgetMMB!A123,exportMMB!F:F)</f>
        <v>0</v>
      </c>
      <c r="L123" s="19">
        <f t="shared" si="225"/>
        <v>0</v>
      </c>
      <c r="M123" s="32"/>
      <c r="N123" s="19">
        <f t="shared" si="226"/>
        <v>0</v>
      </c>
      <c r="O123" s="42"/>
      <c r="P123" s="42"/>
      <c r="Q123" s="42"/>
      <c r="R123" s="42"/>
      <c r="S123" s="19">
        <f t="shared" si="227"/>
        <v>0</v>
      </c>
      <c r="T123" s="42">
        <f t="shared" si="228"/>
        <v>0</v>
      </c>
      <c r="U123" s="42" t="e">
        <f>SUMIF(#REF!,A123,#REF!)</f>
        <v>#REF!</v>
      </c>
      <c r="V123" s="42" t="e">
        <f>SUMIF(#REF!,A123,#REF!)</f>
        <v>#REF!</v>
      </c>
      <c r="W123" s="42" t="e">
        <f t="shared" si="229"/>
        <v>#REF!</v>
      </c>
      <c r="X123" s="42" t="e">
        <f t="shared" si="230"/>
        <v>#REF!</v>
      </c>
      <c r="Y123" s="42" t="e">
        <f t="shared" si="231"/>
        <v>#REF!</v>
      </c>
      <c r="Z123" s="116" t="e">
        <f t="shared" si="232"/>
        <v>#REF!</v>
      </c>
      <c r="AA123" s="120">
        <f t="shared" si="233"/>
        <v>0</v>
      </c>
      <c r="AB123" s="153">
        <f t="shared" si="190"/>
        <v>0</v>
      </c>
      <c r="AC123" s="1"/>
      <c r="AD123" s="1"/>
      <c r="AE123" s="1"/>
      <c r="AF123" s="1"/>
      <c r="AG123" s="1"/>
      <c r="AH123" s="1"/>
      <c r="AI123" s="1"/>
      <c r="AJ123" s="1"/>
      <c r="AK123" s="1"/>
      <c r="AL123" s="1"/>
      <c r="AM123" s="1"/>
      <c r="AN123" s="1"/>
      <c r="AO123" s="1"/>
    </row>
    <row r="124" spans="1:41" s="3" customFormat="1">
      <c r="A124" s="48">
        <v>1306</v>
      </c>
      <c r="B124" s="53" t="s">
        <v>585</v>
      </c>
      <c r="C124" s="53"/>
      <c r="D124" s="7"/>
      <c r="E124" s="4"/>
      <c r="F124" s="70">
        <v>1</v>
      </c>
      <c r="G124" s="71"/>
      <c r="H124" s="72">
        <f t="shared" si="224"/>
        <v>1</v>
      </c>
      <c r="I124" s="70">
        <v>1</v>
      </c>
      <c r="J124" s="71" t="s">
        <v>216</v>
      </c>
      <c r="K124" s="73">
        <f>SUMIF(exportMMB!D:D,budgetMMB!A124,exportMMB!F:F)</f>
        <v>0</v>
      </c>
      <c r="L124" s="19">
        <f t="shared" si="225"/>
        <v>0</v>
      </c>
      <c r="M124" s="32"/>
      <c r="N124" s="19">
        <f t="shared" si="226"/>
        <v>0</v>
      </c>
      <c r="O124" s="42"/>
      <c r="P124" s="42"/>
      <c r="Q124" s="42"/>
      <c r="R124" s="42"/>
      <c r="S124" s="19">
        <f t="shared" si="227"/>
        <v>0</v>
      </c>
      <c r="T124" s="42">
        <f t="shared" si="228"/>
        <v>0</v>
      </c>
      <c r="U124" s="42" t="e">
        <f>SUMIF(#REF!,A124,#REF!)</f>
        <v>#REF!</v>
      </c>
      <c r="V124" s="42" t="e">
        <f>SUMIF(#REF!,A124,#REF!)</f>
        <v>#REF!</v>
      </c>
      <c r="W124" s="42" t="e">
        <f t="shared" si="229"/>
        <v>#REF!</v>
      </c>
      <c r="X124" s="42" t="e">
        <f t="shared" si="230"/>
        <v>#REF!</v>
      </c>
      <c r="Y124" s="42" t="e">
        <f t="shared" si="231"/>
        <v>#REF!</v>
      </c>
      <c r="Z124" s="116" t="e">
        <f t="shared" si="232"/>
        <v>#REF!</v>
      </c>
      <c r="AA124" s="120">
        <f t="shared" si="233"/>
        <v>0</v>
      </c>
      <c r="AB124" s="153">
        <f t="shared" si="190"/>
        <v>0</v>
      </c>
      <c r="AC124" s="1"/>
      <c r="AD124" s="1"/>
      <c r="AE124" s="1"/>
      <c r="AF124" s="1"/>
      <c r="AG124" s="1"/>
      <c r="AH124" s="1"/>
      <c r="AI124" s="1"/>
      <c r="AJ124" s="1"/>
      <c r="AK124" s="1"/>
      <c r="AL124" s="1"/>
      <c r="AM124" s="1"/>
      <c r="AN124" s="1"/>
      <c r="AO124" s="1"/>
    </row>
    <row r="125" spans="1:41" s="3" customFormat="1">
      <c r="A125" s="48">
        <v>1310</v>
      </c>
      <c r="B125" s="53" t="s">
        <v>9</v>
      </c>
      <c r="C125" s="53"/>
      <c r="D125" s="7"/>
      <c r="E125" s="4"/>
      <c r="F125" s="70">
        <v>1</v>
      </c>
      <c r="G125" s="71"/>
      <c r="H125" s="72">
        <f t="shared" si="224"/>
        <v>1</v>
      </c>
      <c r="I125" s="70">
        <v>1</v>
      </c>
      <c r="J125" s="71" t="s">
        <v>216</v>
      </c>
      <c r="K125" s="73">
        <f>SUMIF(exportMMB!D:D,budgetMMB!A125,exportMMB!F:F)</f>
        <v>0</v>
      </c>
      <c r="L125" s="19">
        <f t="shared" si="225"/>
        <v>0</v>
      </c>
      <c r="M125" s="32"/>
      <c r="N125" s="19">
        <f t="shared" si="226"/>
        <v>0</v>
      </c>
      <c r="O125" s="42"/>
      <c r="P125" s="42"/>
      <c r="Q125" s="42"/>
      <c r="R125" s="42"/>
      <c r="S125" s="19">
        <f t="shared" si="227"/>
        <v>0</v>
      </c>
      <c r="T125" s="42">
        <f t="shared" si="228"/>
        <v>0</v>
      </c>
      <c r="U125" s="42" t="e">
        <f>SUMIF(#REF!,A125,#REF!)</f>
        <v>#REF!</v>
      </c>
      <c r="V125" s="42" t="e">
        <f>SUMIF(#REF!,A125,#REF!)</f>
        <v>#REF!</v>
      </c>
      <c r="W125" s="42" t="e">
        <f t="shared" si="229"/>
        <v>#REF!</v>
      </c>
      <c r="X125" s="42" t="e">
        <f t="shared" si="230"/>
        <v>#REF!</v>
      </c>
      <c r="Y125" s="42" t="e">
        <f t="shared" si="231"/>
        <v>#REF!</v>
      </c>
      <c r="Z125" s="116" t="e">
        <f t="shared" si="232"/>
        <v>#REF!</v>
      </c>
      <c r="AA125" s="120">
        <f t="shared" si="233"/>
        <v>0</v>
      </c>
      <c r="AB125" s="153">
        <f t="shared" si="190"/>
        <v>0</v>
      </c>
      <c r="AC125" s="1"/>
      <c r="AD125" s="1"/>
      <c r="AE125" s="1"/>
      <c r="AF125" s="1"/>
      <c r="AG125" s="1"/>
      <c r="AH125" s="1"/>
      <c r="AI125" s="1"/>
      <c r="AJ125" s="1"/>
      <c r="AK125" s="1"/>
      <c r="AL125" s="1"/>
      <c r="AM125" s="1"/>
      <c r="AN125" s="1"/>
      <c r="AO125" s="1"/>
    </row>
    <row r="126" spans="1:41" s="3" customFormat="1">
      <c r="A126" s="48">
        <v>1311</v>
      </c>
      <c r="B126" s="53" t="s">
        <v>19</v>
      </c>
      <c r="C126" s="53"/>
      <c r="D126" s="7"/>
      <c r="E126" s="4"/>
      <c r="F126" s="70">
        <v>1</v>
      </c>
      <c r="G126" s="71"/>
      <c r="H126" s="72">
        <f t="shared" ref="H126:H130" si="238">SUM(E126:G126)</f>
        <v>1</v>
      </c>
      <c r="I126" s="70">
        <v>1</v>
      </c>
      <c r="J126" s="71" t="s">
        <v>216</v>
      </c>
      <c r="K126" s="73">
        <f>SUMIF(exportMMB!D:D,budgetMMB!A126,exportMMB!F:F)</f>
        <v>0</v>
      </c>
      <c r="L126" s="19">
        <f t="shared" si="225"/>
        <v>0</v>
      </c>
      <c r="M126" s="32"/>
      <c r="N126" s="19">
        <f t="shared" si="226"/>
        <v>0</v>
      </c>
      <c r="O126" s="42"/>
      <c r="P126" s="42"/>
      <c r="Q126" s="42"/>
      <c r="R126" s="42"/>
      <c r="S126" s="19">
        <f t="shared" si="227"/>
        <v>0</v>
      </c>
      <c r="T126" s="42">
        <f t="shared" si="228"/>
        <v>0</v>
      </c>
      <c r="U126" s="42" t="e">
        <f>SUMIF(#REF!,A126,#REF!)</f>
        <v>#REF!</v>
      </c>
      <c r="V126" s="42" t="e">
        <f>SUMIF(#REF!,A126,#REF!)</f>
        <v>#REF!</v>
      </c>
      <c r="W126" s="42" t="e">
        <f t="shared" si="229"/>
        <v>#REF!</v>
      </c>
      <c r="X126" s="42" t="e">
        <f t="shared" si="230"/>
        <v>#REF!</v>
      </c>
      <c r="Y126" s="42" t="e">
        <f t="shared" si="231"/>
        <v>#REF!</v>
      </c>
      <c r="Z126" s="116" t="e">
        <f t="shared" si="232"/>
        <v>#REF!</v>
      </c>
      <c r="AA126" s="120">
        <f t="shared" si="233"/>
        <v>0</v>
      </c>
      <c r="AB126" s="153">
        <f t="shared" si="190"/>
        <v>0</v>
      </c>
      <c r="AC126" s="1"/>
      <c r="AD126" s="1"/>
      <c r="AE126" s="1"/>
      <c r="AF126" s="1"/>
      <c r="AG126" s="1"/>
      <c r="AH126" s="1"/>
      <c r="AI126" s="1"/>
      <c r="AJ126" s="1"/>
      <c r="AK126" s="1"/>
      <c r="AL126" s="1"/>
      <c r="AM126" s="1"/>
      <c r="AN126" s="1"/>
      <c r="AO126" s="1"/>
    </row>
    <row r="127" spans="1:41" s="3" customFormat="1">
      <c r="A127" s="48">
        <v>1345</v>
      </c>
      <c r="B127" s="53" t="s">
        <v>17</v>
      </c>
      <c r="C127" s="53"/>
      <c r="D127" s="7"/>
      <c r="E127" s="4"/>
      <c r="F127" s="70">
        <v>1</v>
      </c>
      <c r="G127" s="71"/>
      <c r="H127" s="72">
        <f t="shared" si="238"/>
        <v>1</v>
      </c>
      <c r="I127" s="70">
        <v>1</v>
      </c>
      <c r="J127" s="71" t="s">
        <v>216</v>
      </c>
      <c r="K127" s="73">
        <f>SUMIF(exportMMB!D:D,budgetMMB!A127,exportMMB!F:F)</f>
        <v>0</v>
      </c>
      <c r="L127" s="19">
        <f t="shared" si="225"/>
        <v>0</v>
      </c>
      <c r="M127" s="32"/>
      <c r="N127" s="19">
        <f t="shared" si="226"/>
        <v>0</v>
      </c>
      <c r="O127" s="42"/>
      <c r="P127" s="42"/>
      <c r="Q127" s="42"/>
      <c r="R127" s="42"/>
      <c r="S127" s="19">
        <f t="shared" si="227"/>
        <v>0</v>
      </c>
      <c r="T127" s="45"/>
      <c r="U127" s="42" t="e">
        <f>SUMIF(#REF!,A127,#REF!)</f>
        <v>#REF!</v>
      </c>
      <c r="V127" s="42" t="e">
        <f>SUMIF(#REF!,A127,#REF!)</f>
        <v>#REF!</v>
      </c>
      <c r="W127" s="42" t="e">
        <f t="shared" si="229"/>
        <v>#REF!</v>
      </c>
      <c r="X127" s="42" t="e">
        <f t="shared" si="230"/>
        <v>#REF!</v>
      </c>
      <c r="Y127" s="42" t="e">
        <f t="shared" si="231"/>
        <v>#REF!</v>
      </c>
      <c r="Z127" s="116" t="e">
        <f t="shared" si="232"/>
        <v>#REF!</v>
      </c>
      <c r="AA127" s="120">
        <f t="shared" si="233"/>
        <v>0</v>
      </c>
      <c r="AB127" s="153">
        <f t="shared" si="190"/>
        <v>0</v>
      </c>
      <c r="AC127" s="1"/>
      <c r="AD127" s="1"/>
      <c r="AE127" s="1"/>
      <c r="AF127" s="1"/>
      <c r="AG127" s="1"/>
      <c r="AH127" s="1"/>
      <c r="AI127" s="1"/>
      <c r="AJ127" s="1"/>
      <c r="AK127" s="1"/>
      <c r="AL127" s="1"/>
      <c r="AM127" s="1"/>
      <c r="AN127" s="1"/>
      <c r="AO127" s="1"/>
    </row>
    <row r="128" spans="1:41" s="3" customFormat="1">
      <c r="A128" s="180" t="s">
        <v>663</v>
      </c>
      <c r="B128" s="53" t="s">
        <v>659</v>
      </c>
      <c r="C128" s="53"/>
      <c r="D128" s="7"/>
      <c r="E128" s="4"/>
      <c r="F128" s="70">
        <v>1</v>
      </c>
      <c r="G128" s="71"/>
      <c r="H128" s="72">
        <f t="shared" si="238"/>
        <v>1</v>
      </c>
      <c r="I128" s="70">
        <v>1</v>
      </c>
      <c r="J128" s="71" t="s">
        <v>216</v>
      </c>
      <c r="K128" s="73">
        <f>SUMIF(exportMMB!D:D,budgetMMB!A128,exportMMB!F:F)</f>
        <v>0</v>
      </c>
      <c r="L128" s="19">
        <f t="shared" si="225"/>
        <v>0</v>
      </c>
      <c r="M128" s="32"/>
      <c r="N128" s="19">
        <f t="shared" si="226"/>
        <v>0</v>
      </c>
      <c r="O128" s="42"/>
      <c r="P128" s="42"/>
      <c r="Q128" s="42"/>
      <c r="R128" s="42"/>
      <c r="S128" s="19">
        <f t="shared" si="227"/>
        <v>0</v>
      </c>
      <c r="T128" s="45"/>
      <c r="U128" s="42" t="e">
        <f>SUMIF(#REF!,A128,#REF!)</f>
        <v>#REF!</v>
      </c>
      <c r="V128" s="42" t="e">
        <f>SUMIF(#REF!,A128,#REF!)</f>
        <v>#REF!</v>
      </c>
      <c r="W128" s="42" t="e">
        <f t="shared" si="229"/>
        <v>#REF!</v>
      </c>
      <c r="X128" s="42" t="e">
        <f t="shared" si="230"/>
        <v>#REF!</v>
      </c>
      <c r="Y128" s="42" t="e">
        <f t="shared" si="231"/>
        <v>#REF!</v>
      </c>
      <c r="Z128" s="116" t="e">
        <f t="shared" si="232"/>
        <v>#REF!</v>
      </c>
      <c r="AA128" s="120">
        <f t="shared" si="233"/>
        <v>0</v>
      </c>
      <c r="AB128" s="153">
        <f t="shared" si="190"/>
        <v>0</v>
      </c>
      <c r="AC128" s="1"/>
      <c r="AD128" s="1"/>
      <c r="AE128" s="1"/>
      <c r="AF128" s="1"/>
      <c r="AG128" s="1"/>
      <c r="AH128" s="1"/>
      <c r="AI128" s="1"/>
      <c r="AJ128" s="1"/>
      <c r="AK128" s="1"/>
      <c r="AL128" s="1"/>
      <c r="AM128" s="1"/>
      <c r="AN128" s="1"/>
      <c r="AO128" s="1"/>
    </row>
    <row r="129" spans="1:41" s="3" customFormat="1">
      <c r="A129" s="180" t="s">
        <v>274</v>
      </c>
      <c r="B129" s="53" t="s">
        <v>272</v>
      </c>
      <c r="C129" s="53"/>
      <c r="D129" s="7"/>
      <c r="E129" s="4"/>
      <c r="F129" s="70">
        <v>1</v>
      </c>
      <c r="G129" s="71"/>
      <c r="H129" s="72">
        <f t="shared" si="238"/>
        <v>1</v>
      </c>
      <c r="I129" s="70">
        <v>1</v>
      </c>
      <c r="J129" s="71" t="s">
        <v>216</v>
      </c>
      <c r="K129" s="73">
        <f>SUMIF(exportMMB!D:D,budgetMMB!A129,exportMMB!F:F)</f>
        <v>0</v>
      </c>
      <c r="L129" s="19">
        <f t="shared" si="225"/>
        <v>0</v>
      </c>
      <c r="M129" s="32"/>
      <c r="N129" s="19">
        <f t="shared" si="226"/>
        <v>0</v>
      </c>
      <c r="O129" s="42"/>
      <c r="P129" s="42"/>
      <c r="Q129" s="42"/>
      <c r="R129" s="42"/>
      <c r="S129" s="19">
        <f t="shared" si="227"/>
        <v>0</v>
      </c>
      <c r="T129" s="45"/>
      <c r="U129" s="42" t="e">
        <f>SUMIF(#REF!,A129,#REF!)</f>
        <v>#REF!</v>
      </c>
      <c r="V129" s="42" t="e">
        <f>SUMIF(#REF!,A129,#REF!)</f>
        <v>#REF!</v>
      </c>
      <c r="W129" s="42" t="e">
        <f t="shared" si="229"/>
        <v>#REF!</v>
      </c>
      <c r="X129" s="42" t="e">
        <f t="shared" si="230"/>
        <v>#REF!</v>
      </c>
      <c r="Y129" s="42" t="e">
        <f t="shared" si="231"/>
        <v>#REF!</v>
      </c>
      <c r="Z129" s="116" t="e">
        <f t="shared" si="232"/>
        <v>#REF!</v>
      </c>
      <c r="AA129" s="120">
        <f t="shared" si="233"/>
        <v>0</v>
      </c>
      <c r="AB129" s="153">
        <f t="shared" si="190"/>
        <v>0</v>
      </c>
      <c r="AC129" s="1"/>
      <c r="AD129" s="1"/>
      <c r="AE129" s="1"/>
      <c r="AF129" s="1"/>
      <c r="AG129" s="1"/>
      <c r="AH129" s="1"/>
      <c r="AI129" s="1"/>
      <c r="AJ129" s="1"/>
      <c r="AK129" s="1"/>
      <c r="AL129" s="1"/>
      <c r="AM129" s="1"/>
      <c r="AN129" s="1"/>
      <c r="AO129" s="1"/>
    </row>
    <row r="130" spans="1:41" s="3" customFormat="1">
      <c r="A130" s="180" t="s">
        <v>275</v>
      </c>
      <c r="B130" s="53" t="s">
        <v>660</v>
      </c>
      <c r="C130" s="53"/>
      <c r="D130" s="7"/>
      <c r="E130" s="4"/>
      <c r="F130" s="70">
        <v>1</v>
      </c>
      <c r="G130" s="71"/>
      <c r="H130" s="72">
        <f t="shared" si="238"/>
        <v>1</v>
      </c>
      <c r="I130" s="70">
        <v>1</v>
      </c>
      <c r="J130" s="71" t="s">
        <v>216</v>
      </c>
      <c r="K130" s="73">
        <f>SUMIF(exportMMB!D:D,budgetMMB!A130,exportMMB!F:F)</f>
        <v>0</v>
      </c>
      <c r="L130" s="19">
        <f t="shared" si="225"/>
        <v>0</v>
      </c>
      <c r="M130" s="32"/>
      <c r="N130" s="19">
        <f t="shared" si="226"/>
        <v>0</v>
      </c>
      <c r="O130" s="42"/>
      <c r="P130" s="42"/>
      <c r="Q130" s="42"/>
      <c r="R130" s="42"/>
      <c r="S130" s="19">
        <f t="shared" si="227"/>
        <v>0</v>
      </c>
      <c r="T130" s="42">
        <f>N130</f>
        <v>0</v>
      </c>
      <c r="U130" s="42" t="e">
        <f>SUMIF(#REF!,A130,#REF!)</f>
        <v>#REF!</v>
      </c>
      <c r="V130" s="42" t="e">
        <f>SUMIF(#REF!,A130,#REF!)</f>
        <v>#REF!</v>
      </c>
      <c r="W130" s="42" t="e">
        <f t="shared" si="229"/>
        <v>#REF!</v>
      </c>
      <c r="X130" s="42" t="e">
        <f t="shared" si="230"/>
        <v>#REF!</v>
      </c>
      <c r="Y130" s="42" t="e">
        <f t="shared" si="231"/>
        <v>#REF!</v>
      </c>
      <c r="Z130" s="116" t="e">
        <f t="shared" si="232"/>
        <v>#REF!</v>
      </c>
      <c r="AA130" s="120">
        <f t="shared" si="233"/>
        <v>0</v>
      </c>
      <c r="AB130" s="153">
        <f t="shared" si="190"/>
        <v>0</v>
      </c>
      <c r="AC130" s="1"/>
      <c r="AD130" s="1"/>
      <c r="AE130" s="1"/>
      <c r="AF130" s="1"/>
      <c r="AG130" s="1"/>
      <c r="AH130" s="1"/>
      <c r="AI130" s="1"/>
      <c r="AJ130" s="1"/>
      <c r="AK130" s="1"/>
      <c r="AL130" s="1"/>
      <c r="AM130" s="1"/>
      <c r="AN130" s="1"/>
      <c r="AO130" s="1"/>
    </row>
    <row r="131" spans="1:41" s="3" customFormat="1">
      <c r="A131" s="180" t="s">
        <v>276</v>
      </c>
      <c r="B131" s="53" t="s">
        <v>273</v>
      </c>
      <c r="C131" s="53"/>
      <c r="D131" s="7"/>
      <c r="E131" s="4"/>
      <c r="F131" s="70">
        <v>1</v>
      </c>
      <c r="G131" s="71"/>
      <c r="H131" s="72">
        <f t="shared" ref="H131" si="239">SUM(E131:G131)</f>
        <v>1</v>
      </c>
      <c r="I131" s="70">
        <v>1</v>
      </c>
      <c r="J131" s="71" t="s">
        <v>216</v>
      </c>
      <c r="K131" s="73">
        <f>SUMIF(exportMMB!D:D,budgetMMB!A131,exportMMB!F:F)</f>
        <v>0</v>
      </c>
      <c r="L131" s="19">
        <f t="shared" si="225"/>
        <v>0</v>
      </c>
      <c r="M131" s="32"/>
      <c r="N131" s="19">
        <f t="shared" si="226"/>
        <v>0</v>
      </c>
      <c r="O131" s="42"/>
      <c r="P131" s="42"/>
      <c r="Q131" s="42"/>
      <c r="R131" s="42"/>
      <c r="S131" s="19">
        <f t="shared" si="227"/>
        <v>0</v>
      </c>
      <c r="T131" s="45"/>
      <c r="U131" s="42" t="e">
        <f>SUMIF(#REF!,A131,#REF!)</f>
        <v>#REF!</v>
      </c>
      <c r="V131" s="42" t="e">
        <f>SUMIF(#REF!,A131,#REF!)</f>
        <v>#REF!</v>
      </c>
      <c r="W131" s="42" t="e">
        <f t="shared" si="229"/>
        <v>#REF!</v>
      </c>
      <c r="X131" s="42" t="e">
        <f t="shared" si="230"/>
        <v>#REF!</v>
      </c>
      <c r="Y131" s="42" t="e">
        <f t="shared" si="231"/>
        <v>#REF!</v>
      </c>
      <c r="Z131" s="116" t="e">
        <f t="shared" si="232"/>
        <v>#REF!</v>
      </c>
      <c r="AA131" s="120">
        <f t="shared" si="233"/>
        <v>0</v>
      </c>
      <c r="AB131" s="153">
        <f t="shared" si="190"/>
        <v>0</v>
      </c>
      <c r="AC131" s="1"/>
      <c r="AD131" s="1"/>
      <c r="AE131" s="1"/>
      <c r="AF131" s="1"/>
      <c r="AG131" s="1"/>
      <c r="AH131" s="1"/>
      <c r="AI131" s="1"/>
      <c r="AJ131" s="1"/>
      <c r="AK131" s="1"/>
      <c r="AL131" s="1"/>
      <c r="AM131" s="1"/>
      <c r="AN131" s="1"/>
      <c r="AO131" s="1"/>
    </row>
    <row r="132" spans="1:41" s="3" customFormat="1">
      <c r="A132" s="48">
        <v>1391</v>
      </c>
      <c r="B132" s="53" t="s">
        <v>587</v>
      </c>
      <c r="C132" s="53"/>
      <c r="D132" s="7"/>
      <c r="E132" s="4"/>
      <c r="F132" s="70">
        <v>1</v>
      </c>
      <c r="G132" s="71"/>
      <c r="H132" s="72">
        <f t="shared" ref="H132:H137" si="240">SUM(E132:G132)</f>
        <v>1</v>
      </c>
      <c r="I132" s="70">
        <v>1</v>
      </c>
      <c r="J132" s="71" t="s">
        <v>216</v>
      </c>
      <c r="K132" s="73">
        <f>SUMIF(exportMMB!D:D,budgetMMB!A132,exportMMB!F:F)</f>
        <v>0</v>
      </c>
      <c r="L132" s="19">
        <f t="shared" si="225"/>
        <v>0</v>
      </c>
      <c r="M132" s="32"/>
      <c r="N132" s="19">
        <f t="shared" si="226"/>
        <v>0</v>
      </c>
      <c r="O132" s="42"/>
      <c r="P132" s="42"/>
      <c r="Q132" s="42"/>
      <c r="R132" s="42"/>
      <c r="S132" s="19">
        <f t="shared" si="227"/>
        <v>0</v>
      </c>
      <c r="T132" s="45"/>
      <c r="U132" s="42" t="e">
        <f>SUMIF(#REF!,A132,#REF!)</f>
        <v>#REF!</v>
      </c>
      <c r="V132" s="42" t="e">
        <f>SUMIF(#REF!,A132,#REF!)</f>
        <v>#REF!</v>
      </c>
      <c r="W132" s="42" t="e">
        <f t="shared" si="229"/>
        <v>#REF!</v>
      </c>
      <c r="X132" s="42" t="e">
        <f t="shared" si="230"/>
        <v>#REF!</v>
      </c>
      <c r="Y132" s="42" t="e">
        <f t="shared" si="231"/>
        <v>#REF!</v>
      </c>
      <c r="Z132" s="116" t="e">
        <f t="shared" si="232"/>
        <v>#REF!</v>
      </c>
      <c r="AA132" s="120">
        <f t="shared" si="233"/>
        <v>0</v>
      </c>
      <c r="AB132" s="153">
        <f t="shared" si="190"/>
        <v>0</v>
      </c>
      <c r="AC132" s="1"/>
      <c r="AD132" s="1"/>
      <c r="AE132" s="1"/>
      <c r="AF132" s="1"/>
      <c r="AG132" s="1"/>
      <c r="AH132" s="1"/>
      <c r="AI132" s="1"/>
      <c r="AJ132" s="1"/>
      <c r="AK132" s="1"/>
      <c r="AL132" s="1"/>
      <c r="AM132" s="1"/>
      <c r="AN132" s="1"/>
      <c r="AO132" s="1"/>
    </row>
    <row r="133" spans="1:41" s="3" customFormat="1">
      <c r="A133" s="48"/>
      <c r="B133" s="55" t="s">
        <v>253</v>
      </c>
      <c r="C133" s="55"/>
      <c r="D133" s="7"/>
      <c r="E133" s="4"/>
      <c r="F133" s="70"/>
      <c r="G133" s="71"/>
      <c r="H133" s="72"/>
      <c r="I133" s="70"/>
      <c r="J133" s="71"/>
      <c r="K133" s="73"/>
      <c r="L133" s="21">
        <f>SUM(L120:L132)</f>
        <v>0</v>
      </c>
      <c r="M133" s="28">
        <f t="shared" ref="M133:R133" si="241">SUM(M120:M132)</f>
        <v>0</v>
      </c>
      <c r="N133" s="21">
        <f t="shared" si="241"/>
        <v>0</v>
      </c>
      <c r="O133" s="43">
        <f t="shared" si="241"/>
        <v>0</v>
      </c>
      <c r="P133" s="43">
        <f t="shared" si="241"/>
        <v>0</v>
      </c>
      <c r="Q133" s="43">
        <f t="shared" si="241"/>
        <v>0</v>
      </c>
      <c r="R133" s="43">
        <f t="shared" si="241"/>
        <v>0</v>
      </c>
      <c r="S133" s="21">
        <f>SUM(S120:S132)</f>
        <v>0</v>
      </c>
      <c r="T133" s="43">
        <f>SUM(T120:T132)</f>
        <v>0</v>
      </c>
      <c r="U133" s="46" t="e">
        <f t="shared" ref="U133:V133" si="242">SUM(U120:U132)</f>
        <v>#REF!</v>
      </c>
      <c r="V133" s="46" t="e">
        <f t="shared" si="242"/>
        <v>#REF!</v>
      </c>
      <c r="W133" s="46" t="e">
        <f t="shared" ref="W133:AA133" si="243">SUM(W120:W132)</f>
        <v>#REF!</v>
      </c>
      <c r="X133" s="46" t="e">
        <f t="shared" si="243"/>
        <v>#REF!</v>
      </c>
      <c r="Y133" s="46" t="e">
        <f t="shared" si="243"/>
        <v>#REF!</v>
      </c>
      <c r="Z133" s="142" t="e">
        <f t="shared" si="243"/>
        <v>#REF!</v>
      </c>
      <c r="AA133" s="143">
        <f t="shared" si="243"/>
        <v>0</v>
      </c>
      <c r="AB133" s="161">
        <f t="shared" ref="AB133" si="244">SUM(AB120:AB132)</f>
        <v>0</v>
      </c>
      <c r="AC133" s="1"/>
      <c r="AD133" s="1"/>
      <c r="AE133" s="1"/>
      <c r="AF133" s="1"/>
      <c r="AG133" s="1"/>
      <c r="AH133" s="1"/>
      <c r="AI133" s="1"/>
      <c r="AJ133" s="1"/>
      <c r="AK133" s="1"/>
      <c r="AL133" s="1"/>
      <c r="AM133" s="1"/>
      <c r="AN133" s="1"/>
      <c r="AO133" s="1"/>
    </row>
    <row r="134" spans="1:41" s="3" customFormat="1">
      <c r="A134" s="48"/>
      <c r="B134" s="53"/>
      <c r="C134" s="53"/>
      <c r="D134" s="7"/>
      <c r="E134" s="4"/>
      <c r="F134" s="70"/>
      <c r="G134" s="71"/>
      <c r="H134" s="72"/>
      <c r="I134" s="70"/>
      <c r="J134" s="70"/>
      <c r="K134" s="73"/>
      <c r="L134" s="19"/>
      <c r="M134" s="32"/>
      <c r="N134" s="19"/>
      <c r="O134" s="42"/>
      <c r="P134" s="42"/>
      <c r="Q134" s="42"/>
      <c r="R134" s="42"/>
      <c r="S134" s="19"/>
      <c r="T134" s="42"/>
      <c r="U134" s="42"/>
      <c r="V134" s="42"/>
      <c r="W134" s="42"/>
      <c r="X134" s="42"/>
      <c r="Y134" s="42"/>
      <c r="Z134" s="116"/>
      <c r="AA134" s="120"/>
      <c r="AB134" s="162"/>
      <c r="AC134" s="1"/>
      <c r="AD134" s="1"/>
      <c r="AE134" s="1"/>
      <c r="AF134" s="1"/>
      <c r="AG134" s="1"/>
      <c r="AH134" s="1"/>
      <c r="AI134" s="1"/>
      <c r="AJ134" s="1"/>
      <c r="AK134" s="1"/>
      <c r="AL134" s="1"/>
      <c r="AM134" s="1"/>
      <c r="AN134" s="1"/>
      <c r="AO134" s="1"/>
    </row>
    <row r="135" spans="1:41" s="3" customFormat="1">
      <c r="A135" s="181" t="s">
        <v>179</v>
      </c>
      <c r="B135" s="38" t="s">
        <v>219</v>
      </c>
      <c r="C135" s="38"/>
      <c r="D135" s="7"/>
      <c r="E135" s="4"/>
      <c r="F135" s="70"/>
      <c r="G135" s="71"/>
      <c r="H135" s="72"/>
      <c r="I135" s="70"/>
      <c r="J135" s="71"/>
      <c r="K135" s="73"/>
      <c r="L135" s="20" t="s">
        <v>0</v>
      </c>
      <c r="M135" s="33"/>
      <c r="N135" s="20" t="s">
        <v>0</v>
      </c>
      <c r="O135" s="42"/>
      <c r="P135" s="42"/>
      <c r="Q135" s="42"/>
      <c r="R135" s="42"/>
      <c r="S135" s="19"/>
      <c r="T135" s="42"/>
      <c r="U135" s="144" t="s">
        <v>0</v>
      </c>
      <c r="V135" s="144" t="s">
        <v>0</v>
      </c>
      <c r="W135" s="144" t="s">
        <v>0</v>
      </c>
      <c r="X135" s="144" t="s">
        <v>0</v>
      </c>
      <c r="Y135" s="144" t="s">
        <v>0</v>
      </c>
      <c r="Z135" s="145" t="s">
        <v>0</v>
      </c>
      <c r="AA135" s="146" t="s">
        <v>0</v>
      </c>
      <c r="AB135" s="163" t="s">
        <v>0</v>
      </c>
      <c r="AC135" s="1"/>
      <c r="AD135" s="1"/>
      <c r="AE135" s="1"/>
      <c r="AF135" s="1"/>
      <c r="AG135" s="1"/>
      <c r="AH135" s="1"/>
      <c r="AI135" s="1"/>
      <c r="AJ135" s="1"/>
      <c r="AK135" s="1"/>
      <c r="AL135" s="1"/>
      <c r="AM135" s="1"/>
      <c r="AN135" s="1"/>
      <c r="AO135" s="1"/>
    </row>
    <row r="136" spans="1:41" s="3" customFormat="1">
      <c r="A136" s="48">
        <v>1401</v>
      </c>
      <c r="B136" s="53" t="s">
        <v>20</v>
      </c>
      <c r="C136" s="53"/>
      <c r="D136" s="7"/>
      <c r="E136" s="4"/>
      <c r="F136" s="70">
        <v>1</v>
      </c>
      <c r="G136" s="71"/>
      <c r="H136" s="72">
        <f t="shared" si="240"/>
        <v>1</v>
      </c>
      <c r="I136" s="70">
        <v>1</v>
      </c>
      <c r="J136" s="71" t="s">
        <v>216</v>
      </c>
      <c r="K136" s="73">
        <f>SUMIF(exportMMB!D:D,budgetMMB!A136,exportMMB!F:F)</f>
        <v>0</v>
      </c>
      <c r="L136" s="19">
        <f t="shared" ref="L136:L167" si="245">H136*I136*K136</f>
        <v>0</v>
      </c>
      <c r="M136" s="32"/>
      <c r="N136" s="19">
        <f t="shared" ref="N136:N167" si="246">MAX(L136-SUM(O136:R136),0)</f>
        <v>0</v>
      </c>
      <c r="O136" s="42"/>
      <c r="P136" s="42"/>
      <c r="Q136" s="42"/>
      <c r="R136" s="42"/>
      <c r="S136" s="19">
        <f t="shared" ref="S136:S167" si="247">L136-SUM(N136:R136)</f>
        <v>0</v>
      </c>
      <c r="T136" s="42">
        <f>N136</f>
        <v>0</v>
      </c>
      <c r="U136" s="42" t="e">
        <f>SUMIF(#REF!,A136,#REF!)</f>
        <v>#REF!</v>
      </c>
      <c r="V136" s="42" t="e">
        <f>SUMIF(#REF!,A136,#REF!)</f>
        <v>#REF!</v>
      </c>
      <c r="W136" s="42" t="e">
        <f t="shared" ref="W136:W167" si="248">U136+V136</f>
        <v>#REF!</v>
      </c>
      <c r="X136" s="42" t="e">
        <f t="shared" ref="X136:X167" si="249">MAX(L136-W136,0)</f>
        <v>#REF!</v>
      </c>
      <c r="Y136" s="42" t="e">
        <f t="shared" ref="Y136:Y167" si="250">W136+X136</f>
        <v>#REF!</v>
      </c>
      <c r="Z136" s="116" t="e">
        <f t="shared" ref="Z136:Z167" si="251">L136-Y136</f>
        <v>#REF!</v>
      </c>
      <c r="AA136" s="120">
        <f t="shared" ref="AA136:AA167" si="252">AB136-L136</f>
        <v>0</v>
      </c>
      <c r="AB136" s="153">
        <f t="shared" si="190"/>
        <v>0</v>
      </c>
      <c r="AC136" s="1"/>
      <c r="AD136" s="1"/>
      <c r="AE136" s="1"/>
      <c r="AF136" s="1"/>
      <c r="AG136" s="1"/>
      <c r="AH136" s="1"/>
      <c r="AI136" s="1"/>
      <c r="AJ136" s="1"/>
      <c r="AK136" s="1"/>
      <c r="AL136" s="1"/>
      <c r="AM136" s="1"/>
      <c r="AN136" s="1"/>
      <c r="AO136" s="1"/>
    </row>
    <row r="137" spans="1:41" s="3" customFormat="1">
      <c r="A137" s="48">
        <v>1402</v>
      </c>
      <c r="B137" s="53" t="s">
        <v>21</v>
      </c>
      <c r="C137" s="53"/>
      <c r="D137" s="7"/>
      <c r="E137" s="4"/>
      <c r="F137" s="70">
        <v>1</v>
      </c>
      <c r="G137" s="71"/>
      <c r="H137" s="72">
        <f t="shared" si="240"/>
        <v>1</v>
      </c>
      <c r="I137" s="70">
        <v>1</v>
      </c>
      <c r="J137" s="71" t="s">
        <v>216</v>
      </c>
      <c r="K137" s="73">
        <f>SUMIF(exportMMB!D:D,budgetMMB!A137,exportMMB!F:F)</f>
        <v>0</v>
      </c>
      <c r="L137" s="19">
        <f t="shared" si="245"/>
        <v>0</v>
      </c>
      <c r="M137" s="32"/>
      <c r="N137" s="19">
        <f t="shared" si="246"/>
        <v>0</v>
      </c>
      <c r="O137" s="42"/>
      <c r="P137" s="42"/>
      <c r="Q137" s="42"/>
      <c r="R137" s="42"/>
      <c r="S137" s="19">
        <f t="shared" si="247"/>
        <v>0</v>
      </c>
      <c r="T137" s="42">
        <f>N137</f>
        <v>0</v>
      </c>
      <c r="U137" s="42" t="e">
        <f>SUMIF(#REF!,A137,#REF!)</f>
        <v>#REF!</v>
      </c>
      <c r="V137" s="42" t="e">
        <f>SUMIF(#REF!,A137,#REF!)</f>
        <v>#REF!</v>
      </c>
      <c r="W137" s="42" t="e">
        <f t="shared" si="248"/>
        <v>#REF!</v>
      </c>
      <c r="X137" s="42" t="e">
        <f t="shared" si="249"/>
        <v>#REF!</v>
      </c>
      <c r="Y137" s="42" t="e">
        <f t="shared" si="250"/>
        <v>#REF!</v>
      </c>
      <c r="Z137" s="116" t="e">
        <f t="shared" si="251"/>
        <v>#REF!</v>
      </c>
      <c r="AA137" s="120">
        <f t="shared" si="252"/>
        <v>0</v>
      </c>
      <c r="AB137" s="153">
        <f t="shared" ref="AB137:AB202" si="253">L137</f>
        <v>0</v>
      </c>
      <c r="AC137" s="1"/>
      <c r="AD137" s="1"/>
      <c r="AE137" s="1"/>
      <c r="AF137" s="1"/>
      <c r="AG137" s="1"/>
      <c r="AH137" s="1"/>
      <c r="AI137" s="1"/>
      <c r="AJ137" s="1"/>
      <c r="AK137" s="1"/>
      <c r="AL137" s="1"/>
      <c r="AM137" s="1"/>
      <c r="AN137" s="1"/>
      <c r="AO137" s="1"/>
    </row>
    <row r="138" spans="1:41" s="3" customFormat="1">
      <c r="A138" s="48">
        <v>1403</v>
      </c>
      <c r="B138" s="53" t="s">
        <v>22</v>
      </c>
      <c r="C138" s="53"/>
      <c r="D138" s="7"/>
      <c r="E138" s="4"/>
      <c r="F138" s="70">
        <v>1</v>
      </c>
      <c r="G138" s="71"/>
      <c r="H138" s="72">
        <f t="shared" ref="H138:H145" si="254">SUM(E138:G138)</f>
        <v>1</v>
      </c>
      <c r="I138" s="70">
        <v>1</v>
      </c>
      <c r="J138" s="71" t="s">
        <v>216</v>
      </c>
      <c r="K138" s="73">
        <f>SUMIF(exportMMB!D:D,budgetMMB!A138,exportMMB!F:F)</f>
        <v>0</v>
      </c>
      <c r="L138" s="19">
        <f t="shared" si="245"/>
        <v>0</v>
      </c>
      <c r="M138" s="32"/>
      <c r="N138" s="19">
        <f t="shared" si="246"/>
        <v>0</v>
      </c>
      <c r="O138" s="42"/>
      <c r="P138" s="42"/>
      <c r="Q138" s="42"/>
      <c r="R138" s="42"/>
      <c r="S138" s="19">
        <f t="shared" si="247"/>
        <v>0</v>
      </c>
      <c r="T138" s="42">
        <f>N138</f>
        <v>0</v>
      </c>
      <c r="U138" s="42" t="e">
        <f>SUMIF(#REF!,A138,#REF!)</f>
        <v>#REF!</v>
      </c>
      <c r="V138" s="42" t="e">
        <f>SUMIF(#REF!,A138,#REF!)</f>
        <v>#REF!</v>
      </c>
      <c r="W138" s="42" t="e">
        <f t="shared" si="248"/>
        <v>#REF!</v>
      </c>
      <c r="X138" s="42" t="e">
        <f t="shared" si="249"/>
        <v>#REF!</v>
      </c>
      <c r="Y138" s="42" t="e">
        <f t="shared" si="250"/>
        <v>#REF!</v>
      </c>
      <c r="Z138" s="116" t="e">
        <f t="shared" si="251"/>
        <v>#REF!</v>
      </c>
      <c r="AA138" s="120">
        <f t="shared" si="252"/>
        <v>0</v>
      </c>
      <c r="AB138" s="153">
        <f t="shared" si="253"/>
        <v>0</v>
      </c>
      <c r="AC138" s="1"/>
      <c r="AD138" s="1"/>
      <c r="AE138" s="1"/>
      <c r="AF138" s="1"/>
      <c r="AG138" s="1"/>
      <c r="AH138" s="1"/>
      <c r="AI138" s="1"/>
      <c r="AJ138" s="1"/>
      <c r="AK138" s="1"/>
      <c r="AL138" s="1"/>
      <c r="AM138" s="1"/>
      <c r="AN138" s="1"/>
      <c r="AO138" s="1"/>
    </row>
    <row r="139" spans="1:41" s="3" customFormat="1">
      <c r="A139" s="48">
        <v>1404</v>
      </c>
      <c r="B139" s="53" t="s">
        <v>23</v>
      </c>
      <c r="C139" s="53"/>
      <c r="D139" s="7"/>
      <c r="E139" s="4"/>
      <c r="F139" s="70">
        <v>1</v>
      </c>
      <c r="G139" s="71"/>
      <c r="H139" s="72">
        <f t="shared" si="254"/>
        <v>1</v>
      </c>
      <c r="I139" s="70">
        <v>1</v>
      </c>
      <c r="J139" s="71" t="s">
        <v>216</v>
      </c>
      <c r="K139" s="73">
        <f>SUMIF(exportMMB!D:D,budgetMMB!A139,exportMMB!F:F)</f>
        <v>0</v>
      </c>
      <c r="L139" s="19">
        <f t="shared" si="245"/>
        <v>0</v>
      </c>
      <c r="M139" s="32"/>
      <c r="N139" s="19">
        <f t="shared" si="246"/>
        <v>0</v>
      </c>
      <c r="O139" s="42"/>
      <c r="P139" s="42"/>
      <c r="Q139" s="42"/>
      <c r="R139" s="42"/>
      <c r="S139" s="19">
        <f t="shared" si="247"/>
        <v>0</v>
      </c>
      <c r="T139" s="42">
        <f>N139</f>
        <v>0</v>
      </c>
      <c r="U139" s="42" t="e">
        <f>SUMIF(#REF!,A139,#REF!)</f>
        <v>#REF!</v>
      </c>
      <c r="V139" s="42" t="e">
        <f>SUMIF(#REF!,A139,#REF!)</f>
        <v>#REF!</v>
      </c>
      <c r="W139" s="42" t="e">
        <f t="shared" si="248"/>
        <v>#REF!</v>
      </c>
      <c r="X139" s="42" t="e">
        <f t="shared" si="249"/>
        <v>#REF!</v>
      </c>
      <c r="Y139" s="42" t="e">
        <f t="shared" si="250"/>
        <v>#REF!</v>
      </c>
      <c r="Z139" s="116" t="e">
        <f t="shared" si="251"/>
        <v>#REF!</v>
      </c>
      <c r="AA139" s="120">
        <f t="shared" si="252"/>
        <v>0</v>
      </c>
      <c r="AB139" s="153">
        <f t="shared" si="253"/>
        <v>0</v>
      </c>
      <c r="AC139" s="1"/>
      <c r="AD139" s="1"/>
      <c r="AE139" s="1"/>
      <c r="AF139" s="1"/>
      <c r="AG139" s="1"/>
      <c r="AH139" s="1"/>
      <c r="AI139" s="1"/>
      <c r="AJ139" s="1"/>
      <c r="AK139" s="1"/>
      <c r="AL139" s="1"/>
      <c r="AM139" s="1"/>
      <c r="AN139" s="1"/>
      <c r="AO139" s="1"/>
    </row>
    <row r="140" spans="1:41" s="3" customFormat="1">
      <c r="A140" s="48">
        <v>1405</v>
      </c>
      <c r="B140" s="53" t="s">
        <v>24</v>
      </c>
      <c r="C140" s="53"/>
      <c r="D140" s="7"/>
      <c r="E140" s="4"/>
      <c r="F140" s="70">
        <v>1</v>
      </c>
      <c r="G140" s="71"/>
      <c r="H140" s="72">
        <f t="shared" si="254"/>
        <v>1</v>
      </c>
      <c r="I140" s="70">
        <v>1</v>
      </c>
      <c r="J140" s="71" t="s">
        <v>216</v>
      </c>
      <c r="K140" s="73">
        <f>SUMIF(exportMMB!D:D,budgetMMB!A140,exportMMB!F:F)</f>
        <v>0</v>
      </c>
      <c r="L140" s="19">
        <f t="shared" si="245"/>
        <v>0</v>
      </c>
      <c r="M140" s="32"/>
      <c r="N140" s="19">
        <f t="shared" si="246"/>
        <v>0</v>
      </c>
      <c r="O140" s="42"/>
      <c r="P140" s="42"/>
      <c r="Q140" s="42"/>
      <c r="R140" s="42"/>
      <c r="S140" s="19">
        <f t="shared" si="247"/>
        <v>0</v>
      </c>
      <c r="T140" s="42">
        <f>N140</f>
        <v>0</v>
      </c>
      <c r="U140" s="42" t="e">
        <f>SUMIF(#REF!,A140,#REF!)</f>
        <v>#REF!</v>
      </c>
      <c r="V140" s="42" t="e">
        <f>SUMIF(#REF!,A140,#REF!)</f>
        <v>#REF!</v>
      </c>
      <c r="W140" s="42" t="e">
        <f t="shared" si="248"/>
        <v>#REF!</v>
      </c>
      <c r="X140" s="42" t="e">
        <f t="shared" si="249"/>
        <v>#REF!</v>
      </c>
      <c r="Y140" s="42" t="e">
        <f t="shared" si="250"/>
        <v>#REF!</v>
      </c>
      <c r="Z140" s="116" t="e">
        <f t="shared" si="251"/>
        <v>#REF!</v>
      </c>
      <c r="AA140" s="120">
        <f t="shared" si="252"/>
        <v>0</v>
      </c>
      <c r="AB140" s="153">
        <f t="shared" si="253"/>
        <v>0</v>
      </c>
      <c r="AC140" s="1"/>
      <c r="AD140" s="1"/>
      <c r="AE140" s="1"/>
      <c r="AF140" s="1"/>
      <c r="AG140" s="1"/>
      <c r="AH140" s="1"/>
      <c r="AI140" s="1"/>
      <c r="AJ140" s="1"/>
      <c r="AK140" s="1"/>
      <c r="AL140" s="1"/>
      <c r="AM140" s="1"/>
      <c r="AN140" s="1"/>
      <c r="AO140" s="1"/>
    </row>
    <row r="141" spans="1:41" s="3" customFormat="1">
      <c r="A141" s="48">
        <v>1406</v>
      </c>
      <c r="B141" s="53" t="s">
        <v>277</v>
      </c>
      <c r="C141" s="53"/>
      <c r="D141" s="7"/>
      <c r="E141" s="4"/>
      <c r="F141" s="70">
        <v>1</v>
      </c>
      <c r="G141" s="71"/>
      <c r="H141" s="72">
        <f t="shared" si="254"/>
        <v>1</v>
      </c>
      <c r="I141" s="70">
        <v>1</v>
      </c>
      <c r="J141" s="71" t="s">
        <v>216</v>
      </c>
      <c r="K141" s="73">
        <f>SUMIF(exportMMB!D:D,budgetMMB!A141,exportMMB!F:F)</f>
        <v>0</v>
      </c>
      <c r="L141" s="19">
        <f t="shared" si="245"/>
        <v>0</v>
      </c>
      <c r="M141" s="32"/>
      <c r="N141" s="19">
        <f t="shared" si="246"/>
        <v>0</v>
      </c>
      <c r="O141" s="42"/>
      <c r="P141" s="42"/>
      <c r="Q141" s="42"/>
      <c r="R141" s="42"/>
      <c r="S141" s="19">
        <f t="shared" si="247"/>
        <v>0</v>
      </c>
      <c r="T141" s="42">
        <f t="shared" ref="T141:T166" si="255">N141</f>
        <v>0</v>
      </c>
      <c r="U141" s="42" t="e">
        <f>SUMIF(#REF!,A141,#REF!)</f>
        <v>#REF!</v>
      </c>
      <c r="V141" s="42" t="e">
        <f>SUMIF(#REF!,A141,#REF!)</f>
        <v>#REF!</v>
      </c>
      <c r="W141" s="42" t="e">
        <f t="shared" si="248"/>
        <v>#REF!</v>
      </c>
      <c r="X141" s="42" t="e">
        <f t="shared" si="249"/>
        <v>#REF!</v>
      </c>
      <c r="Y141" s="42" t="e">
        <f t="shared" si="250"/>
        <v>#REF!</v>
      </c>
      <c r="Z141" s="116" t="e">
        <f t="shared" si="251"/>
        <v>#REF!</v>
      </c>
      <c r="AA141" s="120">
        <f t="shared" si="252"/>
        <v>0</v>
      </c>
      <c r="AB141" s="153">
        <f t="shared" si="253"/>
        <v>0</v>
      </c>
      <c r="AC141" s="1"/>
      <c r="AD141" s="1"/>
      <c r="AE141" s="1"/>
      <c r="AF141" s="1"/>
      <c r="AG141" s="1"/>
      <c r="AH141" s="1"/>
      <c r="AI141" s="1"/>
      <c r="AJ141" s="1"/>
      <c r="AK141" s="1"/>
      <c r="AL141" s="1"/>
      <c r="AM141" s="1"/>
      <c r="AN141" s="1"/>
      <c r="AO141" s="1"/>
    </row>
    <row r="142" spans="1:41" s="3" customFormat="1">
      <c r="A142" s="48">
        <v>1407</v>
      </c>
      <c r="B142" s="53" t="s">
        <v>278</v>
      </c>
      <c r="C142" s="53"/>
      <c r="D142" s="7"/>
      <c r="E142" s="4"/>
      <c r="F142" s="70">
        <v>1</v>
      </c>
      <c r="G142" s="71"/>
      <c r="H142" s="72">
        <f t="shared" si="254"/>
        <v>1</v>
      </c>
      <c r="I142" s="70">
        <v>1</v>
      </c>
      <c r="J142" s="71" t="s">
        <v>216</v>
      </c>
      <c r="K142" s="73">
        <f>SUMIF(exportMMB!D:D,budgetMMB!A142,exportMMB!F:F)</f>
        <v>0</v>
      </c>
      <c r="L142" s="19">
        <f t="shared" si="245"/>
        <v>0</v>
      </c>
      <c r="M142" s="32"/>
      <c r="N142" s="19">
        <f t="shared" si="246"/>
        <v>0</v>
      </c>
      <c r="O142" s="42"/>
      <c r="P142" s="42"/>
      <c r="Q142" s="42"/>
      <c r="R142" s="42"/>
      <c r="S142" s="19">
        <f t="shared" si="247"/>
        <v>0</v>
      </c>
      <c r="T142" s="42">
        <f t="shared" si="255"/>
        <v>0</v>
      </c>
      <c r="U142" s="42" t="e">
        <f>SUMIF(#REF!,A142,#REF!)</f>
        <v>#REF!</v>
      </c>
      <c r="V142" s="42" t="e">
        <f>SUMIF(#REF!,A142,#REF!)</f>
        <v>#REF!</v>
      </c>
      <c r="W142" s="42" t="e">
        <f t="shared" si="248"/>
        <v>#REF!</v>
      </c>
      <c r="X142" s="42" t="e">
        <f t="shared" si="249"/>
        <v>#REF!</v>
      </c>
      <c r="Y142" s="42" t="e">
        <f t="shared" si="250"/>
        <v>#REF!</v>
      </c>
      <c r="Z142" s="116" t="e">
        <f t="shared" si="251"/>
        <v>#REF!</v>
      </c>
      <c r="AA142" s="120">
        <f t="shared" si="252"/>
        <v>0</v>
      </c>
      <c r="AB142" s="153">
        <f t="shared" si="253"/>
        <v>0</v>
      </c>
      <c r="AC142" s="1"/>
      <c r="AD142" s="1"/>
      <c r="AE142" s="1"/>
      <c r="AF142" s="1"/>
      <c r="AG142" s="1"/>
      <c r="AH142" s="1"/>
      <c r="AI142" s="1"/>
      <c r="AJ142" s="1"/>
      <c r="AK142" s="1"/>
      <c r="AL142" s="1"/>
      <c r="AM142" s="1"/>
      <c r="AN142" s="1"/>
      <c r="AO142" s="1"/>
    </row>
    <row r="143" spans="1:41" s="3" customFormat="1">
      <c r="A143" s="48">
        <v>1408</v>
      </c>
      <c r="B143" s="53" t="s">
        <v>279</v>
      </c>
      <c r="C143" s="53"/>
      <c r="D143" s="7"/>
      <c r="E143" s="4"/>
      <c r="F143" s="70">
        <v>1</v>
      </c>
      <c r="G143" s="71"/>
      <c r="H143" s="72">
        <f t="shared" si="254"/>
        <v>1</v>
      </c>
      <c r="I143" s="70">
        <v>1</v>
      </c>
      <c r="J143" s="71" t="s">
        <v>216</v>
      </c>
      <c r="K143" s="73">
        <f>SUMIF(exportMMB!D:D,budgetMMB!A143,exportMMB!F:F)</f>
        <v>0</v>
      </c>
      <c r="L143" s="19">
        <f t="shared" si="245"/>
        <v>0</v>
      </c>
      <c r="M143" s="32"/>
      <c r="N143" s="19">
        <f t="shared" si="246"/>
        <v>0</v>
      </c>
      <c r="O143" s="42"/>
      <c r="P143" s="42"/>
      <c r="Q143" s="42"/>
      <c r="R143" s="42"/>
      <c r="S143" s="19">
        <f t="shared" si="247"/>
        <v>0</v>
      </c>
      <c r="T143" s="42">
        <f t="shared" si="255"/>
        <v>0</v>
      </c>
      <c r="U143" s="42" t="e">
        <f>SUMIF(#REF!,A143,#REF!)</f>
        <v>#REF!</v>
      </c>
      <c r="V143" s="42" t="e">
        <f>SUMIF(#REF!,A143,#REF!)</f>
        <v>#REF!</v>
      </c>
      <c r="W143" s="42" t="e">
        <f t="shared" si="248"/>
        <v>#REF!</v>
      </c>
      <c r="X143" s="42" t="e">
        <f t="shared" si="249"/>
        <v>#REF!</v>
      </c>
      <c r="Y143" s="42" t="e">
        <f t="shared" si="250"/>
        <v>#REF!</v>
      </c>
      <c r="Z143" s="116" t="e">
        <f t="shared" si="251"/>
        <v>#REF!</v>
      </c>
      <c r="AA143" s="120">
        <f t="shared" si="252"/>
        <v>0</v>
      </c>
      <c r="AB143" s="153">
        <f t="shared" si="253"/>
        <v>0</v>
      </c>
      <c r="AC143" s="1"/>
      <c r="AD143" s="1"/>
      <c r="AE143" s="1"/>
      <c r="AF143" s="1"/>
      <c r="AG143" s="1"/>
      <c r="AH143" s="1"/>
      <c r="AI143" s="1"/>
      <c r="AJ143" s="1"/>
      <c r="AK143" s="1"/>
      <c r="AL143" s="1"/>
      <c r="AM143" s="1"/>
      <c r="AN143" s="1"/>
      <c r="AO143" s="1"/>
    </row>
    <row r="144" spans="1:41" s="3" customFormat="1">
      <c r="A144" s="48">
        <v>1409</v>
      </c>
      <c r="B144" s="53" t="s">
        <v>280</v>
      </c>
      <c r="C144" s="53"/>
      <c r="D144" s="7"/>
      <c r="E144" s="4"/>
      <c r="F144" s="70">
        <v>1</v>
      </c>
      <c r="G144" s="71"/>
      <c r="H144" s="72">
        <f t="shared" si="254"/>
        <v>1</v>
      </c>
      <c r="I144" s="70">
        <v>1</v>
      </c>
      <c r="J144" s="71" t="s">
        <v>216</v>
      </c>
      <c r="K144" s="73">
        <f>SUMIF(exportMMB!D:D,budgetMMB!A144,exportMMB!F:F)</f>
        <v>0</v>
      </c>
      <c r="L144" s="19">
        <f t="shared" si="245"/>
        <v>0</v>
      </c>
      <c r="M144" s="32"/>
      <c r="N144" s="19">
        <f t="shared" si="246"/>
        <v>0</v>
      </c>
      <c r="O144" s="42"/>
      <c r="P144" s="42"/>
      <c r="Q144" s="42"/>
      <c r="R144" s="42"/>
      <c r="S144" s="19">
        <f t="shared" si="247"/>
        <v>0</v>
      </c>
      <c r="T144" s="42">
        <f t="shared" si="255"/>
        <v>0</v>
      </c>
      <c r="U144" s="42" t="e">
        <f>SUMIF(#REF!,A144,#REF!)</f>
        <v>#REF!</v>
      </c>
      <c r="V144" s="42" t="e">
        <f>SUMIF(#REF!,A144,#REF!)</f>
        <v>#REF!</v>
      </c>
      <c r="W144" s="42" t="e">
        <f t="shared" si="248"/>
        <v>#REF!</v>
      </c>
      <c r="X144" s="42" t="e">
        <f t="shared" si="249"/>
        <v>#REF!</v>
      </c>
      <c r="Y144" s="42" t="e">
        <f t="shared" si="250"/>
        <v>#REF!</v>
      </c>
      <c r="Z144" s="116" t="e">
        <f t="shared" si="251"/>
        <v>#REF!</v>
      </c>
      <c r="AA144" s="120">
        <f t="shared" si="252"/>
        <v>0</v>
      </c>
      <c r="AB144" s="153">
        <f t="shared" si="253"/>
        <v>0</v>
      </c>
      <c r="AC144" s="1"/>
      <c r="AD144" s="1"/>
      <c r="AE144" s="1"/>
      <c r="AF144" s="1"/>
      <c r="AG144" s="1"/>
      <c r="AH144" s="1"/>
      <c r="AI144" s="1"/>
      <c r="AJ144" s="1"/>
      <c r="AK144" s="1"/>
      <c r="AL144" s="1"/>
      <c r="AM144" s="1"/>
      <c r="AN144" s="1"/>
      <c r="AO144" s="1"/>
    </row>
    <row r="145" spans="1:41" s="3" customFormat="1">
      <c r="A145" s="48">
        <v>1410</v>
      </c>
      <c r="B145" s="53" t="s">
        <v>281</v>
      </c>
      <c r="C145" s="53"/>
      <c r="D145" s="7"/>
      <c r="E145" s="4"/>
      <c r="F145" s="70">
        <v>1</v>
      </c>
      <c r="G145" s="71"/>
      <c r="H145" s="72">
        <f t="shared" si="254"/>
        <v>1</v>
      </c>
      <c r="I145" s="70">
        <v>1</v>
      </c>
      <c r="J145" s="71" t="s">
        <v>216</v>
      </c>
      <c r="K145" s="73">
        <f>SUMIF(exportMMB!D:D,budgetMMB!A145,exportMMB!F:F)</f>
        <v>0</v>
      </c>
      <c r="L145" s="19">
        <f t="shared" si="245"/>
        <v>0</v>
      </c>
      <c r="M145" s="32"/>
      <c r="N145" s="19">
        <f t="shared" si="246"/>
        <v>0</v>
      </c>
      <c r="O145" s="42"/>
      <c r="P145" s="42"/>
      <c r="Q145" s="42"/>
      <c r="R145" s="42"/>
      <c r="S145" s="19">
        <f t="shared" si="247"/>
        <v>0</v>
      </c>
      <c r="T145" s="42">
        <f t="shared" si="255"/>
        <v>0</v>
      </c>
      <c r="U145" s="42" t="e">
        <f>SUMIF(#REF!,A145,#REF!)</f>
        <v>#REF!</v>
      </c>
      <c r="V145" s="42" t="e">
        <f>SUMIF(#REF!,A145,#REF!)</f>
        <v>#REF!</v>
      </c>
      <c r="W145" s="42" t="e">
        <f t="shared" si="248"/>
        <v>#REF!</v>
      </c>
      <c r="X145" s="42" t="e">
        <f t="shared" si="249"/>
        <v>#REF!</v>
      </c>
      <c r="Y145" s="42" t="e">
        <f t="shared" si="250"/>
        <v>#REF!</v>
      </c>
      <c r="Z145" s="116" t="e">
        <f t="shared" si="251"/>
        <v>#REF!</v>
      </c>
      <c r="AA145" s="120">
        <f t="shared" si="252"/>
        <v>0</v>
      </c>
      <c r="AB145" s="153">
        <f t="shared" si="253"/>
        <v>0</v>
      </c>
      <c r="AC145" s="1"/>
      <c r="AD145" s="1"/>
      <c r="AE145" s="1"/>
      <c r="AF145" s="1"/>
      <c r="AG145" s="1"/>
      <c r="AH145" s="1"/>
      <c r="AI145" s="1"/>
      <c r="AJ145" s="1"/>
      <c r="AK145" s="1"/>
      <c r="AL145" s="1"/>
      <c r="AM145" s="1"/>
      <c r="AN145" s="1"/>
      <c r="AO145" s="1"/>
    </row>
    <row r="146" spans="1:41" s="3" customFormat="1">
      <c r="A146" s="180" t="s">
        <v>617</v>
      </c>
      <c r="B146" s="53" t="s">
        <v>282</v>
      </c>
      <c r="C146" s="53"/>
      <c r="D146" s="7"/>
      <c r="E146" s="4"/>
      <c r="F146" s="70">
        <v>1</v>
      </c>
      <c r="G146" s="71"/>
      <c r="H146" s="72">
        <f t="shared" ref="H146:H150" si="256">SUM(E146:G146)</f>
        <v>1</v>
      </c>
      <c r="I146" s="70">
        <v>1</v>
      </c>
      <c r="J146" s="71" t="s">
        <v>216</v>
      </c>
      <c r="K146" s="73">
        <f>SUMIF(exportMMB!D:D,budgetMMB!A146,exportMMB!F:F)</f>
        <v>0</v>
      </c>
      <c r="L146" s="19">
        <f t="shared" si="245"/>
        <v>0</v>
      </c>
      <c r="M146" s="32"/>
      <c r="N146" s="19">
        <f t="shared" si="246"/>
        <v>0</v>
      </c>
      <c r="O146" s="42"/>
      <c r="P146" s="42"/>
      <c r="Q146" s="42"/>
      <c r="R146" s="42"/>
      <c r="S146" s="19">
        <f t="shared" si="247"/>
        <v>0</v>
      </c>
      <c r="T146" s="42">
        <f t="shared" si="255"/>
        <v>0</v>
      </c>
      <c r="U146" s="42" t="e">
        <f>SUMIF(#REF!,A146,#REF!)</f>
        <v>#REF!</v>
      </c>
      <c r="V146" s="42" t="e">
        <f>SUMIF(#REF!,A146,#REF!)</f>
        <v>#REF!</v>
      </c>
      <c r="W146" s="42" t="e">
        <f t="shared" si="248"/>
        <v>#REF!</v>
      </c>
      <c r="X146" s="42" t="e">
        <f t="shared" si="249"/>
        <v>#REF!</v>
      </c>
      <c r="Y146" s="42" t="e">
        <f t="shared" si="250"/>
        <v>#REF!</v>
      </c>
      <c r="Z146" s="116" t="e">
        <f t="shared" si="251"/>
        <v>#REF!</v>
      </c>
      <c r="AA146" s="120">
        <f t="shared" si="252"/>
        <v>0</v>
      </c>
      <c r="AB146" s="153">
        <f t="shared" si="253"/>
        <v>0</v>
      </c>
      <c r="AC146" s="1"/>
      <c r="AD146" s="1"/>
      <c r="AE146" s="1"/>
      <c r="AF146" s="1"/>
      <c r="AG146" s="1"/>
      <c r="AH146" s="1"/>
      <c r="AI146" s="1"/>
      <c r="AJ146" s="1"/>
      <c r="AK146" s="1"/>
      <c r="AL146" s="1"/>
      <c r="AM146" s="1"/>
      <c r="AN146" s="1"/>
      <c r="AO146" s="1"/>
    </row>
    <row r="147" spans="1:41" s="3" customFormat="1">
      <c r="A147" s="180" t="s">
        <v>619</v>
      </c>
      <c r="B147" s="53" t="s">
        <v>618</v>
      </c>
      <c r="C147" s="53"/>
      <c r="D147" s="7"/>
      <c r="E147" s="4"/>
      <c r="F147" s="70">
        <v>1</v>
      </c>
      <c r="G147" s="71"/>
      <c r="H147" s="72">
        <f t="shared" si="256"/>
        <v>1</v>
      </c>
      <c r="I147" s="70">
        <v>1</v>
      </c>
      <c r="J147" s="71" t="s">
        <v>216</v>
      </c>
      <c r="K147" s="73">
        <f>SUMIF(exportMMB!D:D,budgetMMB!A147,exportMMB!F:F)</f>
        <v>0</v>
      </c>
      <c r="L147" s="19">
        <f t="shared" si="245"/>
        <v>0</v>
      </c>
      <c r="M147" s="32"/>
      <c r="N147" s="19">
        <f t="shared" si="246"/>
        <v>0</v>
      </c>
      <c r="O147" s="42"/>
      <c r="P147" s="42"/>
      <c r="Q147" s="42"/>
      <c r="R147" s="42"/>
      <c r="S147" s="19">
        <f t="shared" si="247"/>
        <v>0</v>
      </c>
      <c r="T147" s="42">
        <f t="shared" si="255"/>
        <v>0</v>
      </c>
      <c r="U147" s="42" t="e">
        <f>SUMIF(#REF!,A147,#REF!)</f>
        <v>#REF!</v>
      </c>
      <c r="V147" s="42" t="e">
        <f>SUMIF(#REF!,A147,#REF!)</f>
        <v>#REF!</v>
      </c>
      <c r="W147" s="42" t="e">
        <f t="shared" si="248"/>
        <v>#REF!</v>
      </c>
      <c r="X147" s="42" t="e">
        <f t="shared" si="249"/>
        <v>#REF!</v>
      </c>
      <c r="Y147" s="42" t="e">
        <f t="shared" si="250"/>
        <v>#REF!</v>
      </c>
      <c r="Z147" s="116" t="e">
        <f t="shared" si="251"/>
        <v>#REF!</v>
      </c>
      <c r="AA147" s="120">
        <f t="shared" si="252"/>
        <v>0</v>
      </c>
      <c r="AB147" s="153">
        <f t="shared" si="253"/>
        <v>0</v>
      </c>
      <c r="AC147" s="1"/>
      <c r="AD147" s="1"/>
      <c r="AE147" s="1"/>
      <c r="AF147" s="1"/>
      <c r="AG147" s="1"/>
      <c r="AH147" s="1"/>
      <c r="AI147" s="1"/>
      <c r="AJ147" s="1"/>
      <c r="AK147" s="1"/>
      <c r="AL147" s="1"/>
      <c r="AM147" s="1"/>
      <c r="AN147" s="1"/>
      <c r="AO147" s="1"/>
    </row>
    <row r="148" spans="1:41" s="3" customFormat="1">
      <c r="A148" s="180" t="s">
        <v>621</v>
      </c>
      <c r="B148" s="53" t="s">
        <v>620</v>
      </c>
      <c r="C148" s="53"/>
      <c r="D148" s="7"/>
      <c r="E148" s="4"/>
      <c r="F148" s="70">
        <v>1</v>
      </c>
      <c r="G148" s="71"/>
      <c r="H148" s="72">
        <f t="shared" si="256"/>
        <v>1</v>
      </c>
      <c r="I148" s="70">
        <v>1</v>
      </c>
      <c r="J148" s="71" t="s">
        <v>216</v>
      </c>
      <c r="K148" s="73">
        <f>SUMIF(exportMMB!D:D,budgetMMB!A148,exportMMB!F:F)</f>
        <v>0</v>
      </c>
      <c r="L148" s="19">
        <f t="shared" si="245"/>
        <v>0</v>
      </c>
      <c r="M148" s="32"/>
      <c r="N148" s="19">
        <f t="shared" si="246"/>
        <v>0</v>
      </c>
      <c r="O148" s="42"/>
      <c r="P148" s="42"/>
      <c r="Q148" s="42"/>
      <c r="R148" s="42"/>
      <c r="S148" s="19">
        <f t="shared" si="247"/>
        <v>0</v>
      </c>
      <c r="T148" s="42">
        <f t="shared" si="255"/>
        <v>0</v>
      </c>
      <c r="U148" s="42" t="e">
        <f>SUMIF(#REF!,A148,#REF!)</f>
        <v>#REF!</v>
      </c>
      <c r="V148" s="42" t="e">
        <f>SUMIF(#REF!,A148,#REF!)</f>
        <v>#REF!</v>
      </c>
      <c r="W148" s="42" t="e">
        <f t="shared" si="248"/>
        <v>#REF!</v>
      </c>
      <c r="X148" s="42" t="e">
        <f t="shared" si="249"/>
        <v>#REF!</v>
      </c>
      <c r="Y148" s="42" t="e">
        <f t="shared" si="250"/>
        <v>#REF!</v>
      </c>
      <c r="Z148" s="116" t="e">
        <f t="shared" si="251"/>
        <v>#REF!</v>
      </c>
      <c r="AA148" s="120">
        <f t="shared" si="252"/>
        <v>0</v>
      </c>
      <c r="AB148" s="153">
        <f t="shared" si="253"/>
        <v>0</v>
      </c>
      <c r="AC148" s="1"/>
      <c r="AD148" s="1"/>
      <c r="AE148" s="1"/>
      <c r="AF148" s="1"/>
      <c r="AG148" s="1"/>
      <c r="AH148" s="1"/>
      <c r="AI148" s="1"/>
      <c r="AJ148" s="1"/>
      <c r="AK148" s="1"/>
      <c r="AL148" s="1"/>
      <c r="AM148" s="1"/>
      <c r="AN148" s="1"/>
      <c r="AO148" s="1"/>
    </row>
    <row r="149" spans="1:41" s="3" customFormat="1">
      <c r="A149" s="180" t="s">
        <v>623</v>
      </c>
      <c r="B149" s="53" t="s">
        <v>622</v>
      </c>
      <c r="C149" s="53"/>
      <c r="D149" s="7"/>
      <c r="E149" s="4"/>
      <c r="F149" s="70">
        <v>1</v>
      </c>
      <c r="G149" s="71"/>
      <c r="H149" s="72">
        <f t="shared" si="256"/>
        <v>1</v>
      </c>
      <c r="I149" s="70">
        <v>1</v>
      </c>
      <c r="J149" s="71" t="s">
        <v>216</v>
      </c>
      <c r="K149" s="73">
        <f>SUMIF(exportMMB!D:D,budgetMMB!A149,exportMMB!F:F)</f>
        <v>0</v>
      </c>
      <c r="L149" s="19">
        <f t="shared" si="245"/>
        <v>0</v>
      </c>
      <c r="M149" s="32"/>
      <c r="N149" s="19">
        <f t="shared" si="246"/>
        <v>0</v>
      </c>
      <c r="O149" s="42"/>
      <c r="P149" s="42"/>
      <c r="Q149" s="42"/>
      <c r="R149" s="42"/>
      <c r="S149" s="19">
        <f t="shared" si="247"/>
        <v>0</v>
      </c>
      <c r="T149" s="42">
        <f t="shared" si="255"/>
        <v>0</v>
      </c>
      <c r="U149" s="42" t="e">
        <f>SUMIF(#REF!,A149,#REF!)</f>
        <v>#REF!</v>
      </c>
      <c r="V149" s="42" t="e">
        <f>SUMIF(#REF!,A149,#REF!)</f>
        <v>#REF!</v>
      </c>
      <c r="W149" s="42" t="e">
        <f t="shared" si="248"/>
        <v>#REF!</v>
      </c>
      <c r="X149" s="42" t="e">
        <f t="shared" si="249"/>
        <v>#REF!</v>
      </c>
      <c r="Y149" s="42" t="e">
        <f t="shared" si="250"/>
        <v>#REF!</v>
      </c>
      <c r="Z149" s="116" t="e">
        <f t="shared" si="251"/>
        <v>#REF!</v>
      </c>
      <c r="AA149" s="120">
        <f t="shared" si="252"/>
        <v>0</v>
      </c>
      <c r="AB149" s="153">
        <f t="shared" si="253"/>
        <v>0</v>
      </c>
      <c r="AC149" s="1"/>
      <c r="AD149" s="1"/>
      <c r="AE149" s="1"/>
      <c r="AF149" s="1"/>
      <c r="AG149" s="1"/>
      <c r="AH149" s="1"/>
      <c r="AI149" s="1"/>
      <c r="AJ149" s="1"/>
      <c r="AK149" s="1"/>
      <c r="AL149" s="1"/>
      <c r="AM149" s="1"/>
      <c r="AN149" s="1"/>
      <c r="AO149" s="1"/>
    </row>
    <row r="150" spans="1:41" s="3" customFormat="1">
      <c r="A150" s="180" t="s">
        <v>625</v>
      </c>
      <c r="B150" s="53" t="s">
        <v>624</v>
      </c>
      <c r="C150" s="53"/>
      <c r="D150" s="7"/>
      <c r="E150" s="4"/>
      <c r="F150" s="70">
        <v>1</v>
      </c>
      <c r="G150" s="71"/>
      <c r="H150" s="72">
        <f t="shared" si="256"/>
        <v>1</v>
      </c>
      <c r="I150" s="70">
        <v>1</v>
      </c>
      <c r="J150" s="71" t="s">
        <v>216</v>
      </c>
      <c r="K150" s="73">
        <f>SUMIF(exportMMB!D:D,budgetMMB!A150,exportMMB!F:F)</f>
        <v>0</v>
      </c>
      <c r="L150" s="19">
        <f t="shared" si="245"/>
        <v>0</v>
      </c>
      <c r="M150" s="32"/>
      <c r="N150" s="19">
        <f t="shared" si="246"/>
        <v>0</v>
      </c>
      <c r="O150" s="42"/>
      <c r="P150" s="42"/>
      <c r="Q150" s="42"/>
      <c r="R150" s="42"/>
      <c r="S150" s="19">
        <f t="shared" si="247"/>
        <v>0</v>
      </c>
      <c r="T150" s="42">
        <f t="shared" si="255"/>
        <v>0</v>
      </c>
      <c r="U150" s="42" t="e">
        <f>SUMIF(#REF!,A150,#REF!)</f>
        <v>#REF!</v>
      </c>
      <c r="V150" s="42" t="e">
        <f>SUMIF(#REF!,A150,#REF!)</f>
        <v>#REF!</v>
      </c>
      <c r="W150" s="42" t="e">
        <f t="shared" si="248"/>
        <v>#REF!</v>
      </c>
      <c r="X150" s="42" t="e">
        <f t="shared" si="249"/>
        <v>#REF!</v>
      </c>
      <c r="Y150" s="42" t="e">
        <f t="shared" si="250"/>
        <v>#REF!</v>
      </c>
      <c r="Z150" s="116" t="e">
        <f t="shared" si="251"/>
        <v>#REF!</v>
      </c>
      <c r="AA150" s="120">
        <f t="shared" si="252"/>
        <v>0</v>
      </c>
      <c r="AB150" s="153">
        <f t="shared" si="253"/>
        <v>0</v>
      </c>
      <c r="AC150" s="1"/>
      <c r="AD150" s="1"/>
      <c r="AE150" s="1"/>
      <c r="AF150" s="1"/>
      <c r="AG150" s="1"/>
      <c r="AH150" s="1"/>
      <c r="AI150" s="1"/>
      <c r="AJ150" s="1"/>
      <c r="AK150" s="1"/>
      <c r="AL150" s="1"/>
      <c r="AM150" s="1"/>
      <c r="AN150" s="1"/>
      <c r="AO150" s="1"/>
    </row>
    <row r="151" spans="1:41" s="3" customFormat="1">
      <c r="A151" s="180" t="s">
        <v>627</v>
      </c>
      <c r="B151" s="53" t="s">
        <v>626</v>
      </c>
      <c r="C151" s="53"/>
      <c r="D151" s="7"/>
      <c r="E151" s="4"/>
      <c r="F151" s="70">
        <v>1</v>
      </c>
      <c r="G151" s="71"/>
      <c r="H151" s="72">
        <f t="shared" ref="H151" si="257">SUM(E151:G151)</f>
        <v>1</v>
      </c>
      <c r="I151" s="70">
        <v>1</v>
      </c>
      <c r="J151" s="71" t="s">
        <v>216</v>
      </c>
      <c r="K151" s="73">
        <f>SUMIF(exportMMB!D:D,budgetMMB!A151,exportMMB!F:F)</f>
        <v>0</v>
      </c>
      <c r="L151" s="19">
        <f t="shared" si="245"/>
        <v>0</v>
      </c>
      <c r="M151" s="32"/>
      <c r="N151" s="19">
        <f t="shared" si="246"/>
        <v>0</v>
      </c>
      <c r="O151" s="42"/>
      <c r="P151" s="42"/>
      <c r="Q151" s="42"/>
      <c r="R151" s="42"/>
      <c r="S151" s="19">
        <f t="shared" si="247"/>
        <v>0</v>
      </c>
      <c r="T151" s="42">
        <f t="shared" si="255"/>
        <v>0</v>
      </c>
      <c r="U151" s="42" t="e">
        <f>SUMIF(#REF!,A151,#REF!)</f>
        <v>#REF!</v>
      </c>
      <c r="V151" s="42" t="e">
        <f>SUMIF(#REF!,A151,#REF!)</f>
        <v>#REF!</v>
      </c>
      <c r="W151" s="42" t="e">
        <f t="shared" si="248"/>
        <v>#REF!</v>
      </c>
      <c r="X151" s="42" t="e">
        <f t="shared" si="249"/>
        <v>#REF!</v>
      </c>
      <c r="Y151" s="42" t="e">
        <f t="shared" si="250"/>
        <v>#REF!</v>
      </c>
      <c r="Z151" s="116" t="e">
        <f t="shared" si="251"/>
        <v>#REF!</v>
      </c>
      <c r="AA151" s="120">
        <f t="shared" si="252"/>
        <v>0</v>
      </c>
      <c r="AB151" s="153">
        <f t="shared" si="253"/>
        <v>0</v>
      </c>
      <c r="AC151" s="1"/>
      <c r="AD151" s="1"/>
      <c r="AE151" s="1"/>
      <c r="AF151" s="1"/>
      <c r="AG151" s="1"/>
      <c r="AH151" s="1"/>
      <c r="AI151" s="1"/>
      <c r="AJ151" s="1"/>
      <c r="AK151" s="1"/>
      <c r="AL151" s="1"/>
      <c r="AM151" s="1"/>
      <c r="AN151" s="1"/>
      <c r="AO151" s="1"/>
    </row>
    <row r="152" spans="1:41" s="3" customFormat="1">
      <c r="A152" s="180" t="s">
        <v>629</v>
      </c>
      <c r="B152" s="53" t="s">
        <v>628</v>
      </c>
      <c r="C152" s="53"/>
      <c r="D152" s="7"/>
      <c r="E152" s="4"/>
      <c r="F152" s="70">
        <v>1</v>
      </c>
      <c r="G152" s="71"/>
      <c r="H152" s="72">
        <f t="shared" ref="H152:H157" si="258">SUM(E152:G152)</f>
        <v>1</v>
      </c>
      <c r="I152" s="70">
        <v>1</v>
      </c>
      <c r="J152" s="71" t="s">
        <v>216</v>
      </c>
      <c r="K152" s="73">
        <f>SUMIF(exportMMB!D:D,budgetMMB!A152,exportMMB!F:F)</f>
        <v>0</v>
      </c>
      <c r="L152" s="19">
        <f t="shared" si="245"/>
        <v>0</v>
      </c>
      <c r="M152" s="32"/>
      <c r="N152" s="19">
        <f t="shared" si="246"/>
        <v>0</v>
      </c>
      <c r="O152" s="42"/>
      <c r="P152" s="42"/>
      <c r="Q152" s="42"/>
      <c r="R152" s="42"/>
      <c r="S152" s="19">
        <f t="shared" si="247"/>
        <v>0</v>
      </c>
      <c r="T152" s="42">
        <f t="shared" si="255"/>
        <v>0</v>
      </c>
      <c r="U152" s="42" t="e">
        <f>SUMIF(#REF!,A152,#REF!)</f>
        <v>#REF!</v>
      </c>
      <c r="V152" s="42" t="e">
        <f>SUMIF(#REF!,A152,#REF!)</f>
        <v>#REF!</v>
      </c>
      <c r="W152" s="42" t="e">
        <f t="shared" si="248"/>
        <v>#REF!</v>
      </c>
      <c r="X152" s="42" t="e">
        <f t="shared" si="249"/>
        <v>#REF!</v>
      </c>
      <c r="Y152" s="42" t="e">
        <f t="shared" si="250"/>
        <v>#REF!</v>
      </c>
      <c r="Z152" s="116" t="e">
        <f t="shared" si="251"/>
        <v>#REF!</v>
      </c>
      <c r="AA152" s="120">
        <f t="shared" si="252"/>
        <v>0</v>
      </c>
      <c r="AB152" s="153">
        <f t="shared" si="253"/>
        <v>0</v>
      </c>
      <c r="AC152" s="1"/>
      <c r="AD152" s="1"/>
      <c r="AE152" s="1"/>
      <c r="AF152" s="1"/>
      <c r="AG152" s="1"/>
      <c r="AH152" s="1"/>
      <c r="AI152" s="1"/>
      <c r="AJ152" s="1"/>
      <c r="AK152" s="1"/>
      <c r="AL152" s="1"/>
      <c r="AM152" s="1"/>
      <c r="AN152" s="1"/>
      <c r="AO152" s="1"/>
    </row>
    <row r="153" spans="1:41" s="3" customFormat="1">
      <c r="A153" s="180" t="s">
        <v>631</v>
      </c>
      <c r="B153" s="53" t="s">
        <v>630</v>
      </c>
      <c r="C153" s="53"/>
      <c r="D153" s="7"/>
      <c r="E153" s="4"/>
      <c r="F153" s="70">
        <v>1</v>
      </c>
      <c r="G153" s="71"/>
      <c r="H153" s="72">
        <f t="shared" si="258"/>
        <v>1</v>
      </c>
      <c r="I153" s="70">
        <v>1</v>
      </c>
      <c r="J153" s="71" t="s">
        <v>216</v>
      </c>
      <c r="K153" s="73">
        <f>SUMIF(exportMMB!D:D,budgetMMB!A153,exportMMB!F:F)</f>
        <v>0</v>
      </c>
      <c r="L153" s="19">
        <f t="shared" si="245"/>
        <v>0</v>
      </c>
      <c r="M153" s="32"/>
      <c r="N153" s="19">
        <f t="shared" si="246"/>
        <v>0</v>
      </c>
      <c r="O153" s="42"/>
      <c r="P153" s="42"/>
      <c r="Q153" s="42"/>
      <c r="R153" s="42"/>
      <c r="S153" s="19">
        <f t="shared" si="247"/>
        <v>0</v>
      </c>
      <c r="T153" s="42">
        <f t="shared" si="255"/>
        <v>0</v>
      </c>
      <c r="U153" s="42" t="e">
        <f>SUMIF(#REF!,A153,#REF!)</f>
        <v>#REF!</v>
      </c>
      <c r="V153" s="42" t="e">
        <f>SUMIF(#REF!,A153,#REF!)</f>
        <v>#REF!</v>
      </c>
      <c r="W153" s="42" t="e">
        <f t="shared" si="248"/>
        <v>#REF!</v>
      </c>
      <c r="X153" s="42" t="e">
        <f t="shared" si="249"/>
        <v>#REF!</v>
      </c>
      <c r="Y153" s="42" t="e">
        <f t="shared" si="250"/>
        <v>#REF!</v>
      </c>
      <c r="Z153" s="116" t="e">
        <f t="shared" si="251"/>
        <v>#REF!</v>
      </c>
      <c r="AA153" s="120">
        <f t="shared" si="252"/>
        <v>0</v>
      </c>
      <c r="AB153" s="153">
        <f t="shared" si="253"/>
        <v>0</v>
      </c>
      <c r="AC153" s="1"/>
      <c r="AD153" s="1"/>
      <c r="AE153" s="1"/>
      <c r="AF153" s="1"/>
      <c r="AG153" s="1"/>
      <c r="AH153" s="1"/>
      <c r="AI153" s="1"/>
      <c r="AJ153" s="1"/>
      <c r="AK153" s="1"/>
      <c r="AL153" s="1"/>
      <c r="AM153" s="1"/>
      <c r="AN153" s="1"/>
      <c r="AO153" s="1"/>
    </row>
    <row r="154" spans="1:41" s="3" customFormat="1">
      <c r="A154" s="180" t="s">
        <v>633</v>
      </c>
      <c r="B154" s="53" t="s">
        <v>632</v>
      </c>
      <c r="C154" s="53"/>
      <c r="D154" s="7"/>
      <c r="E154" s="4"/>
      <c r="F154" s="70">
        <v>1</v>
      </c>
      <c r="G154" s="71"/>
      <c r="H154" s="72">
        <f t="shared" si="258"/>
        <v>1</v>
      </c>
      <c r="I154" s="70">
        <v>1</v>
      </c>
      <c r="J154" s="71" t="s">
        <v>216</v>
      </c>
      <c r="K154" s="73">
        <f>SUMIF(exportMMB!D:D,budgetMMB!A154,exportMMB!F:F)</f>
        <v>0</v>
      </c>
      <c r="L154" s="19">
        <f t="shared" si="245"/>
        <v>0</v>
      </c>
      <c r="M154" s="32"/>
      <c r="N154" s="19">
        <f t="shared" si="246"/>
        <v>0</v>
      </c>
      <c r="O154" s="42"/>
      <c r="P154" s="42"/>
      <c r="Q154" s="42"/>
      <c r="R154" s="42"/>
      <c r="S154" s="19">
        <f t="shared" si="247"/>
        <v>0</v>
      </c>
      <c r="T154" s="42">
        <f t="shared" si="255"/>
        <v>0</v>
      </c>
      <c r="U154" s="42" t="e">
        <f>SUMIF(#REF!,A154,#REF!)</f>
        <v>#REF!</v>
      </c>
      <c r="V154" s="42" t="e">
        <f>SUMIF(#REF!,A154,#REF!)</f>
        <v>#REF!</v>
      </c>
      <c r="W154" s="42" t="e">
        <f t="shared" si="248"/>
        <v>#REF!</v>
      </c>
      <c r="X154" s="42" t="e">
        <f t="shared" si="249"/>
        <v>#REF!</v>
      </c>
      <c r="Y154" s="42" t="e">
        <f t="shared" si="250"/>
        <v>#REF!</v>
      </c>
      <c r="Z154" s="116" t="e">
        <f t="shared" si="251"/>
        <v>#REF!</v>
      </c>
      <c r="AA154" s="120">
        <f t="shared" si="252"/>
        <v>0</v>
      </c>
      <c r="AB154" s="153">
        <f t="shared" si="253"/>
        <v>0</v>
      </c>
      <c r="AC154" s="1"/>
      <c r="AD154" s="1"/>
      <c r="AE154" s="1"/>
      <c r="AF154" s="1"/>
      <c r="AG154" s="1"/>
      <c r="AH154" s="1"/>
      <c r="AI154" s="1"/>
      <c r="AJ154" s="1"/>
      <c r="AK154" s="1"/>
      <c r="AL154" s="1"/>
      <c r="AM154" s="1"/>
      <c r="AN154" s="1"/>
      <c r="AO154" s="1"/>
    </row>
    <row r="155" spans="1:41" s="3" customFormat="1">
      <c r="A155" s="48">
        <v>1420</v>
      </c>
      <c r="B155" s="53" t="s">
        <v>25</v>
      </c>
      <c r="C155" s="53"/>
      <c r="D155" s="7"/>
      <c r="E155" s="4"/>
      <c r="F155" s="70">
        <v>1</v>
      </c>
      <c r="G155" s="71"/>
      <c r="H155" s="72">
        <f t="shared" si="258"/>
        <v>1</v>
      </c>
      <c r="I155" s="70">
        <v>1</v>
      </c>
      <c r="J155" s="71" t="s">
        <v>216</v>
      </c>
      <c r="K155" s="73">
        <f>SUMIF(exportMMB!D:D,budgetMMB!A155,exportMMB!F:F)</f>
        <v>0</v>
      </c>
      <c r="L155" s="19">
        <f t="shared" si="245"/>
        <v>0</v>
      </c>
      <c r="M155" s="32"/>
      <c r="N155" s="19">
        <f t="shared" si="246"/>
        <v>0</v>
      </c>
      <c r="O155" s="42"/>
      <c r="P155" s="42"/>
      <c r="Q155" s="42"/>
      <c r="R155" s="42"/>
      <c r="S155" s="19">
        <f t="shared" si="247"/>
        <v>0</v>
      </c>
      <c r="T155" s="42">
        <f t="shared" si="255"/>
        <v>0</v>
      </c>
      <c r="U155" s="42" t="e">
        <f>SUMIF(#REF!,A155,#REF!)</f>
        <v>#REF!</v>
      </c>
      <c r="V155" s="42" t="e">
        <f>SUMIF(#REF!,A155,#REF!)</f>
        <v>#REF!</v>
      </c>
      <c r="W155" s="42" t="e">
        <f t="shared" si="248"/>
        <v>#REF!</v>
      </c>
      <c r="X155" s="42" t="e">
        <f t="shared" si="249"/>
        <v>#REF!</v>
      </c>
      <c r="Y155" s="42" t="e">
        <f t="shared" si="250"/>
        <v>#REF!</v>
      </c>
      <c r="Z155" s="116" t="e">
        <f t="shared" si="251"/>
        <v>#REF!</v>
      </c>
      <c r="AA155" s="120">
        <f t="shared" si="252"/>
        <v>0</v>
      </c>
      <c r="AB155" s="153">
        <f t="shared" si="253"/>
        <v>0</v>
      </c>
      <c r="AC155" s="1"/>
      <c r="AD155" s="1"/>
      <c r="AE155" s="1"/>
      <c r="AF155" s="1"/>
      <c r="AG155" s="1"/>
      <c r="AH155" s="1"/>
      <c r="AI155" s="1"/>
      <c r="AJ155" s="1"/>
      <c r="AK155" s="1"/>
      <c r="AL155" s="1"/>
      <c r="AM155" s="1"/>
      <c r="AN155" s="1"/>
      <c r="AO155" s="1"/>
    </row>
    <row r="156" spans="1:41" s="3" customFormat="1">
      <c r="A156" s="48">
        <v>1421</v>
      </c>
      <c r="B156" s="53" t="s">
        <v>26</v>
      </c>
      <c r="C156" s="53"/>
      <c r="D156" s="7"/>
      <c r="E156" s="4"/>
      <c r="F156" s="70">
        <v>1</v>
      </c>
      <c r="G156" s="71"/>
      <c r="H156" s="72">
        <f t="shared" si="258"/>
        <v>1</v>
      </c>
      <c r="I156" s="70">
        <v>1</v>
      </c>
      <c r="J156" s="71" t="s">
        <v>216</v>
      </c>
      <c r="K156" s="73">
        <f>SUMIF(exportMMB!D:D,budgetMMB!A156,exportMMB!F:F)</f>
        <v>0</v>
      </c>
      <c r="L156" s="19">
        <f t="shared" si="245"/>
        <v>0</v>
      </c>
      <c r="M156" s="32"/>
      <c r="N156" s="19">
        <f t="shared" si="246"/>
        <v>0</v>
      </c>
      <c r="O156" s="42"/>
      <c r="P156" s="42"/>
      <c r="Q156" s="42"/>
      <c r="R156" s="42"/>
      <c r="S156" s="19">
        <f t="shared" si="247"/>
        <v>0</v>
      </c>
      <c r="T156" s="42">
        <f t="shared" si="255"/>
        <v>0</v>
      </c>
      <c r="U156" s="42" t="e">
        <f>SUMIF(#REF!,A156,#REF!)</f>
        <v>#REF!</v>
      </c>
      <c r="V156" s="42" t="e">
        <f>SUMIF(#REF!,A156,#REF!)</f>
        <v>#REF!</v>
      </c>
      <c r="W156" s="42" t="e">
        <f t="shared" si="248"/>
        <v>#REF!</v>
      </c>
      <c r="X156" s="42" t="e">
        <f t="shared" si="249"/>
        <v>#REF!</v>
      </c>
      <c r="Y156" s="42" t="e">
        <f t="shared" si="250"/>
        <v>#REF!</v>
      </c>
      <c r="Z156" s="116" t="e">
        <f t="shared" si="251"/>
        <v>#REF!</v>
      </c>
      <c r="AA156" s="120">
        <f t="shared" si="252"/>
        <v>0</v>
      </c>
      <c r="AB156" s="153">
        <f t="shared" si="253"/>
        <v>0</v>
      </c>
      <c r="AC156" s="1"/>
      <c r="AD156" s="1"/>
      <c r="AE156" s="1"/>
      <c r="AF156" s="1"/>
      <c r="AG156" s="1"/>
      <c r="AH156" s="1"/>
      <c r="AI156" s="1"/>
      <c r="AJ156" s="1"/>
      <c r="AK156" s="1"/>
      <c r="AL156" s="1"/>
      <c r="AM156" s="1"/>
      <c r="AN156" s="1"/>
      <c r="AO156" s="1"/>
    </row>
    <row r="157" spans="1:41" s="3" customFormat="1">
      <c r="A157" s="48">
        <v>1422</v>
      </c>
      <c r="B157" s="53" t="s">
        <v>27</v>
      </c>
      <c r="C157" s="53"/>
      <c r="D157" s="7"/>
      <c r="E157" s="4"/>
      <c r="F157" s="70">
        <v>1</v>
      </c>
      <c r="G157" s="71"/>
      <c r="H157" s="72">
        <f t="shared" si="258"/>
        <v>1</v>
      </c>
      <c r="I157" s="70">
        <v>1</v>
      </c>
      <c r="J157" s="71" t="s">
        <v>216</v>
      </c>
      <c r="K157" s="73">
        <f>SUMIF(exportMMB!D:D,budgetMMB!A157,exportMMB!F:F)</f>
        <v>0</v>
      </c>
      <c r="L157" s="19">
        <f t="shared" si="245"/>
        <v>0</v>
      </c>
      <c r="M157" s="32"/>
      <c r="N157" s="19">
        <f t="shared" si="246"/>
        <v>0</v>
      </c>
      <c r="O157" s="42"/>
      <c r="P157" s="42"/>
      <c r="Q157" s="42"/>
      <c r="R157" s="42"/>
      <c r="S157" s="19">
        <f t="shared" si="247"/>
        <v>0</v>
      </c>
      <c r="T157" s="42">
        <f t="shared" si="255"/>
        <v>0</v>
      </c>
      <c r="U157" s="42" t="e">
        <f>SUMIF(#REF!,A157,#REF!)</f>
        <v>#REF!</v>
      </c>
      <c r="V157" s="42" t="e">
        <f>SUMIF(#REF!,A157,#REF!)</f>
        <v>#REF!</v>
      </c>
      <c r="W157" s="42" t="e">
        <f t="shared" si="248"/>
        <v>#REF!</v>
      </c>
      <c r="X157" s="42" t="e">
        <f t="shared" si="249"/>
        <v>#REF!</v>
      </c>
      <c r="Y157" s="42" t="e">
        <f t="shared" si="250"/>
        <v>#REF!</v>
      </c>
      <c r="Z157" s="116" t="e">
        <f t="shared" si="251"/>
        <v>#REF!</v>
      </c>
      <c r="AA157" s="120">
        <f t="shared" si="252"/>
        <v>0</v>
      </c>
      <c r="AB157" s="153">
        <f t="shared" si="253"/>
        <v>0</v>
      </c>
      <c r="AC157" s="1"/>
      <c r="AD157" s="1"/>
      <c r="AE157" s="1"/>
      <c r="AF157" s="1"/>
      <c r="AG157" s="1"/>
      <c r="AH157" s="1"/>
      <c r="AI157" s="1"/>
      <c r="AJ157" s="1"/>
      <c r="AK157" s="1"/>
      <c r="AL157" s="1"/>
      <c r="AM157" s="1"/>
      <c r="AN157" s="1"/>
      <c r="AO157" s="1"/>
    </row>
    <row r="158" spans="1:41" s="3" customFormat="1">
      <c r="A158" s="48">
        <v>1425</v>
      </c>
      <c r="B158" s="53" t="s">
        <v>28</v>
      </c>
      <c r="C158" s="53"/>
      <c r="D158" s="7"/>
      <c r="E158" s="4"/>
      <c r="F158" s="70">
        <v>1</v>
      </c>
      <c r="G158" s="71"/>
      <c r="H158" s="72">
        <f t="shared" ref="H158:H165" si="259">SUM(E158:G158)</f>
        <v>1</v>
      </c>
      <c r="I158" s="70">
        <v>1</v>
      </c>
      <c r="J158" s="71" t="s">
        <v>216</v>
      </c>
      <c r="K158" s="73">
        <f>SUMIF(exportMMB!D:D,budgetMMB!A158,exportMMB!F:F)</f>
        <v>0</v>
      </c>
      <c r="L158" s="19">
        <f t="shared" si="245"/>
        <v>0</v>
      </c>
      <c r="M158" s="32"/>
      <c r="N158" s="19">
        <f t="shared" si="246"/>
        <v>0</v>
      </c>
      <c r="O158" s="42"/>
      <c r="P158" s="42"/>
      <c r="Q158" s="42"/>
      <c r="R158" s="42"/>
      <c r="S158" s="19">
        <f t="shared" si="247"/>
        <v>0</v>
      </c>
      <c r="T158" s="42">
        <f t="shared" si="255"/>
        <v>0</v>
      </c>
      <c r="U158" s="42" t="e">
        <f>SUMIF(#REF!,A158,#REF!)</f>
        <v>#REF!</v>
      </c>
      <c r="V158" s="42" t="e">
        <f>SUMIF(#REF!,A158,#REF!)</f>
        <v>#REF!</v>
      </c>
      <c r="W158" s="42" t="e">
        <f t="shared" si="248"/>
        <v>#REF!</v>
      </c>
      <c r="X158" s="42" t="e">
        <f t="shared" si="249"/>
        <v>#REF!</v>
      </c>
      <c r="Y158" s="42" t="e">
        <f t="shared" si="250"/>
        <v>#REF!</v>
      </c>
      <c r="Z158" s="116" t="e">
        <f t="shared" si="251"/>
        <v>#REF!</v>
      </c>
      <c r="AA158" s="120">
        <f t="shared" si="252"/>
        <v>0</v>
      </c>
      <c r="AB158" s="153">
        <f t="shared" si="253"/>
        <v>0</v>
      </c>
      <c r="AC158" s="1"/>
      <c r="AD158" s="1"/>
      <c r="AE158" s="1"/>
      <c r="AF158" s="1"/>
      <c r="AG158" s="1"/>
      <c r="AH158" s="1"/>
      <c r="AI158" s="1"/>
      <c r="AJ158" s="1"/>
      <c r="AK158" s="1"/>
      <c r="AL158" s="1"/>
      <c r="AM158" s="1"/>
      <c r="AN158" s="1"/>
      <c r="AO158" s="1"/>
    </row>
    <row r="159" spans="1:41" s="3" customFormat="1">
      <c r="A159" s="48">
        <v>1426</v>
      </c>
      <c r="B159" s="53" t="s">
        <v>1762</v>
      </c>
      <c r="C159" s="53"/>
      <c r="D159" s="7"/>
      <c r="E159" s="4"/>
      <c r="F159" s="70">
        <v>1</v>
      </c>
      <c r="G159" s="71"/>
      <c r="H159" s="72">
        <f t="shared" si="259"/>
        <v>1</v>
      </c>
      <c r="I159" s="70">
        <v>1</v>
      </c>
      <c r="J159" s="71" t="s">
        <v>216</v>
      </c>
      <c r="K159" s="73">
        <f>SUMIF(exportMMB!D:D,budgetMMB!A159,exportMMB!F:F)</f>
        <v>0</v>
      </c>
      <c r="L159" s="19">
        <f t="shared" si="245"/>
        <v>0</v>
      </c>
      <c r="M159" s="32"/>
      <c r="N159" s="19">
        <f t="shared" si="246"/>
        <v>0</v>
      </c>
      <c r="O159" s="42"/>
      <c r="P159" s="42"/>
      <c r="Q159" s="42"/>
      <c r="R159" s="42"/>
      <c r="S159" s="19">
        <f t="shared" si="247"/>
        <v>0</v>
      </c>
      <c r="T159" s="42">
        <f t="shared" si="255"/>
        <v>0</v>
      </c>
      <c r="U159" s="42" t="e">
        <f>SUMIF(#REF!,A159,#REF!)</f>
        <v>#REF!</v>
      </c>
      <c r="V159" s="42" t="e">
        <f>SUMIF(#REF!,A159,#REF!)</f>
        <v>#REF!</v>
      </c>
      <c r="W159" s="42" t="e">
        <f t="shared" si="248"/>
        <v>#REF!</v>
      </c>
      <c r="X159" s="42" t="e">
        <f t="shared" si="249"/>
        <v>#REF!</v>
      </c>
      <c r="Y159" s="42" t="e">
        <f t="shared" si="250"/>
        <v>#REF!</v>
      </c>
      <c r="Z159" s="116" t="e">
        <f t="shared" si="251"/>
        <v>#REF!</v>
      </c>
      <c r="AA159" s="120">
        <f t="shared" si="252"/>
        <v>0</v>
      </c>
      <c r="AB159" s="153">
        <f t="shared" si="253"/>
        <v>0</v>
      </c>
      <c r="AC159" s="1"/>
      <c r="AD159" s="1"/>
      <c r="AE159" s="1"/>
      <c r="AF159" s="1"/>
      <c r="AG159" s="1"/>
      <c r="AH159" s="1"/>
      <c r="AI159" s="1"/>
      <c r="AJ159" s="1"/>
      <c r="AK159" s="1"/>
      <c r="AL159" s="1"/>
      <c r="AM159" s="1"/>
      <c r="AN159" s="1"/>
      <c r="AO159" s="1"/>
    </row>
    <row r="160" spans="1:41" s="3" customFormat="1">
      <c r="A160" s="48">
        <v>1427</v>
      </c>
      <c r="B160" s="53" t="s">
        <v>29</v>
      </c>
      <c r="C160" s="53"/>
      <c r="D160" s="7"/>
      <c r="E160" s="4"/>
      <c r="F160" s="70">
        <v>1</v>
      </c>
      <c r="G160" s="71"/>
      <c r="H160" s="72">
        <f t="shared" si="259"/>
        <v>1</v>
      </c>
      <c r="I160" s="70">
        <v>1</v>
      </c>
      <c r="J160" s="71" t="s">
        <v>216</v>
      </c>
      <c r="K160" s="73">
        <f>SUMIF(exportMMB!D:D,budgetMMB!A160,exportMMB!F:F)</f>
        <v>0</v>
      </c>
      <c r="L160" s="19">
        <f t="shared" si="245"/>
        <v>0</v>
      </c>
      <c r="M160" s="32"/>
      <c r="N160" s="19">
        <f t="shared" si="246"/>
        <v>0</v>
      </c>
      <c r="O160" s="42"/>
      <c r="P160" s="42"/>
      <c r="Q160" s="42"/>
      <c r="R160" s="42"/>
      <c r="S160" s="19">
        <f t="shared" si="247"/>
        <v>0</v>
      </c>
      <c r="T160" s="42">
        <f t="shared" si="255"/>
        <v>0</v>
      </c>
      <c r="U160" s="42" t="e">
        <f>SUMIF(#REF!,A160,#REF!)</f>
        <v>#REF!</v>
      </c>
      <c r="V160" s="42" t="e">
        <f>SUMIF(#REF!,A160,#REF!)</f>
        <v>#REF!</v>
      </c>
      <c r="W160" s="42" t="e">
        <f t="shared" si="248"/>
        <v>#REF!</v>
      </c>
      <c r="X160" s="42" t="e">
        <f t="shared" si="249"/>
        <v>#REF!</v>
      </c>
      <c r="Y160" s="42" t="e">
        <f t="shared" si="250"/>
        <v>#REF!</v>
      </c>
      <c r="Z160" s="116" t="e">
        <f t="shared" si="251"/>
        <v>#REF!</v>
      </c>
      <c r="AA160" s="120">
        <f t="shared" si="252"/>
        <v>0</v>
      </c>
      <c r="AB160" s="153">
        <f t="shared" si="253"/>
        <v>0</v>
      </c>
      <c r="AC160" s="1"/>
      <c r="AD160" s="1"/>
      <c r="AE160" s="1"/>
      <c r="AF160" s="1"/>
      <c r="AG160" s="1"/>
      <c r="AH160" s="1"/>
      <c r="AI160" s="1"/>
      <c r="AJ160" s="1"/>
      <c r="AK160" s="1"/>
      <c r="AL160" s="1"/>
      <c r="AM160" s="1"/>
      <c r="AN160" s="1"/>
      <c r="AO160" s="1"/>
    </row>
    <row r="161" spans="1:41" s="3" customFormat="1">
      <c r="A161" s="48">
        <v>1431</v>
      </c>
      <c r="B161" s="53" t="s">
        <v>664</v>
      </c>
      <c r="C161" s="53"/>
      <c r="D161" s="7"/>
      <c r="E161" s="4"/>
      <c r="F161" s="70">
        <v>1</v>
      </c>
      <c r="G161" s="71"/>
      <c r="H161" s="72">
        <f t="shared" si="259"/>
        <v>1</v>
      </c>
      <c r="I161" s="70">
        <v>1</v>
      </c>
      <c r="J161" s="71" t="s">
        <v>216</v>
      </c>
      <c r="K161" s="73">
        <f>SUMIF(exportMMB!D:D,budgetMMB!A161,exportMMB!F:F)</f>
        <v>0</v>
      </c>
      <c r="L161" s="19">
        <f t="shared" si="245"/>
        <v>0</v>
      </c>
      <c r="M161" s="32"/>
      <c r="N161" s="19">
        <f t="shared" si="246"/>
        <v>0</v>
      </c>
      <c r="O161" s="42"/>
      <c r="P161" s="42"/>
      <c r="Q161" s="42"/>
      <c r="R161" s="42"/>
      <c r="S161" s="19">
        <f t="shared" si="247"/>
        <v>0</v>
      </c>
      <c r="T161" s="42">
        <f t="shared" si="255"/>
        <v>0</v>
      </c>
      <c r="U161" s="42" t="e">
        <f>SUMIF(#REF!,A161,#REF!)</f>
        <v>#REF!</v>
      </c>
      <c r="V161" s="42" t="e">
        <f>SUMIF(#REF!,A161,#REF!)</f>
        <v>#REF!</v>
      </c>
      <c r="W161" s="42" t="e">
        <f t="shared" si="248"/>
        <v>#REF!</v>
      </c>
      <c r="X161" s="42" t="e">
        <f t="shared" si="249"/>
        <v>#REF!</v>
      </c>
      <c r="Y161" s="42" t="e">
        <f t="shared" si="250"/>
        <v>#REF!</v>
      </c>
      <c r="Z161" s="116" t="e">
        <f t="shared" si="251"/>
        <v>#REF!</v>
      </c>
      <c r="AA161" s="120">
        <f t="shared" si="252"/>
        <v>0</v>
      </c>
      <c r="AB161" s="153">
        <f t="shared" si="253"/>
        <v>0</v>
      </c>
      <c r="AC161" s="1"/>
      <c r="AD161" s="1"/>
      <c r="AE161" s="1"/>
      <c r="AF161" s="1"/>
      <c r="AG161" s="1"/>
      <c r="AH161" s="1"/>
      <c r="AI161" s="1"/>
      <c r="AJ161" s="1"/>
      <c r="AK161" s="1"/>
      <c r="AL161" s="1"/>
      <c r="AM161" s="1"/>
      <c r="AN161" s="1"/>
      <c r="AO161" s="1"/>
    </row>
    <row r="162" spans="1:41" s="3" customFormat="1">
      <c r="A162" s="180" t="s">
        <v>832</v>
      </c>
      <c r="B162" s="53" t="s">
        <v>833</v>
      </c>
      <c r="C162" s="53"/>
      <c r="D162" s="7"/>
      <c r="E162" s="4"/>
      <c r="F162" s="70">
        <v>1</v>
      </c>
      <c r="G162" s="71"/>
      <c r="H162" s="72">
        <f t="shared" si="259"/>
        <v>1</v>
      </c>
      <c r="I162" s="70">
        <v>1</v>
      </c>
      <c r="J162" s="71" t="s">
        <v>216</v>
      </c>
      <c r="K162" s="73">
        <f>SUMIF(exportMMB!D:D,budgetMMB!A162,exportMMB!F:F)</f>
        <v>0</v>
      </c>
      <c r="L162" s="19">
        <f t="shared" si="245"/>
        <v>0</v>
      </c>
      <c r="M162" s="32"/>
      <c r="N162" s="19">
        <f t="shared" si="246"/>
        <v>0</v>
      </c>
      <c r="O162" s="42"/>
      <c r="P162" s="42"/>
      <c r="Q162" s="42"/>
      <c r="R162" s="42"/>
      <c r="S162" s="19">
        <f t="shared" si="247"/>
        <v>0</v>
      </c>
      <c r="T162" s="42">
        <f t="shared" si="255"/>
        <v>0</v>
      </c>
      <c r="U162" s="42" t="e">
        <f>SUMIF(#REF!,A162,#REF!)</f>
        <v>#REF!</v>
      </c>
      <c r="V162" s="42" t="e">
        <f>SUMIF(#REF!,A162,#REF!)</f>
        <v>#REF!</v>
      </c>
      <c r="W162" s="42" t="e">
        <f t="shared" si="248"/>
        <v>#REF!</v>
      </c>
      <c r="X162" s="42" t="e">
        <f t="shared" si="249"/>
        <v>#REF!</v>
      </c>
      <c r="Y162" s="42" t="e">
        <f t="shared" si="250"/>
        <v>#REF!</v>
      </c>
      <c r="Z162" s="116" t="e">
        <f t="shared" si="251"/>
        <v>#REF!</v>
      </c>
      <c r="AA162" s="120">
        <f t="shared" si="252"/>
        <v>0</v>
      </c>
      <c r="AB162" s="153">
        <f t="shared" si="253"/>
        <v>0</v>
      </c>
      <c r="AC162" s="1"/>
      <c r="AD162" s="1"/>
      <c r="AE162" s="1"/>
      <c r="AF162" s="1"/>
      <c r="AG162" s="1"/>
      <c r="AH162" s="1"/>
      <c r="AI162" s="1"/>
      <c r="AJ162" s="1"/>
      <c r="AK162" s="1"/>
      <c r="AL162" s="1"/>
      <c r="AM162" s="1"/>
      <c r="AN162" s="1"/>
      <c r="AO162" s="1"/>
    </row>
    <row r="163" spans="1:41" s="3" customFormat="1">
      <c r="A163" s="180" t="s">
        <v>262</v>
      </c>
      <c r="B163" s="53" t="s">
        <v>263</v>
      </c>
      <c r="C163" s="53"/>
      <c r="D163" s="7"/>
      <c r="E163" s="4"/>
      <c r="F163" s="70">
        <v>1</v>
      </c>
      <c r="G163" s="71"/>
      <c r="H163" s="72">
        <f t="shared" si="259"/>
        <v>1</v>
      </c>
      <c r="I163" s="70">
        <v>1</v>
      </c>
      <c r="J163" s="71" t="s">
        <v>216</v>
      </c>
      <c r="K163" s="73">
        <f>SUMIF(exportMMB!D:D,budgetMMB!A163,exportMMB!F:F)</f>
        <v>0</v>
      </c>
      <c r="L163" s="19">
        <f t="shared" si="245"/>
        <v>0</v>
      </c>
      <c r="M163" s="32"/>
      <c r="N163" s="19">
        <f t="shared" si="246"/>
        <v>0</v>
      </c>
      <c r="O163" s="42"/>
      <c r="P163" s="42"/>
      <c r="Q163" s="42"/>
      <c r="R163" s="42"/>
      <c r="S163" s="19">
        <f t="shared" si="247"/>
        <v>0</v>
      </c>
      <c r="T163" s="42">
        <f t="shared" si="255"/>
        <v>0</v>
      </c>
      <c r="U163" s="42" t="e">
        <f>SUMIF(#REF!,A163,#REF!)</f>
        <v>#REF!</v>
      </c>
      <c r="V163" s="42" t="e">
        <f>SUMIF(#REF!,A163,#REF!)</f>
        <v>#REF!</v>
      </c>
      <c r="W163" s="42" t="e">
        <f t="shared" si="248"/>
        <v>#REF!</v>
      </c>
      <c r="X163" s="42" t="e">
        <f t="shared" si="249"/>
        <v>#REF!</v>
      </c>
      <c r="Y163" s="42" t="e">
        <f t="shared" si="250"/>
        <v>#REF!</v>
      </c>
      <c r="Z163" s="116" t="e">
        <f t="shared" si="251"/>
        <v>#REF!</v>
      </c>
      <c r="AA163" s="120">
        <f t="shared" si="252"/>
        <v>0</v>
      </c>
      <c r="AB163" s="153">
        <f t="shared" si="253"/>
        <v>0</v>
      </c>
      <c r="AC163" s="1"/>
      <c r="AD163" s="1"/>
      <c r="AE163" s="1"/>
      <c r="AF163" s="1"/>
      <c r="AG163" s="1"/>
      <c r="AH163" s="1"/>
      <c r="AI163" s="1"/>
      <c r="AJ163" s="1"/>
      <c r="AK163" s="1"/>
      <c r="AL163" s="1"/>
      <c r="AM163" s="1"/>
      <c r="AN163" s="1"/>
      <c r="AO163" s="1"/>
    </row>
    <row r="164" spans="1:41" s="3" customFormat="1">
      <c r="A164" s="180" t="s">
        <v>665</v>
      </c>
      <c r="B164" s="53" t="s">
        <v>659</v>
      </c>
      <c r="C164" s="53"/>
      <c r="D164" s="7"/>
      <c r="E164" s="4"/>
      <c r="F164" s="70">
        <v>1</v>
      </c>
      <c r="G164" s="71"/>
      <c r="H164" s="72">
        <f t="shared" si="259"/>
        <v>1</v>
      </c>
      <c r="I164" s="70">
        <v>1</v>
      </c>
      <c r="J164" s="71" t="s">
        <v>216</v>
      </c>
      <c r="K164" s="73">
        <f>SUMIF(exportMMB!D:D,budgetMMB!A164,exportMMB!F:F)</f>
        <v>0</v>
      </c>
      <c r="L164" s="19">
        <f t="shared" si="245"/>
        <v>0</v>
      </c>
      <c r="M164" s="32"/>
      <c r="N164" s="19">
        <f t="shared" si="246"/>
        <v>0</v>
      </c>
      <c r="O164" s="42"/>
      <c r="P164" s="42"/>
      <c r="Q164" s="42"/>
      <c r="R164" s="42"/>
      <c r="S164" s="19">
        <f t="shared" si="247"/>
        <v>0</v>
      </c>
      <c r="T164" s="45"/>
      <c r="U164" s="42" t="e">
        <f>SUMIF(#REF!,A164,#REF!)</f>
        <v>#REF!</v>
      </c>
      <c r="V164" s="42" t="e">
        <f>SUMIF(#REF!,A164,#REF!)</f>
        <v>#REF!</v>
      </c>
      <c r="W164" s="42" t="e">
        <f t="shared" si="248"/>
        <v>#REF!</v>
      </c>
      <c r="X164" s="42" t="e">
        <f t="shared" si="249"/>
        <v>#REF!</v>
      </c>
      <c r="Y164" s="42" t="e">
        <f t="shared" si="250"/>
        <v>#REF!</v>
      </c>
      <c r="Z164" s="116" t="e">
        <f t="shared" si="251"/>
        <v>#REF!</v>
      </c>
      <c r="AA164" s="120">
        <f t="shared" si="252"/>
        <v>0</v>
      </c>
      <c r="AB164" s="153">
        <f t="shared" si="253"/>
        <v>0</v>
      </c>
      <c r="AC164" s="1"/>
      <c r="AD164" s="1"/>
      <c r="AE164" s="1"/>
      <c r="AF164" s="1"/>
      <c r="AG164" s="1"/>
      <c r="AH164" s="1"/>
      <c r="AI164" s="1"/>
      <c r="AJ164" s="1"/>
      <c r="AK164" s="1"/>
      <c r="AL164" s="1"/>
      <c r="AM164" s="1"/>
      <c r="AN164" s="1"/>
      <c r="AO164" s="1"/>
    </row>
    <row r="165" spans="1:41" s="3" customFormat="1">
      <c r="A165" s="180" t="s">
        <v>283</v>
      </c>
      <c r="B165" s="53" t="s">
        <v>272</v>
      </c>
      <c r="C165" s="53"/>
      <c r="D165" s="7"/>
      <c r="E165" s="4"/>
      <c r="F165" s="70">
        <v>1</v>
      </c>
      <c r="G165" s="71"/>
      <c r="H165" s="72">
        <f t="shared" si="259"/>
        <v>1</v>
      </c>
      <c r="I165" s="70">
        <v>1</v>
      </c>
      <c r="J165" s="71" t="s">
        <v>216</v>
      </c>
      <c r="K165" s="73">
        <f>SUMIF(exportMMB!D:D,budgetMMB!A165,exportMMB!F:F)</f>
        <v>0</v>
      </c>
      <c r="L165" s="19">
        <f t="shared" si="245"/>
        <v>0</v>
      </c>
      <c r="M165" s="32"/>
      <c r="N165" s="19">
        <f t="shared" si="246"/>
        <v>0</v>
      </c>
      <c r="O165" s="42"/>
      <c r="P165" s="42"/>
      <c r="Q165" s="42"/>
      <c r="R165" s="42"/>
      <c r="S165" s="19">
        <f t="shared" si="247"/>
        <v>0</v>
      </c>
      <c r="T165" s="45"/>
      <c r="U165" s="42" t="e">
        <f>SUMIF(#REF!,A165,#REF!)</f>
        <v>#REF!</v>
      </c>
      <c r="V165" s="42" t="e">
        <f>SUMIF(#REF!,A165,#REF!)</f>
        <v>#REF!</v>
      </c>
      <c r="W165" s="42" t="e">
        <f t="shared" si="248"/>
        <v>#REF!</v>
      </c>
      <c r="X165" s="42" t="e">
        <f t="shared" si="249"/>
        <v>#REF!</v>
      </c>
      <c r="Y165" s="42" t="e">
        <f t="shared" si="250"/>
        <v>#REF!</v>
      </c>
      <c r="Z165" s="116" t="e">
        <f t="shared" si="251"/>
        <v>#REF!</v>
      </c>
      <c r="AA165" s="120">
        <f t="shared" si="252"/>
        <v>0</v>
      </c>
      <c r="AB165" s="153">
        <f t="shared" si="253"/>
        <v>0</v>
      </c>
      <c r="AC165" s="1"/>
      <c r="AD165" s="1"/>
      <c r="AE165" s="1"/>
      <c r="AF165" s="1"/>
      <c r="AG165" s="1"/>
      <c r="AH165" s="1"/>
      <c r="AI165" s="1"/>
      <c r="AJ165" s="1"/>
      <c r="AK165" s="1"/>
      <c r="AL165" s="1"/>
      <c r="AM165" s="1"/>
      <c r="AN165" s="1"/>
      <c r="AO165" s="1"/>
    </row>
    <row r="166" spans="1:41" s="3" customFormat="1">
      <c r="A166" s="180" t="s">
        <v>284</v>
      </c>
      <c r="B166" s="53" t="s">
        <v>660</v>
      </c>
      <c r="C166" s="53"/>
      <c r="D166" s="7"/>
      <c r="E166" s="4"/>
      <c r="F166" s="70">
        <v>1</v>
      </c>
      <c r="G166" s="71"/>
      <c r="H166" s="72">
        <f t="shared" ref="H166:H167" si="260">SUM(E166:G166)</f>
        <v>1</v>
      </c>
      <c r="I166" s="70">
        <v>1</v>
      </c>
      <c r="J166" s="71" t="s">
        <v>216</v>
      </c>
      <c r="K166" s="73">
        <f>SUMIF(exportMMB!D:D,budgetMMB!A166,exportMMB!F:F)</f>
        <v>0</v>
      </c>
      <c r="L166" s="19">
        <f t="shared" si="245"/>
        <v>0</v>
      </c>
      <c r="M166" s="32"/>
      <c r="N166" s="19">
        <f t="shared" si="246"/>
        <v>0</v>
      </c>
      <c r="O166" s="42"/>
      <c r="P166" s="42"/>
      <c r="Q166" s="42"/>
      <c r="R166" s="42"/>
      <c r="S166" s="19">
        <f t="shared" si="247"/>
        <v>0</v>
      </c>
      <c r="T166" s="42">
        <f t="shared" si="255"/>
        <v>0</v>
      </c>
      <c r="U166" s="42" t="e">
        <f>SUMIF(#REF!,A166,#REF!)</f>
        <v>#REF!</v>
      </c>
      <c r="V166" s="42" t="e">
        <f>SUMIF(#REF!,A166,#REF!)</f>
        <v>#REF!</v>
      </c>
      <c r="W166" s="42" t="e">
        <f t="shared" si="248"/>
        <v>#REF!</v>
      </c>
      <c r="X166" s="42" t="e">
        <f t="shared" si="249"/>
        <v>#REF!</v>
      </c>
      <c r="Y166" s="42" t="e">
        <f t="shared" si="250"/>
        <v>#REF!</v>
      </c>
      <c r="Z166" s="116" t="e">
        <f t="shared" si="251"/>
        <v>#REF!</v>
      </c>
      <c r="AA166" s="120">
        <f t="shared" si="252"/>
        <v>0</v>
      </c>
      <c r="AB166" s="153">
        <f t="shared" si="253"/>
        <v>0</v>
      </c>
      <c r="AC166" s="1"/>
      <c r="AD166" s="1"/>
      <c r="AE166" s="1"/>
      <c r="AF166" s="1"/>
      <c r="AG166" s="1"/>
      <c r="AH166" s="1"/>
      <c r="AI166" s="1"/>
      <c r="AJ166" s="1"/>
      <c r="AK166" s="1"/>
      <c r="AL166" s="1"/>
      <c r="AM166" s="1"/>
      <c r="AN166" s="1"/>
      <c r="AO166" s="1"/>
    </row>
    <row r="167" spans="1:41" s="3" customFormat="1">
      <c r="A167" s="180" t="s">
        <v>285</v>
      </c>
      <c r="B167" s="53" t="s">
        <v>273</v>
      </c>
      <c r="C167" s="53"/>
      <c r="D167" s="7"/>
      <c r="E167" s="4"/>
      <c r="F167" s="70">
        <v>1</v>
      </c>
      <c r="G167" s="71"/>
      <c r="H167" s="72">
        <f t="shared" si="260"/>
        <v>1</v>
      </c>
      <c r="I167" s="70">
        <v>1</v>
      </c>
      <c r="J167" s="71" t="s">
        <v>216</v>
      </c>
      <c r="K167" s="73">
        <f>SUMIF(exportMMB!D:D,budgetMMB!A167,exportMMB!F:F)</f>
        <v>0</v>
      </c>
      <c r="L167" s="19">
        <f t="shared" si="245"/>
        <v>0</v>
      </c>
      <c r="M167" s="32"/>
      <c r="N167" s="19">
        <f t="shared" si="246"/>
        <v>0</v>
      </c>
      <c r="O167" s="42"/>
      <c r="P167" s="42"/>
      <c r="Q167" s="42"/>
      <c r="R167" s="42"/>
      <c r="S167" s="19">
        <f t="shared" si="247"/>
        <v>0</v>
      </c>
      <c r="T167" s="45"/>
      <c r="U167" s="42" t="e">
        <f>SUMIF(#REF!,A167,#REF!)</f>
        <v>#REF!</v>
      </c>
      <c r="V167" s="42" t="e">
        <f>SUMIF(#REF!,A167,#REF!)</f>
        <v>#REF!</v>
      </c>
      <c r="W167" s="42" t="e">
        <f t="shared" si="248"/>
        <v>#REF!</v>
      </c>
      <c r="X167" s="42" t="e">
        <f t="shared" si="249"/>
        <v>#REF!</v>
      </c>
      <c r="Y167" s="42" t="e">
        <f t="shared" si="250"/>
        <v>#REF!</v>
      </c>
      <c r="Z167" s="116" t="e">
        <f t="shared" si="251"/>
        <v>#REF!</v>
      </c>
      <c r="AA167" s="120">
        <f t="shared" si="252"/>
        <v>0</v>
      </c>
      <c r="AB167" s="153">
        <f t="shared" si="253"/>
        <v>0</v>
      </c>
      <c r="AC167" s="1"/>
      <c r="AD167" s="1"/>
      <c r="AE167" s="1"/>
      <c r="AF167" s="1"/>
      <c r="AG167" s="1"/>
      <c r="AH167" s="1"/>
      <c r="AI167" s="1"/>
      <c r="AJ167" s="1"/>
      <c r="AK167" s="1"/>
      <c r="AL167" s="1"/>
      <c r="AM167" s="1"/>
      <c r="AN167" s="1"/>
      <c r="AO167" s="1"/>
    </row>
    <row r="168" spans="1:41" s="3" customFormat="1">
      <c r="A168" s="18"/>
      <c r="B168" s="55" t="s">
        <v>253</v>
      </c>
      <c r="C168" s="55"/>
      <c r="D168" s="7"/>
      <c r="E168" s="4"/>
      <c r="F168" s="70"/>
      <c r="G168" s="71"/>
      <c r="H168" s="72"/>
      <c r="I168" s="70"/>
      <c r="J168" s="71"/>
      <c r="K168" s="73"/>
      <c r="L168" s="21">
        <f>SUM(L136:L167)</f>
        <v>0</v>
      </c>
      <c r="M168" s="28">
        <f t="shared" ref="M168:S168" si="261">SUM(M136:M167)</f>
        <v>0</v>
      </c>
      <c r="N168" s="21">
        <f t="shared" si="261"/>
        <v>0</v>
      </c>
      <c r="O168" s="43">
        <f t="shared" si="261"/>
        <v>0</v>
      </c>
      <c r="P168" s="43">
        <f t="shared" si="261"/>
        <v>0</v>
      </c>
      <c r="Q168" s="43">
        <f t="shared" si="261"/>
        <v>0</v>
      </c>
      <c r="R168" s="43">
        <f t="shared" si="261"/>
        <v>0</v>
      </c>
      <c r="S168" s="21">
        <f t="shared" si="261"/>
        <v>0</v>
      </c>
      <c r="T168" s="43">
        <f>SUM(T136:T167)</f>
        <v>0</v>
      </c>
      <c r="U168" s="46" t="e">
        <f t="shared" ref="U168:V168" si="262">SUM(U136:U167)</f>
        <v>#REF!</v>
      </c>
      <c r="V168" s="46" t="e">
        <f t="shared" si="262"/>
        <v>#REF!</v>
      </c>
      <c r="W168" s="46" t="e">
        <f t="shared" ref="W168:AA168" si="263">SUM(W136:W167)</f>
        <v>#REF!</v>
      </c>
      <c r="X168" s="46" t="e">
        <f t="shared" si="263"/>
        <v>#REF!</v>
      </c>
      <c r="Y168" s="46" t="e">
        <f t="shared" si="263"/>
        <v>#REF!</v>
      </c>
      <c r="Z168" s="142" t="e">
        <f t="shared" si="263"/>
        <v>#REF!</v>
      </c>
      <c r="AA168" s="143">
        <f t="shared" si="263"/>
        <v>0</v>
      </c>
      <c r="AB168" s="161">
        <f t="shared" ref="AB168" si="264">SUM(AB136:AB167)</f>
        <v>0</v>
      </c>
      <c r="AC168" s="1"/>
      <c r="AD168" s="1"/>
      <c r="AE168" s="1"/>
      <c r="AF168" s="1"/>
      <c r="AG168" s="1"/>
      <c r="AH168" s="1"/>
      <c r="AI168" s="1"/>
      <c r="AJ168" s="1"/>
      <c r="AK168" s="1"/>
      <c r="AL168" s="1"/>
      <c r="AM168" s="1"/>
      <c r="AN168" s="1"/>
      <c r="AO168" s="1"/>
    </row>
    <row r="169" spans="1:41" s="3" customFormat="1">
      <c r="A169" s="48"/>
      <c r="B169" s="53"/>
      <c r="C169" s="53"/>
      <c r="D169" s="7"/>
      <c r="E169" s="4"/>
      <c r="F169" s="70"/>
      <c r="G169" s="71"/>
      <c r="H169" s="72"/>
      <c r="I169" s="70"/>
      <c r="J169" s="70"/>
      <c r="K169" s="73"/>
      <c r="L169" s="19"/>
      <c r="M169" s="32"/>
      <c r="N169" s="19"/>
      <c r="O169" s="42"/>
      <c r="P169" s="42"/>
      <c r="Q169" s="42"/>
      <c r="R169" s="42"/>
      <c r="S169" s="19"/>
      <c r="T169" s="42"/>
      <c r="U169" s="42"/>
      <c r="V169" s="42"/>
      <c r="W169" s="42"/>
      <c r="X169" s="42"/>
      <c r="Y169" s="42"/>
      <c r="Z169" s="116"/>
      <c r="AA169" s="120"/>
      <c r="AB169" s="162"/>
      <c r="AC169" s="1"/>
      <c r="AD169" s="1"/>
      <c r="AE169" s="1"/>
      <c r="AF169" s="1"/>
      <c r="AG169" s="1"/>
      <c r="AH169" s="1"/>
      <c r="AI169" s="1"/>
      <c r="AJ169" s="1"/>
      <c r="AK169" s="1"/>
      <c r="AL169" s="1"/>
      <c r="AM169" s="1"/>
      <c r="AN169" s="1"/>
      <c r="AO169" s="1"/>
    </row>
    <row r="170" spans="1:41" s="3" customFormat="1">
      <c r="A170" s="181" t="s">
        <v>187</v>
      </c>
      <c r="B170" s="38" t="s">
        <v>220</v>
      </c>
      <c r="C170" s="38"/>
      <c r="D170" s="7"/>
      <c r="E170" s="4"/>
      <c r="F170" s="70"/>
      <c r="G170" s="71"/>
      <c r="H170" s="72"/>
      <c r="I170" s="70"/>
      <c r="J170" s="70"/>
      <c r="K170" s="73"/>
      <c r="L170" s="19"/>
      <c r="M170" s="32"/>
      <c r="N170" s="19"/>
      <c r="O170" s="42"/>
      <c r="P170" s="42"/>
      <c r="Q170" s="42"/>
      <c r="R170" s="42"/>
      <c r="S170" s="19"/>
      <c r="T170" s="42"/>
      <c r="U170" s="42"/>
      <c r="V170" s="42"/>
      <c r="W170" s="42"/>
      <c r="X170" s="42"/>
      <c r="Y170" s="42"/>
      <c r="Z170" s="116"/>
      <c r="AA170" s="120"/>
      <c r="AB170" s="162"/>
      <c r="AC170" s="1"/>
      <c r="AD170" s="1"/>
      <c r="AE170" s="1"/>
      <c r="AF170" s="1"/>
      <c r="AG170" s="1"/>
      <c r="AH170" s="1"/>
      <c r="AI170" s="1"/>
      <c r="AJ170" s="1"/>
      <c r="AK170" s="1"/>
      <c r="AL170" s="1"/>
      <c r="AM170" s="1"/>
      <c r="AN170" s="1"/>
      <c r="AO170" s="1"/>
    </row>
    <row r="171" spans="1:41" s="3" customFormat="1">
      <c r="A171" s="48">
        <v>1501</v>
      </c>
      <c r="B171" s="53" t="s">
        <v>287</v>
      </c>
      <c r="C171" s="53"/>
      <c r="D171" s="7"/>
      <c r="E171" s="4"/>
      <c r="F171" s="70">
        <v>1</v>
      </c>
      <c r="G171" s="71"/>
      <c r="H171" s="72">
        <f t="shared" ref="H171" si="265">SUM(E171:G171)</f>
        <v>1</v>
      </c>
      <c r="I171" s="70">
        <v>1</v>
      </c>
      <c r="J171" s="71" t="s">
        <v>216</v>
      </c>
      <c r="K171" s="73">
        <f>SUMIF(exportMMB!D:D,budgetMMB!A171,exportMMB!F:F)</f>
        <v>0</v>
      </c>
      <c r="L171" s="19">
        <f t="shared" ref="L171:L177" si="266">H171*I171*K171</f>
        <v>0</v>
      </c>
      <c r="M171" s="32"/>
      <c r="N171" s="19">
        <f t="shared" ref="N171:N177" si="267">MAX(L171-SUM(O171:R171),0)</f>
        <v>0</v>
      </c>
      <c r="O171" s="42"/>
      <c r="P171" s="42"/>
      <c r="Q171" s="42"/>
      <c r="R171" s="42"/>
      <c r="S171" s="19">
        <f t="shared" ref="S171:S177" si="268">L171-SUM(N171:R171)</f>
        <v>0</v>
      </c>
      <c r="T171" s="42">
        <f t="shared" ref="T171:T177" si="269">N171</f>
        <v>0</v>
      </c>
      <c r="U171" s="42" t="e">
        <f>SUMIF(#REF!,A171,#REF!)</f>
        <v>#REF!</v>
      </c>
      <c r="V171" s="42" t="e">
        <f>SUMIF(#REF!,A171,#REF!)</f>
        <v>#REF!</v>
      </c>
      <c r="W171" s="42" t="e">
        <f t="shared" ref="W171:W177" si="270">U171+V171</f>
        <v>#REF!</v>
      </c>
      <c r="X171" s="42" t="e">
        <f t="shared" ref="X171:X177" si="271">MAX(L171-W171,0)</f>
        <v>#REF!</v>
      </c>
      <c r="Y171" s="42" t="e">
        <f t="shared" ref="Y171:Y177" si="272">W171+X171</f>
        <v>#REF!</v>
      </c>
      <c r="Z171" s="116" t="e">
        <f t="shared" ref="Z171:Z177" si="273">L171-Y171</f>
        <v>#REF!</v>
      </c>
      <c r="AA171" s="120">
        <f t="shared" ref="AA171:AA177" si="274">AB171-L171</f>
        <v>0</v>
      </c>
      <c r="AB171" s="153">
        <f t="shared" si="253"/>
        <v>0</v>
      </c>
      <c r="AC171" s="1"/>
      <c r="AD171" s="1"/>
      <c r="AE171" s="1"/>
      <c r="AF171" s="1"/>
      <c r="AG171" s="1"/>
      <c r="AH171" s="1"/>
      <c r="AI171" s="1"/>
      <c r="AJ171" s="1"/>
      <c r="AK171" s="1"/>
      <c r="AL171" s="1"/>
      <c r="AM171" s="1"/>
      <c r="AN171" s="1"/>
      <c r="AO171" s="1"/>
    </row>
    <row r="172" spans="1:41" s="3" customFormat="1">
      <c r="A172" s="180" t="s">
        <v>293</v>
      </c>
      <c r="B172" s="53" t="s">
        <v>288</v>
      </c>
      <c r="C172" s="53"/>
      <c r="D172" s="7"/>
      <c r="E172" s="4"/>
      <c r="F172" s="70">
        <v>1</v>
      </c>
      <c r="G172" s="71"/>
      <c r="H172" s="72">
        <f t="shared" ref="H172:H177" si="275">SUM(E172:G172)</f>
        <v>1</v>
      </c>
      <c r="I172" s="70">
        <v>1</v>
      </c>
      <c r="J172" s="71" t="s">
        <v>216</v>
      </c>
      <c r="K172" s="73">
        <f>SUMIF(exportMMB!D:D,budgetMMB!A172,exportMMB!F:F)</f>
        <v>0</v>
      </c>
      <c r="L172" s="19">
        <f t="shared" si="266"/>
        <v>0</v>
      </c>
      <c r="M172" s="32"/>
      <c r="N172" s="19">
        <f t="shared" si="267"/>
        <v>0</v>
      </c>
      <c r="O172" s="42"/>
      <c r="P172" s="42"/>
      <c r="Q172" s="42"/>
      <c r="R172" s="42"/>
      <c r="S172" s="19">
        <f t="shared" si="268"/>
        <v>0</v>
      </c>
      <c r="T172" s="42">
        <f t="shared" si="269"/>
        <v>0</v>
      </c>
      <c r="U172" s="42" t="e">
        <f>SUMIF(#REF!,A172,#REF!)</f>
        <v>#REF!</v>
      </c>
      <c r="V172" s="42" t="e">
        <f>SUMIF(#REF!,A172,#REF!)</f>
        <v>#REF!</v>
      </c>
      <c r="W172" s="42" t="e">
        <f t="shared" si="270"/>
        <v>#REF!</v>
      </c>
      <c r="X172" s="42" t="e">
        <f t="shared" si="271"/>
        <v>#REF!</v>
      </c>
      <c r="Y172" s="42" t="e">
        <f t="shared" si="272"/>
        <v>#REF!</v>
      </c>
      <c r="Z172" s="116" t="e">
        <f t="shared" si="273"/>
        <v>#REF!</v>
      </c>
      <c r="AA172" s="120">
        <f t="shared" si="274"/>
        <v>0</v>
      </c>
      <c r="AB172" s="153">
        <f t="shared" si="253"/>
        <v>0</v>
      </c>
      <c r="AC172" s="1"/>
      <c r="AD172" s="1"/>
      <c r="AE172" s="1"/>
      <c r="AF172" s="1"/>
      <c r="AG172" s="1"/>
      <c r="AH172" s="1"/>
      <c r="AI172" s="1"/>
      <c r="AJ172" s="1"/>
      <c r="AK172" s="1"/>
      <c r="AL172" s="1"/>
      <c r="AM172" s="1"/>
      <c r="AN172" s="1"/>
      <c r="AO172" s="1"/>
    </row>
    <row r="173" spans="1:41" s="3" customFormat="1">
      <c r="A173" s="180" t="s">
        <v>292</v>
      </c>
      <c r="B173" s="53" t="s">
        <v>289</v>
      </c>
      <c r="C173" s="53"/>
      <c r="D173" s="7"/>
      <c r="E173" s="4"/>
      <c r="F173" s="70">
        <v>1</v>
      </c>
      <c r="G173" s="71"/>
      <c r="H173" s="72">
        <f t="shared" si="275"/>
        <v>1</v>
      </c>
      <c r="I173" s="70">
        <v>1</v>
      </c>
      <c r="J173" s="71" t="s">
        <v>216</v>
      </c>
      <c r="K173" s="73">
        <f>SUMIF(exportMMB!D:D,budgetMMB!A173,exportMMB!F:F)</f>
        <v>0</v>
      </c>
      <c r="L173" s="19">
        <f t="shared" si="266"/>
        <v>0</v>
      </c>
      <c r="M173" s="32"/>
      <c r="N173" s="19">
        <f t="shared" si="267"/>
        <v>0</v>
      </c>
      <c r="O173" s="42"/>
      <c r="P173" s="42"/>
      <c r="Q173" s="42"/>
      <c r="R173" s="42"/>
      <c r="S173" s="19">
        <f t="shared" si="268"/>
        <v>0</v>
      </c>
      <c r="T173" s="42">
        <f t="shared" si="269"/>
        <v>0</v>
      </c>
      <c r="U173" s="42" t="e">
        <f>SUMIF(#REF!,A173,#REF!)</f>
        <v>#REF!</v>
      </c>
      <c r="V173" s="42" t="e">
        <f>SUMIF(#REF!,A173,#REF!)</f>
        <v>#REF!</v>
      </c>
      <c r="W173" s="42" t="e">
        <f t="shared" si="270"/>
        <v>#REF!</v>
      </c>
      <c r="X173" s="42" t="e">
        <f t="shared" si="271"/>
        <v>#REF!</v>
      </c>
      <c r="Y173" s="42" t="e">
        <f t="shared" si="272"/>
        <v>#REF!</v>
      </c>
      <c r="Z173" s="116" t="e">
        <f t="shared" si="273"/>
        <v>#REF!</v>
      </c>
      <c r="AA173" s="120">
        <f t="shared" si="274"/>
        <v>0</v>
      </c>
      <c r="AB173" s="153">
        <f t="shared" si="253"/>
        <v>0</v>
      </c>
      <c r="AC173" s="1"/>
      <c r="AD173" s="1"/>
      <c r="AE173" s="1"/>
      <c r="AF173" s="1"/>
      <c r="AG173" s="1"/>
      <c r="AH173" s="1"/>
      <c r="AI173" s="1"/>
      <c r="AJ173" s="1"/>
      <c r="AK173" s="1"/>
      <c r="AL173" s="1"/>
      <c r="AM173" s="1"/>
      <c r="AN173" s="1"/>
      <c r="AO173" s="1"/>
    </row>
    <row r="174" spans="1:41" s="3" customFormat="1">
      <c r="A174" s="180" t="s">
        <v>291</v>
      </c>
      <c r="B174" s="53" t="s">
        <v>290</v>
      </c>
      <c r="C174" s="53"/>
      <c r="D174" s="7"/>
      <c r="E174" s="4"/>
      <c r="F174" s="70">
        <v>1</v>
      </c>
      <c r="G174" s="71"/>
      <c r="H174" s="72">
        <f t="shared" si="275"/>
        <v>1</v>
      </c>
      <c r="I174" s="70">
        <v>1</v>
      </c>
      <c r="J174" s="71" t="s">
        <v>216</v>
      </c>
      <c r="K174" s="73">
        <f>SUMIF(exportMMB!D:D,budgetMMB!A174,exportMMB!F:F)</f>
        <v>0</v>
      </c>
      <c r="L174" s="19">
        <f t="shared" si="266"/>
        <v>0</v>
      </c>
      <c r="M174" s="32"/>
      <c r="N174" s="19">
        <f t="shared" si="267"/>
        <v>0</v>
      </c>
      <c r="O174" s="42"/>
      <c r="P174" s="42"/>
      <c r="Q174" s="42"/>
      <c r="R174" s="42"/>
      <c r="S174" s="19">
        <f t="shared" si="268"/>
        <v>0</v>
      </c>
      <c r="T174" s="42">
        <f t="shared" si="269"/>
        <v>0</v>
      </c>
      <c r="U174" s="42" t="e">
        <f>SUMIF(#REF!,A174,#REF!)</f>
        <v>#REF!</v>
      </c>
      <c r="V174" s="42" t="e">
        <f>SUMIF(#REF!,A174,#REF!)</f>
        <v>#REF!</v>
      </c>
      <c r="W174" s="42" t="e">
        <f t="shared" si="270"/>
        <v>#REF!</v>
      </c>
      <c r="X174" s="42" t="e">
        <f t="shared" si="271"/>
        <v>#REF!</v>
      </c>
      <c r="Y174" s="42" t="e">
        <f t="shared" si="272"/>
        <v>#REF!</v>
      </c>
      <c r="Z174" s="116" t="e">
        <f t="shared" si="273"/>
        <v>#REF!</v>
      </c>
      <c r="AA174" s="120">
        <f t="shared" si="274"/>
        <v>0</v>
      </c>
      <c r="AB174" s="153">
        <f t="shared" si="253"/>
        <v>0</v>
      </c>
      <c r="AC174" s="1"/>
      <c r="AD174" s="1"/>
      <c r="AE174" s="1"/>
      <c r="AF174" s="1"/>
      <c r="AG174" s="1"/>
      <c r="AH174" s="1"/>
      <c r="AI174" s="1"/>
      <c r="AJ174" s="1"/>
      <c r="AK174" s="1"/>
      <c r="AL174" s="1"/>
      <c r="AM174" s="1"/>
      <c r="AN174" s="1"/>
      <c r="AO174" s="1"/>
    </row>
    <row r="175" spans="1:41" s="3" customFormat="1">
      <c r="A175" s="180" t="s">
        <v>295</v>
      </c>
      <c r="B175" s="53" t="s">
        <v>294</v>
      </c>
      <c r="C175" s="53"/>
      <c r="D175" s="7"/>
      <c r="E175" s="4"/>
      <c r="F175" s="70">
        <v>1</v>
      </c>
      <c r="G175" s="71"/>
      <c r="H175" s="72">
        <f t="shared" si="275"/>
        <v>1</v>
      </c>
      <c r="I175" s="70">
        <v>1</v>
      </c>
      <c r="J175" s="71" t="s">
        <v>216</v>
      </c>
      <c r="K175" s="73">
        <f>SUMIF(exportMMB!D:D,budgetMMB!A175,exportMMB!F:F)</f>
        <v>0</v>
      </c>
      <c r="L175" s="19">
        <f t="shared" si="266"/>
        <v>0</v>
      </c>
      <c r="M175" s="32"/>
      <c r="N175" s="19">
        <f t="shared" si="267"/>
        <v>0</v>
      </c>
      <c r="O175" s="42"/>
      <c r="P175" s="42"/>
      <c r="Q175" s="42"/>
      <c r="R175" s="42"/>
      <c r="S175" s="19">
        <f t="shared" si="268"/>
        <v>0</v>
      </c>
      <c r="T175" s="42">
        <f t="shared" si="269"/>
        <v>0</v>
      </c>
      <c r="U175" s="42" t="e">
        <f>SUMIF(#REF!,A175,#REF!)</f>
        <v>#REF!</v>
      </c>
      <c r="V175" s="42" t="e">
        <f>SUMIF(#REF!,A175,#REF!)</f>
        <v>#REF!</v>
      </c>
      <c r="W175" s="42" t="e">
        <f t="shared" si="270"/>
        <v>#REF!</v>
      </c>
      <c r="X175" s="42" t="e">
        <f t="shared" si="271"/>
        <v>#REF!</v>
      </c>
      <c r="Y175" s="42" t="e">
        <f t="shared" si="272"/>
        <v>#REF!</v>
      </c>
      <c r="Z175" s="116" t="e">
        <f t="shared" si="273"/>
        <v>#REF!</v>
      </c>
      <c r="AA175" s="120">
        <f t="shared" si="274"/>
        <v>0</v>
      </c>
      <c r="AB175" s="153">
        <f t="shared" si="253"/>
        <v>0</v>
      </c>
      <c r="AC175" s="1"/>
      <c r="AD175" s="1"/>
      <c r="AE175" s="1"/>
      <c r="AF175" s="1"/>
      <c r="AG175" s="1"/>
      <c r="AH175" s="1"/>
      <c r="AI175" s="1"/>
      <c r="AJ175" s="1"/>
      <c r="AK175" s="1"/>
      <c r="AL175" s="1"/>
      <c r="AM175" s="1"/>
      <c r="AN175" s="1"/>
      <c r="AO175" s="1"/>
    </row>
    <row r="176" spans="1:41" s="3" customFormat="1">
      <c r="A176" s="48">
        <v>1541</v>
      </c>
      <c r="B176" s="53" t="s">
        <v>43</v>
      </c>
      <c r="C176" s="53"/>
      <c r="D176" s="7"/>
      <c r="E176" s="4"/>
      <c r="F176" s="70">
        <v>1</v>
      </c>
      <c r="G176" s="71"/>
      <c r="H176" s="72">
        <f t="shared" si="275"/>
        <v>1</v>
      </c>
      <c r="I176" s="70">
        <v>1</v>
      </c>
      <c r="J176" s="71" t="s">
        <v>216</v>
      </c>
      <c r="K176" s="73">
        <f>SUMIF(exportMMB!D:D,budgetMMB!A176,exportMMB!F:F)</f>
        <v>0</v>
      </c>
      <c r="L176" s="19">
        <f t="shared" si="266"/>
        <v>0</v>
      </c>
      <c r="M176" s="32"/>
      <c r="N176" s="19">
        <f t="shared" si="267"/>
        <v>0</v>
      </c>
      <c r="O176" s="42"/>
      <c r="P176" s="42"/>
      <c r="Q176" s="42"/>
      <c r="R176" s="42"/>
      <c r="S176" s="19">
        <f t="shared" si="268"/>
        <v>0</v>
      </c>
      <c r="T176" s="42">
        <f t="shared" si="269"/>
        <v>0</v>
      </c>
      <c r="U176" s="42" t="e">
        <f>SUMIF(#REF!,A176,#REF!)</f>
        <v>#REF!</v>
      </c>
      <c r="V176" s="42" t="e">
        <f>SUMIF(#REF!,A176,#REF!)</f>
        <v>#REF!</v>
      </c>
      <c r="W176" s="42" t="e">
        <f t="shared" si="270"/>
        <v>#REF!</v>
      </c>
      <c r="X176" s="42" t="e">
        <f t="shared" si="271"/>
        <v>#REF!</v>
      </c>
      <c r="Y176" s="42" t="e">
        <f t="shared" si="272"/>
        <v>#REF!</v>
      </c>
      <c r="Z176" s="116" t="e">
        <f t="shared" si="273"/>
        <v>#REF!</v>
      </c>
      <c r="AA176" s="120">
        <f t="shared" si="274"/>
        <v>0</v>
      </c>
      <c r="AB176" s="153">
        <f t="shared" si="253"/>
        <v>0</v>
      </c>
      <c r="AC176" s="1"/>
      <c r="AD176" s="1"/>
      <c r="AE176" s="1"/>
      <c r="AF176" s="1"/>
      <c r="AG176" s="1"/>
      <c r="AH176" s="1"/>
      <c r="AI176" s="1"/>
      <c r="AJ176" s="1"/>
      <c r="AK176" s="1"/>
      <c r="AL176" s="1"/>
      <c r="AM176" s="1"/>
      <c r="AN176" s="1"/>
      <c r="AO176" s="1"/>
    </row>
    <row r="177" spans="1:41" s="3" customFormat="1">
      <c r="A177" s="48">
        <v>1542</v>
      </c>
      <c r="B177" s="53" t="s">
        <v>44</v>
      </c>
      <c r="C177" s="53"/>
      <c r="D177" s="7"/>
      <c r="E177" s="4"/>
      <c r="F177" s="70">
        <v>1</v>
      </c>
      <c r="G177" s="71"/>
      <c r="H177" s="72">
        <f t="shared" si="275"/>
        <v>1</v>
      </c>
      <c r="I177" s="70">
        <v>1</v>
      </c>
      <c r="J177" s="71" t="s">
        <v>216</v>
      </c>
      <c r="K177" s="73">
        <f>SUMIF(exportMMB!D:D,budgetMMB!A177,exportMMB!F:F)</f>
        <v>0</v>
      </c>
      <c r="L177" s="19">
        <f t="shared" si="266"/>
        <v>0</v>
      </c>
      <c r="M177" s="32"/>
      <c r="N177" s="19">
        <f t="shared" si="267"/>
        <v>0</v>
      </c>
      <c r="O177" s="42"/>
      <c r="P177" s="42"/>
      <c r="Q177" s="42"/>
      <c r="R177" s="42"/>
      <c r="S177" s="19">
        <f t="shared" si="268"/>
        <v>0</v>
      </c>
      <c r="T177" s="42">
        <f t="shared" si="269"/>
        <v>0</v>
      </c>
      <c r="U177" s="42" t="e">
        <f>SUMIF(#REF!,A177,#REF!)</f>
        <v>#REF!</v>
      </c>
      <c r="V177" s="42" t="e">
        <f>SUMIF(#REF!,A177,#REF!)</f>
        <v>#REF!</v>
      </c>
      <c r="W177" s="42" t="e">
        <f t="shared" si="270"/>
        <v>#REF!</v>
      </c>
      <c r="X177" s="42" t="e">
        <f t="shared" si="271"/>
        <v>#REF!</v>
      </c>
      <c r="Y177" s="42" t="e">
        <f t="shared" si="272"/>
        <v>#REF!</v>
      </c>
      <c r="Z177" s="116" t="e">
        <f t="shared" si="273"/>
        <v>#REF!</v>
      </c>
      <c r="AA177" s="120">
        <f t="shared" si="274"/>
        <v>0</v>
      </c>
      <c r="AB177" s="153">
        <f t="shared" si="253"/>
        <v>0</v>
      </c>
      <c r="AC177" s="1"/>
      <c r="AD177" s="1"/>
      <c r="AE177" s="1"/>
      <c r="AF177" s="1"/>
      <c r="AG177" s="1"/>
      <c r="AH177" s="1"/>
      <c r="AI177" s="1"/>
      <c r="AJ177" s="1"/>
      <c r="AK177" s="1"/>
      <c r="AL177" s="1"/>
      <c r="AM177" s="1"/>
      <c r="AN177" s="1"/>
      <c r="AO177" s="1"/>
    </row>
    <row r="178" spans="1:41" s="3" customFormat="1">
      <c r="A178" s="48"/>
      <c r="B178" s="55" t="s">
        <v>253</v>
      </c>
      <c r="C178" s="55"/>
      <c r="D178" s="7"/>
      <c r="E178" s="4"/>
      <c r="F178" s="70"/>
      <c r="G178" s="71"/>
      <c r="H178" s="72"/>
      <c r="I178" s="70"/>
      <c r="J178" s="70"/>
      <c r="K178" s="73"/>
      <c r="L178" s="21">
        <f>SUM(L171:L177)</f>
        <v>0</v>
      </c>
      <c r="M178" s="28">
        <f t="shared" ref="M178:R178" si="276">SUM(M171:M177)</f>
        <v>0</v>
      </c>
      <c r="N178" s="21">
        <f t="shared" si="276"/>
        <v>0</v>
      </c>
      <c r="O178" s="43">
        <f t="shared" si="276"/>
        <v>0</v>
      </c>
      <c r="P178" s="43">
        <f t="shared" si="276"/>
        <v>0</v>
      </c>
      <c r="Q178" s="43">
        <f t="shared" si="276"/>
        <v>0</v>
      </c>
      <c r="R178" s="43">
        <f t="shared" si="276"/>
        <v>0</v>
      </c>
      <c r="S178" s="21">
        <f>SUM(S171:S177)</f>
        <v>0</v>
      </c>
      <c r="T178" s="43">
        <f>SUM(T171:T177)</f>
        <v>0</v>
      </c>
      <c r="U178" s="46" t="e">
        <f t="shared" ref="U178:V178" si="277">SUM(U171:U177)</f>
        <v>#REF!</v>
      </c>
      <c r="V178" s="46" t="e">
        <f t="shared" si="277"/>
        <v>#REF!</v>
      </c>
      <c r="W178" s="46" t="e">
        <f t="shared" ref="W178:AA178" si="278">SUM(W171:W177)</f>
        <v>#REF!</v>
      </c>
      <c r="X178" s="46" t="e">
        <f t="shared" si="278"/>
        <v>#REF!</v>
      </c>
      <c r="Y178" s="46" t="e">
        <f t="shared" si="278"/>
        <v>#REF!</v>
      </c>
      <c r="Z178" s="142" t="e">
        <f t="shared" si="278"/>
        <v>#REF!</v>
      </c>
      <c r="AA178" s="143">
        <f t="shared" si="278"/>
        <v>0</v>
      </c>
      <c r="AB178" s="161">
        <f t="shared" ref="AB178" si="279">SUM(AB171:AB177)</f>
        <v>0</v>
      </c>
      <c r="AC178" s="1"/>
      <c r="AD178" s="1"/>
      <c r="AE178" s="1"/>
      <c r="AF178" s="1"/>
      <c r="AG178" s="1"/>
      <c r="AH178" s="1"/>
      <c r="AI178" s="1"/>
      <c r="AJ178" s="1"/>
      <c r="AK178" s="1"/>
      <c r="AL178" s="1"/>
      <c r="AM178" s="1"/>
      <c r="AN178" s="1"/>
      <c r="AO178" s="1"/>
    </row>
    <row r="179" spans="1:41" s="3" customFormat="1">
      <c r="A179" s="48"/>
      <c r="B179" s="53"/>
      <c r="C179" s="53"/>
      <c r="D179" s="7"/>
      <c r="E179" s="4"/>
      <c r="F179" s="70"/>
      <c r="G179" s="71"/>
      <c r="H179" s="72"/>
      <c r="I179" s="70"/>
      <c r="J179" s="70"/>
      <c r="K179" s="73"/>
      <c r="L179" s="19"/>
      <c r="M179" s="32"/>
      <c r="N179" s="19"/>
      <c r="O179" s="42"/>
      <c r="P179" s="42"/>
      <c r="Q179" s="42"/>
      <c r="R179" s="42"/>
      <c r="S179" s="19"/>
      <c r="T179" s="42"/>
      <c r="U179" s="42"/>
      <c r="V179" s="42"/>
      <c r="W179" s="42"/>
      <c r="X179" s="42"/>
      <c r="Y179" s="42"/>
      <c r="Z179" s="116"/>
      <c r="AA179" s="120"/>
      <c r="AB179" s="162"/>
      <c r="AC179" s="1"/>
      <c r="AD179" s="1"/>
      <c r="AE179" s="1"/>
      <c r="AF179" s="1"/>
      <c r="AG179" s="1"/>
      <c r="AH179" s="1"/>
      <c r="AI179" s="1"/>
      <c r="AJ179" s="1"/>
      <c r="AK179" s="1"/>
      <c r="AL179" s="1"/>
      <c r="AM179" s="1"/>
      <c r="AN179" s="1"/>
      <c r="AO179" s="1"/>
    </row>
    <row r="180" spans="1:41" s="3" customFormat="1">
      <c r="A180" s="181" t="s">
        <v>180</v>
      </c>
      <c r="B180" s="38" t="s">
        <v>221</v>
      </c>
      <c r="C180" s="38"/>
      <c r="D180" s="7"/>
      <c r="E180" s="4"/>
      <c r="F180" s="70"/>
      <c r="G180" s="71"/>
      <c r="H180" s="72"/>
      <c r="I180" s="70"/>
      <c r="J180" s="71"/>
      <c r="K180" s="73"/>
      <c r="L180" s="19"/>
      <c r="M180" s="32"/>
      <c r="N180" s="19"/>
      <c r="O180" s="42"/>
      <c r="P180" s="42"/>
      <c r="Q180" s="42"/>
      <c r="R180" s="42"/>
      <c r="S180" s="19"/>
      <c r="T180" s="42"/>
      <c r="U180" s="42"/>
      <c r="V180" s="42"/>
      <c r="W180" s="42"/>
      <c r="X180" s="42"/>
      <c r="Y180" s="42"/>
      <c r="Z180" s="116"/>
      <c r="AA180" s="120"/>
      <c r="AB180" s="162"/>
      <c r="AC180" s="1"/>
      <c r="AD180" s="1"/>
      <c r="AE180" s="1"/>
      <c r="AF180" s="1"/>
      <c r="AG180" s="1"/>
      <c r="AH180" s="1"/>
      <c r="AI180" s="1"/>
      <c r="AJ180" s="1"/>
      <c r="AK180" s="1"/>
      <c r="AL180" s="1"/>
      <c r="AM180" s="1"/>
      <c r="AN180" s="1"/>
      <c r="AO180" s="1"/>
    </row>
    <row r="181" spans="1:41" s="3" customFormat="1">
      <c r="A181" s="48">
        <v>2001</v>
      </c>
      <c r="B181" s="53" t="s">
        <v>31</v>
      </c>
      <c r="C181" s="53"/>
      <c r="D181" s="7"/>
      <c r="E181" s="4"/>
      <c r="F181" s="70">
        <v>1</v>
      </c>
      <c r="G181" s="71"/>
      <c r="H181" s="72">
        <f t="shared" ref="H181:H185" si="280">SUM(E181:G181)</f>
        <v>1</v>
      </c>
      <c r="I181" s="70">
        <v>1</v>
      </c>
      <c r="J181" s="71" t="s">
        <v>216</v>
      </c>
      <c r="K181" s="73">
        <f>SUMIF(exportMMB!D:D,budgetMMB!A181,exportMMB!F:F)</f>
        <v>0</v>
      </c>
      <c r="L181" s="19">
        <f t="shared" ref="L181:L206" si="281">H181*I181*K181</f>
        <v>0</v>
      </c>
      <c r="M181" s="32"/>
      <c r="N181" s="19">
        <f t="shared" ref="N181:N206" si="282">MAX(L181-SUM(O181:R181),0)</f>
        <v>0</v>
      </c>
      <c r="O181" s="42"/>
      <c r="P181" s="42"/>
      <c r="Q181" s="42"/>
      <c r="R181" s="42"/>
      <c r="S181" s="19">
        <f t="shared" ref="S181:S206" si="283">L181-SUM(N181:R181)</f>
        <v>0</v>
      </c>
      <c r="T181" s="42">
        <f t="shared" ref="T181:T204" si="284">N181</f>
        <v>0</v>
      </c>
      <c r="U181" s="42" t="e">
        <f>SUMIF(#REF!,A181,#REF!)</f>
        <v>#REF!</v>
      </c>
      <c r="V181" s="42" t="e">
        <f>SUMIF(#REF!,A181,#REF!)</f>
        <v>#REF!</v>
      </c>
      <c r="W181" s="42" t="e">
        <f t="shared" ref="W181:W206" si="285">U181+V181</f>
        <v>#REF!</v>
      </c>
      <c r="X181" s="42" t="e">
        <f t="shared" ref="X181:X206" si="286">MAX(L181-W181,0)</f>
        <v>#REF!</v>
      </c>
      <c r="Y181" s="42" t="e">
        <f t="shared" ref="Y181:Y206" si="287">W181+X181</f>
        <v>#REF!</v>
      </c>
      <c r="Z181" s="116" t="e">
        <f t="shared" ref="Z181:Z206" si="288">L181-Y181</f>
        <v>#REF!</v>
      </c>
      <c r="AA181" s="120">
        <f t="shared" ref="AA181:AA206" si="289">AB181-L181</f>
        <v>0</v>
      </c>
      <c r="AB181" s="153">
        <f t="shared" si="253"/>
        <v>0</v>
      </c>
      <c r="AC181" s="1"/>
      <c r="AD181" s="1"/>
      <c r="AE181" s="1"/>
      <c r="AF181" s="1"/>
      <c r="AG181" s="1"/>
      <c r="AH181" s="1"/>
      <c r="AI181" s="1"/>
      <c r="AJ181" s="1"/>
      <c r="AK181" s="1"/>
      <c r="AL181" s="1"/>
      <c r="AM181" s="1"/>
      <c r="AN181" s="1"/>
      <c r="AO181" s="1"/>
    </row>
    <row r="182" spans="1:41" s="3" customFormat="1">
      <c r="A182" s="48">
        <v>2002</v>
      </c>
      <c r="B182" s="53" t="s">
        <v>30</v>
      </c>
      <c r="C182" s="53"/>
      <c r="D182" s="7"/>
      <c r="E182" s="4"/>
      <c r="F182" s="70">
        <v>1</v>
      </c>
      <c r="G182" s="71"/>
      <c r="H182" s="72">
        <f t="shared" si="280"/>
        <v>1</v>
      </c>
      <c r="I182" s="70">
        <v>1</v>
      </c>
      <c r="J182" s="71" t="s">
        <v>216</v>
      </c>
      <c r="K182" s="73">
        <f>SUMIF(exportMMB!D:D,budgetMMB!A182,exportMMB!F:F)</f>
        <v>0</v>
      </c>
      <c r="L182" s="19">
        <f t="shared" si="281"/>
        <v>0</v>
      </c>
      <c r="M182" s="32"/>
      <c r="N182" s="19">
        <f t="shared" si="282"/>
        <v>0</v>
      </c>
      <c r="O182" s="42"/>
      <c r="P182" s="42"/>
      <c r="Q182" s="42"/>
      <c r="R182" s="42"/>
      <c r="S182" s="19">
        <f t="shared" si="283"/>
        <v>0</v>
      </c>
      <c r="T182" s="42">
        <f t="shared" si="284"/>
        <v>0</v>
      </c>
      <c r="U182" s="42" t="e">
        <f>SUMIF(#REF!,A182,#REF!)</f>
        <v>#REF!</v>
      </c>
      <c r="V182" s="42" t="e">
        <f>SUMIF(#REF!,A182,#REF!)</f>
        <v>#REF!</v>
      </c>
      <c r="W182" s="42" t="e">
        <f t="shared" si="285"/>
        <v>#REF!</v>
      </c>
      <c r="X182" s="42" t="e">
        <f t="shared" si="286"/>
        <v>#REF!</v>
      </c>
      <c r="Y182" s="42" t="e">
        <f t="shared" si="287"/>
        <v>#REF!</v>
      </c>
      <c r="Z182" s="116" t="e">
        <f t="shared" si="288"/>
        <v>#REF!</v>
      </c>
      <c r="AA182" s="120">
        <f t="shared" si="289"/>
        <v>0</v>
      </c>
      <c r="AB182" s="153">
        <f t="shared" si="253"/>
        <v>0</v>
      </c>
      <c r="AC182" s="1"/>
      <c r="AD182" s="1"/>
      <c r="AE182" s="1"/>
      <c r="AF182" s="1"/>
      <c r="AG182" s="1"/>
      <c r="AH182" s="1"/>
      <c r="AI182" s="1"/>
      <c r="AJ182" s="1"/>
      <c r="AK182" s="1"/>
      <c r="AL182" s="1"/>
      <c r="AM182" s="1"/>
      <c r="AN182" s="1"/>
      <c r="AO182" s="1"/>
    </row>
    <row r="183" spans="1:41" s="3" customFormat="1">
      <c r="A183" s="48">
        <v>2004</v>
      </c>
      <c r="B183" s="53" t="s">
        <v>32</v>
      </c>
      <c r="C183" s="53"/>
      <c r="D183" s="7"/>
      <c r="E183" s="4"/>
      <c r="F183" s="70">
        <v>1</v>
      </c>
      <c r="G183" s="71"/>
      <c r="H183" s="72">
        <f t="shared" si="280"/>
        <v>1</v>
      </c>
      <c r="I183" s="70">
        <v>1</v>
      </c>
      <c r="J183" s="71" t="s">
        <v>216</v>
      </c>
      <c r="K183" s="73">
        <f>SUMIF(exportMMB!D:D,budgetMMB!A183,exportMMB!F:F)</f>
        <v>0</v>
      </c>
      <c r="L183" s="19">
        <f t="shared" si="281"/>
        <v>0</v>
      </c>
      <c r="M183" s="32"/>
      <c r="N183" s="19">
        <f t="shared" si="282"/>
        <v>0</v>
      </c>
      <c r="O183" s="42"/>
      <c r="P183" s="42"/>
      <c r="Q183" s="42"/>
      <c r="R183" s="42"/>
      <c r="S183" s="19">
        <f t="shared" si="283"/>
        <v>0</v>
      </c>
      <c r="T183" s="42">
        <f t="shared" si="284"/>
        <v>0</v>
      </c>
      <c r="U183" s="42" t="e">
        <f>SUMIF(#REF!,A183,#REF!)</f>
        <v>#REF!</v>
      </c>
      <c r="V183" s="42" t="e">
        <f>SUMIF(#REF!,A183,#REF!)</f>
        <v>#REF!</v>
      </c>
      <c r="W183" s="42" t="e">
        <f t="shared" si="285"/>
        <v>#REF!</v>
      </c>
      <c r="X183" s="42" t="e">
        <f t="shared" si="286"/>
        <v>#REF!</v>
      </c>
      <c r="Y183" s="42" t="e">
        <f t="shared" si="287"/>
        <v>#REF!</v>
      </c>
      <c r="Z183" s="116" t="e">
        <f t="shared" si="288"/>
        <v>#REF!</v>
      </c>
      <c r="AA183" s="120">
        <f t="shared" si="289"/>
        <v>0</v>
      </c>
      <c r="AB183" s="153">
        <f t="shared" si="253"/>
        <v>0</v>
      </c>
      <c r="AC183" s="1"/>
      <c r="AD183" s="1"/>
      <c r="AE183" s="1"/>
      <c r="AF183" s="1"/>
      <c r="AG183" s="1"/>
      <c r="AH183" s="1"/>
      <c r="AI183" s="1"/>
      <c r="AJ183" s="1"/>
      <c r="AK183" s="1"/>
      <c r="AL183" s="1"/>
      <c r="AM183" s="1"/>
      <c r="AN183" s="1"/>
      <c r="AO183" s="1"/>
    </row>
    <row r="184" spans="1:41" s="3" customFormat="1">
      <c r="A184" s="180" t="s">
        <v>298</v>
      </c>
      <c r="B184" s="53" t="s">
        <v>296</v>
      </c>
      <c r="C184" s="53"/>
      <c r="D184" s="7"/>
      <c r="E184" s="4"/>
      <c r="F184" s="70">
        <v>1</v>
      </c>
      <c r="G184" s="71"/>
      <c r="H184" s="72">
        <f t="shared" si="280"/>
        <v>1</v>
      </c>
      <c r="I184" s="70">
        <v>1</v>
      </c>
      <c r="J184" s="71" t="s">
        <v>216</v>
      </c>
      <c r="K184" s="73">
        <f>SUMIF(exportMMB!D:D,budgetMMB!A184,exportMMB!F:F)</f>
        <v>0</v>
      </c>
      <c r="L184" s="19">
        <f t="shared" si="281"/>
        <v>0</v>
      </c>
      <c r="M184" s="32"/>
      <c r="N184" s="19">
        <f t="shared" si="282"/>
        <v>0</v>
      </c>
      <c r="O184" s="42"/>
      <c r="P184" s="42"/>
      <c r="Q184" s="42"/>
      <c r="R184" s="42"/>
      <c r="S184" s="19">
        <f t="shared" si="283"/>
        <v>0</v>
      </c>
      <c r="T184" s="42">
        <f t="shared" si="284"/>
        <v>0</v>
      </c>
      <c r="U184" s="42" t="e">
        <f>SUMIF(#REF!,A184,#REF!)</f>
        <v>#REF!</v>
      </c>
      <c r="V184" s="42" t="e">
        <f>SUMIF(#REF!,A184,#REF!)</f>
        <v>#REF!</v>
      </c>
      <c r="W184" s="42" t="e">
        <f t="shared" si="285"/>
        <v>#REF!</v>
      </c>
      <c r="X184" s="42" t="e">
        <f t="shared" si="286"/>
        <v>#REF!</v>
      </c>
      <c r="Y184" s="42" t="e">
        <f t="shared" si="287"/>
        <v>#REF!</v>
      </c>
      <c r="Z184" s="116" t="e">
        <f t="shared" si="288"/>
        <v>#REF!</v>
      </c>
      <c r="AA184" s="120">
        <f t="shared" si="289"/>
        <v>0</v>
      </c>
      <c r="AB184" s="153">
        <f t="shared" si="253"/>
        <v>0</v>
      </c>
      <c r="AC184" s="1"/>
      <c r="AD184" s="1"/>
      <c r="AE184" s="1"/>
      <c r="AF184" s="1"/>
      <c r="AG184" s="1"/>
      <c r="AH184" s="1"/>
      <c r="AI184" s="1"/>
      <c r="AJ184" s="1"/>
      <c r="AK184" s="1"/>
      <c r="AL184" s="1"/>
      <c r="AM184" s="1"/>
      <c r="AN184" s="1"/>
      <c r="AO184" s="1"/>
    </row>
    <row r="185" spans="1:41" s="3" customFormat="1">
      <c r="A185" s="180" t="s">
        <v>299</v>
      </c>
      <c r="B185" s="53" t="s">
        <v>297</v>
      </c>
      <c r="C185" s="53"/>
      <c r="D185" s="7"/>
      <c r="E185" s="4"/>
      <c r="F185" s="70">
        <v>1</v>
      </c>
      <c r="G185" s="71"/>
      <c r="H185" s="72">
        <f t="shared" si="280"/>
        <v>1</v>
      </c>
      <c r="I185" s="70">
        <v>1</v>
      </c>
      <c r="J185" s="71" t="s">
        <v>216</v>
      </c>
      <c r="K185" s="73">
        <f>SUMIF(exportMMB!D:D,budgetMMB!A185,exportMMB!F:F)</f>
        <v>0</v>
      </c>
      <c r="L185" s="19">
        <f t="shared" si="281"/>
        <v>0</v>
      </c>
      <c r="M185" s="32"/>
      <c r="N185" s="19">
        <f t="shared" si="282"/>
        <v>0</v>
      </c>
      <c r="O185" s="42"/>
      <c r="P185" s="42"/>
      <c r="Q185" s="42"/>
      <c r="R185" s="42"/>
      <c r="S185" s="19">
        <f t="shared" si="283"/>
        <v>0</v>
      </c>
      <c r="T185" s="42">
        <f t="shared" si="284"/>
        <v>0</v>
      </c>
      <c r="U185" s="42" t="e">
        <f>SUMIF(#REF!,A185,#REF!)</f>
        <v>#REF!</v>
      </c>
      <c r="V185" s="42" t="e">
        <f>SUMIF(#REF!,A185,#REF!)</f>
        <v>#REF!</v>
      </c>
      <c r="W185" s="42" t="e">
        <f t="shared" si="285"/>
        <v>#REF!</v>
      </c>
      <c r="X185" s="42" t="e">
        <f t="shared" si="286"/>
        <v>#REF!</v>
      </c>
      <c r="Y185" s="42" t="e">
        <f t="shared" si="287"/>
        <v>#REF!</v>
      </c>
      <c r="Z185" s="116" t="e">
        <f t="shared" si="288"/>
        <v>#REF!</v>
      </c>
      <c r="AA185" s="120">
        <f t="shared" si="289"/>
        <v>0</v>
      </c>
      <c r="AB185" s="153">
        <f t="shared" si="253"/>
        <v>0</v>
      </c>
      <c r="AC185" s="1"/>
      <c r="AD185" s="1"/>
      <c r="AE185" s="1"/>
      <c r="AF185" s="1"/>
      <c r="AG185" s="1"/>
      <c r="AH185" s="1"/>
      <c r="AI185" s="1"/>
      <c r="AJ185" s="1"/>
      <c r="AK185" s="1"/>
      <c r="AL185" s="1"/>
      <c r="AM185" s="1"/>
      <c r="AN185" s="1"/>
      <c r="AO185" s="1"/>
    </row>
    <row r="186" spans="1:41" s="3" customFormat="1">
      <c r="A186" s="48">
        <v>2008</v>
      </c>
      <c r="B186" s="53" t="s">
        <v>33</v>
      </c>
      <c r="C186" s="53"/>
      <c r="D186" s="7"/>
      <c r="E186" s="4"/>
      <c r="F186" s="70">
        <v>1</v>
      </c>
      <c r="G186" s="71"/>
      <c r="H186" s="72">
        <f t="shared" ref="H186:H190" si="290">SUM(E186:G186)</f>
        <v>1</v>
      </c>
      <c r="I186" s="70">
        <v>1</v>
      </c>
      <c r="J186" s="71" t="s">
        <v>216</v>
      </c>
      <c r="K186" s="73">
        <f>SUMIF(exportMMB!D:D,budgetMMB!A186,exportMMB!F:F)</f>
        <v>0</v>
      </c>
      <c r="L186" s="19">
        <f t="shared" si="281"/>
        <v>0</v>
      </c>
      <c r="M186" s="32"/>
      <c r="N186" s="19">
        <f t="shared" si="282"/>
        <v>0</v>
      </c>
      <c r="O186" s="42"/>
      <c r="P186" s="42"/>
      <c r="Q186" s="42"/>
      <c r="R186" s="42"/>
      <c r="S186" s="19">
        <f t="shared" si="283"/>
        <v>0</v>
      </c>
      <c r="T186" s="42">
        <f t="shared" si="284"/>
        <v>0</v>
      </c>
      <c r="U186" s="42" t="e">
        <f>SUMIF(#REF!,A186,#REF!)</f>
        <v>#REF!</v>
      </c>
      <c r="V186" s="42" t="e">
        <f>SUMIF(#REF!,A186,#REF!)</f>
        <v>#REF!</v>
      </c>
      <c r="W186" s="42" t="e">
        <f t="shared" si="285"/>
        <v>#REF!</v>
      </c>
      <c r="X186" s="42" t="e">
        <f t="shared" si="286"/>
        <v>#REF!</v>
      </c>
      <c r="Y186" s="42" t="e">
        <f t="shared" si="287"/>
        <v>#REF!</v>
      </c>
      <c r="Z186" s="116" t="e">
        <f t="shared" si="288"/>
        <v>#REF!</v>
      </c>
      <c r="AA186" s="120">
        <f t="shared" si="289"/>
        <v>0</v>
      </c>
      <c r="AB186" s="153">
        <f t="shared" si="253"/>
        <v>0</v>
      </c>
      <c r="AC186" s="1"/>
      <c r="AD186" s="1"/>
      <c r="AE186" s="1"/>
      <c r="AF186" s="1"/>
      <c r="AG186" s="1"/>
      <c r="AH186" s="1"/>
      <c r="AI186" s="1"/>
      <c r="AJ186" s="1"/>
      <c r="AK186" s="1"/>
      <c r="AL186" s="1"/>
      <c r="AM186" s="1"/>
      <c r="AN186" s="1"/>
      <c r="AO186" s="1"/>
    </row>
    <row r="187" spans="1:41" s="3" customFormat="1">
      <c r="A187" s="48">
        <v>2009</v>
      </c>
      <c r="B187" s="53" t="s">
        <v>304</v>
      </c>
      <c r="C187" s="53"/>
      <c r="D187" s="7"/>
      <c r="E187" s="4"/>
      <c r="F187" s="70">
        <v>1</v>
      </c>
      <c r="G187" s="71"/>
      <c r="H187" s="72">
        <f t="shared" si="290"/>
        <v>1</v>
      </c>
      <c r="I187" s="70">
        <v>1</v>
      </c>
      <c r="J187" s="71" t="s">
        <v>216</v>
      </c>
      <c r="K187" s="73">
        <f>SUMIF(exportMMB!D:D,budgetMMB!A187,exportMMB!F:F)</f>
        <v>0</v>
      </c>
      <c r="L187" s="19">
        <f t="shared" si="281"/>
        <v>0</v>
      </c>
      <c r="M187" s="32"/>
      <c r="N187" s="19">
        <f t="shared" si="282"/>
        <v>0</v>
      </c>
      <c r="O187" s="42"/>
      <c r="P187" s="42"/>
      <c r="Q187" s="42"/>
      <c r="R187" s="42"/>
      <c r="S187" s="19">
        <f t="shared" si="283"/>
        <v>0</v>
      </c>
      <c r="T187" s="42">
        <f t="shared" si="284"/>
        <v>0</v>
      </c>
      <c r="U187" s="42" t="e">
        <f>SUMIF(#REF!,A187,#REF!)</f>
        <v>#REF!</v>
      </c>
      <c r="V187" s="42" t="e">
        <f>SUMIF(#REF!,A187,#REF!)</f>
        <v>#REF!</v>
      </c>
      <c r="W187" s="42" t="e">
        <f t="shared" si="285"/>
        <v>#REF!</v>
      </c>
      <c r="X187" s="42" t="e">
        <f t="shared" si="286"/>
        <v>#REF!</v>
      </c>
      <c r="Y187" s="42" t="e">
        <f t="shared" si="287"/>
        <v>#REF!</v>
      </c>
      <c r="Z187" s="116" t="e">
        <f t="shared" si="288"/>
        <v>#REF!</v>
      </c>
      <c r="AA187" s="120">
        <f t="shared" si="289"/>
        <v>0</v>
      </c>
      <c r="AB187" s="153">
        <f t="shared" si="253"/>
        <v>0</v>
      </c>
      <c r="AC187" s="1"/>
      <c r="AD187" s="1"/>
      <c r="AE187" s="1"/>
      <c r="AF187" s="1"/>
      <c r="AG187" s="1"/>
      <c r="AH187" s="1"/>
      <c r="AI187" s="1"/>
      <c r="AJ187" s="1"/>
      <c r="AK187" s="1"/>
      <c r="AL187" s="1"/>
      <c r="AM187" s="1"/>
      <c r="AN187" s="1"/>
      <c r="AO187" s="1"/>
    </row>
    <row r="188" spans="1:41" s="3" customFormat="1">
      <c r="A188" s="48">
        <v>2010</v>
      </c>
      <c r="B188" s="53" t="s">
        <v>666</v>
      </c>
      <c r="C188" s="53"/>
      <c r="D188" s="7"/>
      <c r="E188" s="4"/>
      <c r="F188" s="70">
        <v>1</v>
      </c>
      <c r="G188" s="71"/>
      <c r="H188" s="72">
        <f t="shared" si="290"/>
        <v>1</v>
      </c>
      <c r="I188" s="70">
        <v>1</v>
      </c>
      <c r="J188" s="71" t="s">
        <v>216</v>
      </c>
      <c r="K188" s="73">
        <f>SUMIF(exportMMB!D:D,budgetMMB!A188,exportMMB!F:F)</f>
        <v>0</v>
      </c>
      <c r="L188" s="19">
        <f t="shared" si="281"/>
        <v>0</v>
      </c>
      <c r="M188" s="32"/>
      <c r="N188" s="19">
        <f t="shared" si="282"/>
        <v>0</v>
      </c>
      <c r="O188" s="42"/>
      <c r="P188" s="42"/>
      <c r="Q188" s="42"/>
      <c r="R188" s="42"/>
      <c r="S188" s="19">
        <f t="shared" si="283"/>
        <v>0</v>
      </c>
      <c r="T188" s="42">
        <f t="shared" si="284"/>
        <v>0</v>
      </c>
      <c r="U188" s="42" t="e">
        <f>SUMIF(#REF!,A188,#REF!)</f>
        <v>#REF!</v>
      </c>
      <c r="V188" s="42" t="e">
        <f>SUMIF(#REF!,A188,#REF!)</f>
        <v>#REF!</v>
      </c>
      <c r="W188" s="42" t="e">
        <f t="shared" si="285"/>
        <v>#REF!</v>
      </c>
      <c r="X188" s="42" t="e">
        <f t="shared" si="286"/>
        <v>#REF!</v>
      </c>
      <c r="Y188" s="42" t="e">
        <f t="shared" si="287"/>
        <v>#REF!</v>
      </c>
      <c r="Z188" s="116" t="e">
        <f t="shared" si="288"/>
        <v>#REF!</v>
      </c>
      <c r="AA188" s="120">
        <f t="shared" si="289"/>
        <v>0</v>
      </c>
      <c r="AB188" s="153">
        <f t="shared" si="253"/>
        <v>0</v>
      </c>
      <c r="AC188" s="1"/>
      <c r="AD188" s="1"/>
      <c r="AE188" s="1"/>
      <c r="AF188" s="1"/>
      <c r="AG188" s="1"/>
      <c r="AH188" s="1"/>
      <c r="AI188" s="1"/>
      <c r="AJ188" s="1"/>
      <c r="AK188" s="1"/>
      <c r="AL188" s="1"/>
      <c r="AM188" s="1"/>
      <c r="AN188" s="1"/>
      <c r="AO188" s="1"/>
    </row>
    <row r="189" spans="1:41" s="3" customFormat="1">
      <c r="A189" s="48">
        <v>2011</v>
      </c>
      <c r="B189" s="53" t="s">
        <v>588</v>
      </c>
      <c r="C189" s="53"/>
      <c r="D189" s="7"/>
      <c r="E189" s="4"/>
      <c r="F189" s="70">
        <v>1</v>
      </c>
      <c r="G189" s="71"/>
      <c r="H189" s="72">
        <f t="shared" si="290"/>
        <v>1</v>
      </c>
      <c r="I189" s="70">
        <v>1</v>
      </c>
      <c r="J189" s="71" t="s">
        <v>216</v>
      </c>
      <c r="K189" s="73">
        <f>SUMIF(exportMMB!D:D,budgetMMB!A189,exportMMB!F:F)</f>
        <v>0</v>
      </c>
      <c r="L189" s="19">
        <f t="shared" si="281"/>
        <v>0</v>
      </c>
      <c r="M189" s="32"/>
      <c r="N189" s="19">
        <f t="shared" si="282"/>
        <v>0</v>
      </c>
      <c r="O189" s="42"/>
      <c r="P189" s="42"/>
      <c r="Q189" s="42"/>
      <c r="R189" s="42"/>
      <c r="S189" s="19">
        <f t="shared" si="283"/>
        <v>0</v>
      </c>
      <c r="T189" s="42">
        <f t="shared" si="284"/>
        <v>0</v>
      </c>
      <c r="U189" s="42" t="e">
        <f>SUMIF(#REF!,A189,#REF!)</f>
        <v>#REF!</v>
      </c>
      <c r="V189" s="42" t="e">
        <f>SUMIF(#REF!,A189,#REF!)</f>
        <v>#REF!</v>
      </c>
      <c r="W189" s="42" t="e">
        <f t="shared" si="285"/>
        <v>#REF!</v>
      </c>
      <c r="X189" s="42" t="e">
        <f t="shared" si="286"/>
        <v>#REF!</v>
      </c>
      <c r="Y189" s="42" t="e">
        <f t="shared" si="287"/>
        <v>#REF!</v>
      </c>
      <c r="Z189" s="116" t="e">
        <f t="shared" si="288"/>
        <v>#REF!</v>
      </c>
      <c r="AA189" s="120">
        <f t="shared" si="289"/>
        <v>0</v>
      </c>
      <c r="AB189" s="153">
        <f t="shared" si="253"/>
        <v>0</v>
      </c>
      <c r="AC189" s="1"/>
      <c r="AD189" s="1"/>
      <c r="AE189" s="1"/>
      <c r="AF189" s="1"/>
      <c r="AG189" s="1"/>
      <c r="AH189" s="1"/>
      <c r="AI189" s="1"/>
      <c r="AJ189" s="1"/>
      <c r="AK189" s="1"/>
      <c r="AL189" s="1"/>
      <c r="AM189" s="1"/>
      <c r="AN189" s="1"/>
      <c r="AO189" s="1"/>
    </row>
    <row r="190" spans="1:41" s="3" customFormat="1">
      <c r="A190" s="48">
        <v>2012</v>
      </c>
      <c r="B190" s="53" t="s">
        <v>589</v>
      </c>
      <c r="C190" s="53"/>
      <c r="D190" s="7"/>
      <c r="E190" s="4"/>
      <c r="F190" s="70">
        <v>1</v>
      </c>
      <c r="G190" s="71"/>
      <c r="H190" s="72">
        <f t="shared" si="290"/>
        <v>1</v>
      </c>
      <c r="I190" s="70">
        <v>1</v>
      </c>
      <c r="J190" s="71" t="s">
        <v>216</v>
      </c>
      <c r="K190" s="73">
        <f>SUMIF(exportMMB!D:D,budgetMMB!A190,exportMMB!F:F)</f>
        <v>0</v>
      </c>
      <c r="L190" s="19">
        <f t="shared" si="281"/>
        <v>0</v>
      </c>
      <c r="M190" s="32"/>
      <c r="N190" s="19">
        <f t="shared" si="282"/>
        <v>0</v>
      </c>
      <c r="O190" s="42"/>
      <c r="P190" s="42"/>
      <c r="Q190" s="42"/>
      <c r="R190" s="42"/>
      <c r="S190" s="19">
        <f t="shared" si="283"/>
        <v>0</v>
      </c>
      <c r="T190" s="42">
        <f t="shared" si="284"/>
        <v>0</v>
      </c>
      <c r="U190" s="42" t="e">
        <f>SUMIF(#REF!,A190,#REF!)</f>
        <v>#REF!</v>
      </c>
      <c r="V190" s="42" t="e">
        <f>SUMIF(#REF!,A190,#REF!)</f>
        <v>#REF!</v>
      </c>
      <c r="W190" s="42" t="e">
        <f t="shared" si="285"/>
        <v>#REF!</v>
      </c>
      <c r="X190" s="42" t="e">
        <f t="shared" si="286"/>
        <v>#REF!</v>
      </c>
      <c r="Y190" s="42" t="e">
        <f t="shared" si="287"/>
        <v>#REF!</v>
      </c>
      <c r="Z190" s="116" t="e">
        <f t="shared" si="288"/>
        <v>#REF!</v>
      </c>
      <c r="AA190" s="120">
        <f t="shared" si="289"/>
        <v>0</v>
      </c>
      <c r="AB190" s="153">
        <f t="shared" si="253"/>
        <v>0</v>
      </c>
      <c r="AC190" s="1"/>
      <c r="AD190" s="1"/>
      <c r="AE190" s="1"/>
      <c r="AF190" s="1"/>
      <c r="AG190" s="1"/>
      <c r="AH190" s="1"/>
      <c r="AI190" s="1"/>
      <c r="AJ190" s="1"/>
      <c r="AK190" s="1"/>
      <c r="AL190" s="1"/>
      <c r="AM190" s="1"/>
      <c r="AN190" s="1"/>
      <c r="AO190" s="1"/>
    </row>
    <row r="191" spans="1:41" s="3" customFormat="1">
      <c r="A191" s="48">
        <v>2013</v>
      </c>
      <c r="B191" s="53" t="s">
        <v>590</v>
      </c>
      <c r="C191" s="53"/>
      <c r="D191" s="7"/>
      <c r="E191" s="4"/>
      <c r="F191" s="70">
        <v>1</v>
      </c>
      <c r="G191" s="71"/>
      <c r="H191" s="72">
        <f t="shared" ref="H191" si="291">SUM(E191:G191)</f>
        <v>1</v>
      </c>
      <c r="I191" s="70">
        <v>1</v>
      </c>
      <c r="J191" s="71" t="s">
        <v>216</v>
      </c>
      <c r="K191" s="73">
        <f>SUMIF(exportMMB!D:D,budgetMMB!A191,exportMMB!F:F)</f>
        <v>0</v>
      </c>
      <c r="L191" s="19">
        <f t="shared" si="281"/>
        <v>0</v>
      </c>
      <c r="M191" s="32"/>
      <c r="N191" s="19">
        <f t="shared" si="282"/>
        <v>0</v>
      </c>
      <c r="O191" s="42"/>
      <c r="P191" s="42"/>
      <c r="Q191" s="42"/>
      <c r="R191" s="42"/>
      <c r="S191" s="19">
        <f t="shared" si="283"/>
        <v>0</v>
      </c>
      <c r="T191" s="42">
        <f t="shared" si="284"/>
        <v>0</v>
      </c>
      <c r="U191" s="42" t="e">
        <f>SUMIF(#REF!,A191,#REF!)</f>
        <v>#REF!</v>
      </c>
      <c r="V191" s="42" t="e">
        <f>SUMIF(#REF!,A191,#REF!)</f>
        <v>#REF!</v>
      </c>
      <c r="W191" s="42" t="e">
        <f t="shared" si="285"/>
        <v>#REF!</v>
      </c>
      <c r="X191" s="42" t="e">
        <f t="shared" si="286"/>
        <v>#REF!</v>
      </c>
      <c r="Y191" s="42" t="e">
        <f t="shared" si="287"/>
        <v>#REF!</v>
      </c>
      <c r="Z191" s="116" t="e">
        <f t="shared" si="288"/>
        <v>#REF!</v>
      </c>
      <c r="AA191" s="120">
        <f t="shared" si="289"/>
        <v>0</v>
      </c>
      <c r="AB191" s="153">
        <f t="shared" si="253"/>
        <v>0</v>
      </c>
      <c r="AC191" s="1"/>
      <c r="AD191" s="1"/>
      <c r="AE191" s="1"/>
      <c r="AF191" s="1"/>
      <c r="AG191" s="1"/>
      <c r="AH191" s="1"/>
      <c r="AI191" s="1"/>
      <c r="AJ191" s="1"/>
      <c r="AK191" s="1"/>
      <c r="AL191" s="1"/>
      <c r="AM191" s="1"/>
      <c r="AN191" s="1"/>
      <c r="AO191" s="1"/>
    </row>
    <row r="192" spans="1:41" s="3" customFormat="1">
      <c r="A192" s="48">
        <v>2014</v>
      </c>
      <c r="B192" s="53" t="s">
        <v>34</v>
      </c>
      <c r="C192" s="53"/>
      <c r="D192" s="7"/>
      <c r="E192" s="4"/>
      <c r="F192" s="70">
        <v>1</v>
      </c>
      <c r="G192" s="71"/>
      <c r="H192" s="72">
        <f t="shared" ref="H192:H199" si="292">SUM(E192:G192)</f>
        <v>1</v>
      </c>
      <c r="I192" s="70">
        <v>1</v>
      </c>
      <c r="J192" s="71" t="s">
        <v>216</v>
      </c>
      <c r="K192" s="73">
        <f>SUMIF(exportMMB!D:D,budgetMMB!A192,exportMMB!F:F)</f>
        <v>0</v>
      </c>
      <c r="L192" s="19">
        <f t="shared" si="281"/>
        <v>0</v>
      </c>
      <c r="M192" s="32"/>
      <c r="N192" s="19">
        <f t="shared" si="282"/>
        <v>0</v>
      </c>
      <c r="O192" s="42"/>
      <c r="P192" s="42"/>
      <c r="Q192" s="42"/>
      <c r="R192" s="42"/>
      <c r="S192" s="19">
        <f t="shared" si="283"/>
        <v>0</v>
      </c>
      <c r="T192" s="42">
        <f t="shared" si="284"/>
        <v>0</v>
      </c>
      <c r="U192" s="42" t="e">
        <f>SUMIF(#REF!,A192,#REF!)</f>
        <v>#REF!</v>
      </c>
      <c r="V192" s="42" t="e">
        <f>SUMIF(#REF!,A192,#REF!)</f>
        <v>#REF!</v>
      </c>
      <c r="W192" s="42" t="e">
        <f t="shared" si="285"/>
        <v>#REF!</v>
      </c>
      <c r="X192" s="42" t="e">
        <f t="shared" si="286"/>
        <v>#REF!</v>
      </c>
      <c r="Y192" s="42" t="e">
        <f t="shared" si="287"/>
        <v>#REF!</v>
      </c>
      <c r="Z192" s="116" t="e">
        <f t="shared" si="288"/>
        <v>#REF!</v>
      </c>
      <c r="AA192" s="120">
        <f t="shared" si="289"/>
        <v>0</v>
      </c>
      <c r="AB192" s="153">
        <f t="shared" si="253"/>
        <v>0</v>
      </c>
      <c r="AC192" s="1"/>
      <c r="AD192" s="1"/>
      <c r="AE192" s="1"/>
      <c r="AF192" s="1"/>
      <c r="AG192" s="1"/>
      <c r="AH192" s="1"/>
      <c r="AI192" s="1"/>
      <c r="AJ192" s="1"/>
      <c r="AK192" s="1"/>
      <c r="AL192" s="1"/>
      <c r="AM192" s="1"/>
      <c r="AN192" s="1"/>
      <c r="AO192" s="1"/>
    </row>
    <row r="193" spans="1:41" s="3" customFormat="1">
      <c r="A193" s="180" t="s">
        <v>837</v>
      </c>
      <c r="B193" s="53" t="s">
        <v>834</v>
      </c>
      <c r="C193" s="53"/>
      <c r="D193" s="7"/>
      <c r="E193" s="4"/>
      <c r="F193" s="70">
        <v>1</v>
      </c>
      <c r="G193" s="71"/>
      <c r="H193" s="72">
        <f t="shared" si="292"/>
        <v>1</v>
      </c>
      <c r="I193" s="70">
        <v>1</v>
      </c>
      <c r="J193" s="71" t="s">
        <v>216</v>
      </c>
      <c r="K193" s="73">
        <f>SUMIF(exportMMB!D:D,budgetMMB!A193,exportMMB!F:F)</f>
        <v>0</v>
      </c>
      <c r="L193" s="19">
        <f t="shared" si="281"/>
        <v>0</v>
      </c>
      <c r="M193" s="32"/>
      <c r="N193" s="19">
        <f t="shared" si="282"/>
        <v>0</v>
      </c>
      <c r="O193" s="42"/>
      <c r="P193" s="42"/>
      <c r="Q193" s="42"/>
      <c r="R193" s="42"/>
      <c r="S193" s="19">
        <f t="shared" si="283"/>
        <v>0</v>
      </c>
      <c r="T193" s="42">
        <f t="shared" si="284"/>
        <v>0</v>
      </c>
      <c r="U193" s="42" t="e">
        <f>SUMIF(#REF!,A193,#REF!)</f>
        <v>#REF!</v>
      </c>
      <c r="V193" s="42" t="e">
        <f>SUMIF(#REF!,A193,#REF!)</f>
        <v>#REF!</v>
      </c>
      <c r="W193" s="42" t="e">
        <f t="shared" si="285"/>
        <v>#REF!</v>
      </c>
      <c r="X193" s="42" t="e">
        <f t="shared" si="286"/>
        <v>#REF!</v>
      </c>
      <c r="Y193" s="42" t="e">
        <f t="shared" si="287"/>
        <v>#REF!</v>
      </c>
      <c r="Z193" s="116" t="e">
        <f t="shared" si="288"/>
        <v>#REF!</v>
      </c>
      <c r="AA193" s="120">
        <f t="shared" si="289"/>
        <v>0</v>
      </c>
      <c r="AB193" s="153">
        <f t="shared" si="253"/>
        <v>0</v>
      </c>
      <c r="AC193" s="1"/>
      <c r="AD193" s="1"/>
      <c r="AE193" s="1"/>
      <c r="AF193" s="1"/>
      <c r="AG193" s="1"/>
      <c r="AH193" s="1"/>
      <c r="AI193" s="1"/>
      <c r="AJ193" s="1"/>
      <c r="AK193" s="1"/>
      <c r="AL193" s="1"/>
      <c r="AM193" s="1"/>
      <c r="AN193" s="1"/>
      <c r="AO193" s="1"/>
    </row>
    <row r="194" spans="1:41" s="3" customFormat="1">
      <c r="A194" s="180">
        <v>2016</v>
      </c>
      <c r="B194" s="53" t="s">
        <v>1081</v>
      </c>
      <c r="C194" s="53"/>
      <c r="D194" s="7"/>
      <c r="E194" s="4"/>
      <c r="F194" s="70">
        <v>1</v>
      </c>
      <c r="G194" s="71"/>
      <c r="H194" s="72">
        <f t="shared" ref="H194:H195" si="293">SUM(E194:G194)</f>
        <v>1</v>
      </c>
      <c r="I194" s="70">
        <v>1</v>
      </c>
      <c r="J194" s="71" t="s">
        <v>216</v>
      </c>
      <c r="K194" s="73">
        <f>SUMIF(exportMMB!D:D,budgetMMB!A194,exportMMB!F:F)</f>
        <v>0</v>
      </c>
      <c r="L194" s="19">
        <f t="shared" ref="L194:L195" si="294">H194*I194*K194</f>
        <v>0</v>
      </c>
      <c r="M194" s="32"/>
      <c r="N194" s="19">
        <f t="shared" ref="N194:N195" si="295">MAX(L194-SUM(O194:R194),0)</f>
        <v>0</v>
      </c>
      <c r="O194" s="42"/>
      <c r="P194" s="42"/>
      <c r="Q194" s="42"/>
      <c r="R194" s="42"/>
      <c r="S194" s="19">
        <f t="shared" ref="S194:S195" si="296">L194-SUM(N194:R194)</f>
        <v>0</v>
      </c>
      <c r="T194" s="42">
        <f t="shared" ref="T194:T195" si="297">N194</f>
        <v>0</v>
      </c>
      <c r="U194" s="42"/>
      <c r="V194" s="42"/>
      <c r="W194" s="42"/>
      <c r="X194" s="42"/>
      <c r="Y194" s="42"/>
      <c r="Z194" s="116"/>
      <c r="AA194" s="120"/>
      <c r="AB194" s="153"/>
      <c r="AC194" s="1"/>
      <c r="AD194" s="1"/>
      <c r="AE194" s="1"/>
      <c r="AF194" s="1"/>
      <c r="AG194" s="1"/>
      <c r="AH194" s="1"/>
      <c r="AI194" s="1"/>
      <c r="AJ194" s="1"/>
      <c r="AK194" s="1"/>
      <c r="AL194" s="1"/>
      <c r="AM194" s="1"/>
      <c r="AN194" s="1"/>
      <c r="AO194" s="1"/>
    </row>
    <row r="195" spans="1:41" s="3" customFormat="1">
      <c r="A195" s="180">
        <v>2017</v>
      </c>
      <c r="B195" s="53" t="s">
        <v>1082</v>
      </c>
      <c r="C195" s="53"/>
      <c r="D195" s="7"/>
      <c r="E195" s="4"/>
      <c r="F195" s="70">
        <v>1</v>
      </c>
      <c r="G195" s="71"/>
      <c r="H195" s="72">
        <f t="shared" si="293"/>
        <v>1</v>
      </c>
      <c r="I195" s="70">
        <v>1</v>
      </c>
      <c r="J195" s="71" t="s">
        <v>216</v>
      </c>
      <c r="K195" s="73">
        <f>SUMIF(exportMMB!D:D,budgetMMB!A195,exportMMB!F:F)</f>
        <v>0</v>
      </c>
      <c r="L195" s="19">
        <f t="shared" si="294"/>
        <v>0</v>
      </c>
      <c r="M195" s="32"/>
      <c r="N195" s="19">
        <f t="shared" si="295"/>
        <v>0</v>
      </c>
      <c r="O195" s="42"/>
      <c r="P195" s="42"/>
      <c r="Q195" s="42"/>
      <c r="R195" s="42"/>
      <c r="S195" s="19">
        <f t="shared" si="296"/>
        <v>0</v>
      </c>
      <c r="T195" s="42">
        <f t="shared" si="297"/>
        <v>0</v>
      </c>
      <c r="U195" s="42"/>
      <c r="V195" s="42"/>
      <c r="W195" s="42"/>
      <c r="X195" s="42"/>
      <c r="Y195" s="42"/>
      <c r="Z195" s="116"/>
      <c r="AA195" s="120"/>
      <c r="AB195" s="153"/>
      <c r="AC195" s="1"/>
      <c r="AD195" s="1"/>
      <c r="AE195" s="1"/>
      <c r="AF195" s="1"/>
      <c r="AG195" s="1"/>
      <c r="AH195" s="1"/>
      <c r="AI195" s="1"/>
      <c r="AJ195" s="1"/>
      <c r="AK195" s="1"/>
      <c r="AL195" s="1"/>
      <c r="AM195" s="1"/>
      <c r="AN195" s="1"/>
      <c r="AO195" s="1"/>
    </row>
    <row r="196" spans="1:41" s="3" customFormat="1">
      <c r="A196" s="48">
        <v>2020</v>
      </c>
      <c r="B196" s="53" t="s">
        <v>35</v>
      </c>
      <c r="C196" s="53"/>
      <c r="D196" s="7"/>
      <c r="E196" s="4"/>
      <c r="F196" s="70">
        <v>1</v>
      </c>
      <c r="G196" s="71"/>
      <c r="H196" s="72">
        <f t="shared" si="292"/>
        <v>1</v>
      </c>
      <c r="I196" s="70">
        <v>1</v>
      </c>
      <c r="J196" s="71" t="s">
        <v>216</v>
      </c>
      <c r="K196" s="73">
        <f>SUMIF(exportMMB!D:D,budgetMMB!A196,exportMMB!F:F)</f>
        <v>0</v>
      </c>
      <c r="L196" s="19">
        <f t="shared" si="281"/>
        <v>0</v>
      </c>
      <c r="M196" s="32"/>
      <c r="N196" s="19">
        <f t="shared" si="282"/>
        <v>0</v>
      </c>
      <c r="O196" s="42"/>
      <c r="P196" s="42"/>
      <c r="Q196" s="42"/>
      <c r="R196" s="42"/>
      <c r="S196" s="19">
        <f t="shared" si="283"/>
        <v>0</v>
      </c>
      <c r="T196" s="42">
        <f t="shared" si="284"/>
        <v>0</v>
      </c>
      <c r="U196" s="42" t="e">
        <f>SUMIF(#REF!,A196,#REF!)</f>
        <v>#REF!</v>
      </c>
      <c r="V196" s="42" t="e">
        <f>SUMIF(#REF!,A196,#REF!)</f>
        <v>#REF!</v>
      </c>
      <c r="W196" s="42" t="e">
        <f t="shared" si="285"/>
        <v>#REF!</v>
      </c>
      <c r="X196" s="42" t="e">
        <f t="shared" si="286"/>
        <v>#REF!</v>
      </c>
      <c r="Y196" s="42" t="e">
        <f t="shared" si="287"/>
        <v>#REF!</v>
      </c>
      <c r="Z196" s="116" t="e">
        <f t="shared" si="288"/>
        <v>#REF!</v>
      </c>
      <c r="AA196" s="120">
        <f t="shared" si="289"/>
        <v>0</v>
      </c>
      <c r="AB196" s="153">
        <f t="shared" si="253"/>
        <v>0</v>
      </c>
      <c r="AC196" s="1"/>
      <c r="AD196" s="1"/>
      <c r="AE196" s="1"/>
      <c r="AF196" s="1"/>
      <c r="AG196" s="1"/>
      <c r="AH196" s="1"/>
      <c r="AI196" s="1"/>
      <c r="AJ196" s="1"/>
      <c r="AK196" s="1"/>
      <c r="AL196" s="1"/>
      <c r="AM196" s="1"/>
      <c r="AN196" s="1"/>
      <c r="AO196" s="1"/>
    </row>
    <row r="197" spans="1:41" s="3" customFormat="1">
      <c r="A197" s="48">
        <v>2021</v>
      </c>
      <c r="B197" s="53" t="s">
        <v>36</v>
      </c>
      <c r="C197" s="53"/>
      <c r="D197" s="7"/>
      <c r="E197" s="4"/>
      <c r="F197" s="70">
        <v>1</v>
      </c>
      <c r="G197" s="71"/>
      <c r="H197" s="72">
        <f t="shared" si="292"/>
        <v>1</v>
      </c>
      <c r="I197" s="70">
        <v>1</v>
      </c>
      <c r="J197" s="71" t="s">
        <v>216</v>
      </c>
      <c r="K197" s="73">
        <f>SUMIF(exportMMB!D:D,budgetMMB!A197,exportMMB!F:F)</f>
        <v>0</v>
      </c>
      <c r="L197" s="19">
        <f t="shared" si="281"/>
        <v>0</v>
      </c>
      <c r="M197" s="32"/>
      <c r="N197" s="19">
        <f t="shared" si="282"/>
        <v>0</v>
      </c>
      <c r="O197" s="42"/>
      <c r="P197" s="42"/>
      <c r="Q197" s="42"/>
      <c r="R197" s="42"/>
      <c r="S197" s="19">
        <f t="shared" si="283"/>
        <v>0</v>
      </c>
      <c r="T197" s="42">
        <f t="shared" si="284"/>
        <v>0</v>
      </c>
      <c r="U197" s="42" t="e">
        <f>SUMIF(#REF!,A197,#REF!)</f>
        <v>#REF!</v>
      </c>
      <c r="V197" s="42" t="e">
        <f>SUMIF(#REF!,A197,#REF!)</f>
        <v>#REF!</v>
      </c>
      <c r="W197" s="42" t="e">
        <f t="shared" si="285"/>
        <v>#REF!</v>
      </c>
      <c r="X197" s="42" t="e">
        <f t="shared" si="286"/>
        <v>#REF!</v>
      </c>
      <c r="Y197" s="42" t="e">
        <f t="shared" si="287"/>
        <v>#REF!</v>
      </c>
      <c r="Z197" s="116" t="e">
        <f t="shared" si="288"/>
        <v>#REF!</v>
      </c>
      <c r="AA197" s="120">
        <f t="shared" si="289"/>
        <v>0</v>
      </c>
      <c r="AB197" s="153">
        <f t="shared" si="253"/>
        <v>0</v>
      </c>
      <c r="AC197" s="1"/>
      <c r="AD197" s="1"/>
      <c r="AE197" s="1"/>
      <c r="AF197" s="1"/>
      <c r="AG197" s="1"/>
      <c r="AH197" s="1"/>
      <c r="AI197" s="1"/>
      <c r="AJ197" s="1"/>
      <c r="AK197" s="1"/>
      <c r="AL197" s="1"/>
      <c r="AM197" s="1"/>
      <c r="AN197" s="1"/>
      <c r="AO197" s="1"/>
    </row>
    <row r="198" spans="1:41" s="3" customFormat="1">
      <c r="A198" s="48">
        <v>2023</v>
      </c>
      <c r="B198" s="53" t="s">
        <v>591</v>
      </c>
      <c r="C198" s="53"/>
      <c r="D198" s="7"/>
      <c r="E198" s="4"/>
      <c r="F198" s="70">
        <v>1</v>
      </c>
      <c r="G198" s="71"/>
      <c r="H198" s="72">
        <f t="shared" si="292"/>
        <v>1</v>
      </c>
      <c r="I198" s="70">
        <v>1</v>
      </c>
      <c r="J198" s="71" t="s">
        <v>216</v>
      </c>
      <c r="K198" s="73">
        <f>SUMIF(exportMMB!D:D,budgetMMB!A198,exportMMB!F:F)</f>
        <v>0</v>
      </c>
      <c r="L198" s="19">
        <f t="shared" si="281"/>
        <v>0</v>
      </c>
      <c r="M198" s="32"/>
      <c r="N198" s="19">
        <f t="shared" si="282"/>
        <v>0</v>
      </c>
      <c r="O198" s="42"/>
      <c r="P198" s="42"/>
      <c r="Q198" s="42"/>
      <c r="R198" s="42"/>
      <c r="S198" s="19">
        <f t="shared" si="283"/>
        <v>0</v>
      </c>
      <c r="T198" s="42">
        <f t="shared" si="284"/>
        <v>0</v>
      </c>
      <c r="U198" s="42" t="e">
        <f>SUMIF(#REF!,A198,#REF!)</f>
        <v>#REF!</v>
      </c>
      <c r="V198" s="42" t="e">
        <f>SUMIF(#REF!,A198,#REF!)</f>
        <v>#REF!</v>
      </c>
      <c r="W198" s="42" t="e">
        <f t="shared" si="285"/>
        <v>#REF!</v>
      </c>
      <c r="X198" s="42" t="e">
        <f t="shared" si="286"/>
        <v>#REF!</v>
      </c>
      <c r="Y198" s="42" t="e">
        <f t="shared" si="287"/>
        <v>#REF!</v>
      </c>
      <c r="Z198" s="116" t="e">
        <f t="shared" si="288"/>
        <v>#REF!</v>
      </c>
      <c r="AA198" s="120">
        <f t="shared" si="289"/>
        <v>0</v>
      </c>
      <c r="AB198" s="153">
        <f t="shared" si="253"/>
        <v>0</v>
      </c>
      <c r="AC198" s="1"/>
      <c r="AD198" s="1"/>
      <c r="AE198" s="1"/>
      <c r="AF198" s="1"/>
      <c r="AG198" s="1"/>
      <c r="AH198" s="1"/>
      <c r="AI198" s="1"/>
      <c r="AJ198" s="1"/>
      <c r="AK198" s="1"/>
      <c r="AL198" s="1"/>
      <c r="AM198" s="1"/>
      <c r="AN198" s="1"/>
      <c r="AO198" s="1"/>
    </row>
    <row r="199" spans="1:41" s="3" customFormat="1">
      <c r="A199" s="48">
        <v>2024</v>
      </c>
      <c r="B199" s="53" t="s">
        <v>668</v>
      </c>
      <c r="C199" s="53"/>
      <c r="D199" s="7"/>
      <c r="E199" s="4"/>
      <c r="F199" s="70">
        <v>1</v>
      </c>
      <c r="G199" s="71"/>
      <c r="H199" s="72">
        <f t="shared" si="292"/>
        <v>1</v>
      </c>
      <c r="I199" s="70">
        <v>1</v>
      </c>
      <c r="J199" s="71" t="s">
        <v>216</v>
      </c>
      <c r="K199" s="73">
        <f>SUMIF(exportMMB!D:D,budgetMMB!A199,exportMMB!F:F)</f>
        <v>0</v>
      </c>
      <c r="L199" s="19">
        <f t="shared" si="281"/>
        <v>0</v>
      </c>
      <c r="M199" s="32"/>
      <c r="N199" s="19">
        <f t="shared" si="282"/>
        <v>0</v>
      </c>
      <c r="O199" s="42"/>
      <c r="P199" s="42"/>
      <c r="Q199" s="42"/>
      <c r="R199" s="42"/>
      <c r="S199" s="19">
        <f t="shared" si="283"/>
        <v>0</v>
      </c>
      <c r="T199" s="42">
        <f t="shared" si="284"/>
        <v>0</v>
      </c>
      <c r="U199" s="42" t="e">
        <f>SUMIF(#REF!,A199,#REF!)</f>
        <v>#REF!</v>
      </c>
      <c r="V199" s="42" t="e">
        <f>SUMIF(#REF!,A199,#REF!)</f>
        <v>#REF!</v>
      </c>
      <c r="W199" s="42" t="e">
        <f t="shared" si="285"/>
        <v>#REF!</v>
      </c>
      <c r="X199" s="42" t="e">
        <f t="shared" si="286"/>
        <v>#REF!</v>
      </c>
      <c r="Y199" s="42" t="e">
        <f t="shared" si="287"/>
        <v>#REF!</v>
      </c>
      <c r="Z199" s="116" t="e">
        <f t="shared" si="288"/>
        <v>#REF!</v>
      </c>
      <c r="AA199" s="120">
        <f t="shared" si="289"/>
        <v>0</v>
      </c>
      <c r="AB199" s="153">
        <f t="shared" si="253"/>
        <v>0</v>
      </c>
      <c r="AC199" s="1"/>
      <c r="AD199" s="1"/>
      <c r="AE199" s="1"/>
      <c r="AF199" s="1"/>
      <c r="AG199" s="1"/>
      <c r="AH199" s="1"/>
      <c r="AI199" s="1"/>
      <c r="AJ199" s="1"/>
      <c r="AK199" s="1"/>
      <c r="AL199" s="1"/>
      <c r="AM199" s="1"/>
      <c r="AN199" s="1"/>
      <c r="AO199" s="1"/>
    </row>
    <row r="200" spans="1:41" s="3" customFormat="1">
      <c r="A200" s="48">
        <v>2025</v>
      </c>
      <c r="B200" s="53" t="s">
        <v>669</v>
      </c>
      <c r="C200" s="53"/>
      <c r="D200" s="7"/>
      <c r="E200" s="4"/>
      <c r="F200" s="70">
        <v>1</v>
      </c>
      <c r="G200" s="71"/>
      <c r="H200" s="72">
        <f t="shared" ref="H200:H206" si="298">SUM(E200:G200)</f>
        <v>1</v>
      </c>
      <c r="I200" s="70">
        <v>1</v>
      </c>
      <c r="J200" s="71" t="s">
        <v>216</v>
      </c>
      <c r="K200" s="73">
        <f>SUMIF(exportMMB!D:D,budgetMMB!A200,exportMMB!F:F)</f>
        <v>0</v>
      </c>
      <c r="L200" s="19">
        <f t="shared" si="281"/>
        <v>0</v>
      </c>
      <c r="M200" s="32"/>
      <c r="N200" s="19">
        <f t="shared" si="282"/>
        <v>0</v>
      </c>
      <c r="O200" s="42"/>
      <c r="P200" s="42"/>
      <c r="Q200" s="42"/>
      <c r="R200" s="42"/>
      <c r="S200" s="19">
        <f t="shared" si="283"/>
        <v>0</v>
      </c>
      <c r="T200" s="42">
        <f t="shared" si="284"/>
        <v>0</v>
      </c>
      <c r="U200" s="42" t="e">
        <f>SUMIF(#REF!,A200,#REF!)</f>
        <v>#REF!</v>
      </c>
      <c r="V200" s="42" t="e">
        <f>SUMIF(#REF!,A200,#REF!)</f>
        <v>#REF!</v>
      </c>
      <c r="W200" s="42" t="e">
        <f t="shared" si="285"/>
        <v>#REF!</v>
      </c>
      <c r="X200" s="42" t="e">
        <f t="shared" si="286"/>
        <v>#REF!</v>
      </c>
      <c r="Y200" s="42" t="e">
        <f t="shared" si="287"/>
        <v>#REF!</v>
      </c>
      <c r="Z200" s="116" t="e">
        <f t="shared" si="288"/>
        <v>#REF!</v>
      </c>
      <c r="AA200" s="120">
        <f t="shared" si="289"/>
        <v>0</v>
      </c>
      <c r="AB200" s="153">
        <f t="shared" si="253"/>
        <v>0</v>
      </c>
      <c r="AC200" s="1"/>
      <c r="AD200" s="1"/>
      <c r="AE200" s="1"/>
      <c r="AF200" s="1"/>
      <c r="AG200" s="1"/>
      <c r="AH200" s="1"/>
      <c r="AI200" s="1"/>
      <c r="AJ200" s="1"/>
      <c r="AK200" s="1"/>
      <c r="AL200" s="1"/>
      <c r="AM200" s="1"/>
      <c r="AN200" s="1"/>
      <c r="AO200" s="1"/>
    </row>
    <row r="201" spans="1:41" s="3" customFormat="1">
      <c r="A201" s="48">
        <v>2026</v>
      </c>
      <c r="B201" s="53" t="s">
        <v>814</v>
      </c>
      <c r="C201" s="53"/>
      <c r="D201" s="7"/>
      <c r="E201" s="4"/>
      <c r="F201" s="70">
        <v>1</v>
      </c>
      <c r="G201" s="71"/>
      <c r="H201" s="72">
        <f t="shared" si="298"/>
        <v>1</v>
      </c>
      <c r="I201" s="70">
        <v>1</v>
      </c>
      <c r="J201" s="71" t="s">
        <v>216</v>
      </c>
      <c r="K201" s="73">
        <f>SUMIF(exportMMB!D:D,budgetMMB!A201,exportMMB!F:F)</f>
        <v>0</v>
      </c>
      <c r="L201" s="19">
        <f t="shared" si="281"/>
        <v>0</v>
      </c>
      <c r="M201" s="32"/>
      <c r="N201" s="19">
        <f t="shared" si="282"/>
        <v>0</v>
      </c>
      <c r="O201" s="42"/>
      <c r="P201" s="42"/>
      <c r="Q201" s="42"/>
      <c r="R201" s="42"/>
      <c r="S201" s="19">
        <f t="shared" si="283"/>
        <v>0</v>
      </c>
      <c r="T201" s="42">
        <f t="shared" si="284"/>
        <v>0</v>
      </c>
      <c r="U201" s="42" t="e">
        <f>SUMIF(#REF!,A201,#REF!)</f>
        <v>#REF!</v>
      </c>
      <c r="V201" s="42" t="e">
        <f>SUMIF(#REF!,A201,#REF!)</f>
        <v>#REF!</v>
      </c>
      <c r="W201" s="42" t="e">
        <f t="shared" si="285"/>
        <v>#REF!</v>
      </c>
      <c r="X201" s="42" t="e">
        <f t="shared" si="286"/>
        <v>#REF!</v>
      </c>
      <c r="Y201" s="42" t="e">
        <f t="shared" si="287"/>
        <v>#REF!</v>
      </c>
      <c r="Z201" s="116" t="e">
        <f t="shared" si="288"/>
        <v>#REF!</v>
      </c>
      <c r="AA201" s="120">
        <f t="shared" si="289"/>
        <v>0</v>
      </c>
      <c r="AB201" s="153">
        <f t="shared" si="253"/>
        <v>0</v>
      </c>
      <c r="AC201" s="1"/>
      <c r="AD201" s="1"/>
      <c r="AE201" s="1"/>
      <c r="AF201" s="1"/>
      <c r="AG201" s="1"/>
      <c r="AH201" s="1"/>
      <c r="AI201" s="1"/>
      <c r="AJ201" s="1"/>
      <c r="AK201" s="1"/>
      <c r="AL201" s="1"/>
      <c r="AM201" s="1"/>
      <c r="AN201" s="1"/>
      <c r="AO201" s="1"/>
    </row>
    <row r="202" spans="1:41" s="3" customFormat="1">
      <c r="A202" s="180" t="s">
        <v>301</v>
      </c>
      <c r="B202" s="53" t="s">
        <v>300</v>
      </c>
      <c r="C202" s="53"/>
      <c r="D202" s="7"/>
      <c r="E202" s="4"/>
      <c r="F202" s="70">
        <v>1</v>
      </c>
      <c r="G202" s="71"/>
      <c r="H202" s="72">
        <f t="shared" si="298"/>
        <v>1</v>
      </c>
      <c r="I202" s="70">
        <v>1</v>
      </c>
      <c r="J202" s="71" t="s">
        <v>216</v>
      </c>
      <c r="K202" s="73">
        <f>SUMIF(exportMMB!D:D,budgetMMB!A202,exportMMB!F:F)</f>
        <v>0</v>
      </c>
      <c r="L202" s="19">
        <f t="shared" si="281"/>
        <v>0</v>
      </c>
      <c r="M202" s="32"/>
      <c r="N202" s="19">
        <f t="shared" si="282"/>
        <v>0</v>
      </c>
      <c r="O202" s="42"/>
      <c r="P202" s="42"/>
      <c r="Q202" s="42"/>
      <c r="R202" s="42"/>
      <c r="S202" s="19">
        <f t="shared" si="283"/>
        <v>0</v>
      </c>
      <c r="T202" s="42">
        <f t="shared" si="284"/>
        <v>0</v>
      </c>
      <c r="U202" s="42" t="e">
        <f>SUMIF(#REF!,A202,#REF!)</f>
        <v>#REF!</v>
      </c>
      <c r="V202" s="42" t="e">
        <f>SUMIF(#REF!,A202,#REF!)</f>
        <v>#REF!</v>
      </c>
      <c r="W202" s="42" t="e">
        <f t="shared" si="285"/>
        <v>#REF!</v>
      </c>
      <c r="X202" s="42" t="e">
        <f t="shared" si="286"/>
        <v>#REF!</v>
      </c>
      <c r="Y202" s="42" t="e">
        <f t="shared" si="287"/>
        <v>#REF!</v>
      </c>
      <c r="Z202" s="116" t="e">
        <f t="shared" si="288"/>
        <v>#REF!</v>
      </c>
      <c r="AA202" s="120">
        <f t="shared" si="289"/>
        <v>0</v>
      </c>
      <c r="AB202" s="153">
        <f t="shared" si="253"/>
        <v>0</v>
      </c>
      <c r="AC202" s="1"/>
      <c r="AD202" s="1"/>
      <c r="AE202" s="1"/>
      <c r="AF202" s="1"/>
      <c r="AG202" s="1"/>
      <c r="AH202" s="1"/>
      <c r="AI202" s="1"/>
      <c r="AJ202" s="1"/>
      <c r="AK202" s="1"/>
      <c r="AL202" s="1"/>
      <c r="AM202" s="1"/>
      <c r="AN202" s="1"/>
      <c r="AO202" s="1"/>
    </row>
    <row r="203" spans="1:41" s="3" customFormat="1">
      <c r="A203" s="48">
        <v>2035</v>
      </c>
      <c r="B203" s="53" t="s">
        <v>37</v>
      </c>
      <c r="C203" s="53"/>
      <c r="D203" s="7"/>
      <c r="E203" s="4"/>
      <c r="F203" s="70">
        <v>1</v>
      </c>
      <c r="G203" s="71"/>
      <c r="H203" s="72">
        <f t="shared" si="298"/>
        <v>1</v>
      </c>
      <c r="I203" s="70">
        <v>1</v>
      </c>
      <c r="J203" s="71" t="s">
        <v>216</v>
      </c>
      <c r="K203" s="73">
        <f>SUMIF(exportMMB!D:D,budgetMMB!A203,exportMMB!F:F)</f>
        <v>0</v>
      </c>
      <c r="L203" s="19">
        <f t="shared" si="281"/>
        <v>0</v>
      </c>
      <c r="M203" s="32"/>
      <c r="N203" s="19">
        <f t="shared" si="282"/>
        <v>0</v>
      </c>
      <c r="O203" s="42"/>
      <c r="P203" s="42"/>
      <c r="Q203" s="42"/>
      <c r="R203" s="42"/>
      <c r="S203" s="19">
        <f t="shared" si="283"/>
        <v>0</v>
      </c>
      <c r="T203" s="42">
        <f t="shared" si="284"/>
        <v>0</v>
      </c>
      <c r="U203" s="42" t="e">
        <f>SUMIF(#REF!,A203,#REF!)</f>
        <v>#REF!</v>
      </c>
      <c r="V203" s="42" t="e">
        <f>SUMIF(#REF!,A203,#REF!)</f>
        <v>#REF!</v>
      </c>
      <c r="W203" s="42" t="e">
        <f t="shared" si="285"/>
        <v>#REF!</v>
      </c>
      <c r="X203" s="42" t="e">
        <f t="shared" si="286"/>
        <v>#REF!</v>
      </c>
      <c r="Y203" s="42" t="e">
        <f t="shared" si="287"/>
        <v>#REF!</v>
      </c>
      <c r="Z203" s="116" t="e">
        <f t="shared" si="288"/>
        <v>#REF!</v>
      </c>
      <c r="AA203" s="120">
        <f t="shared" si="289"/>
        <v>0</v>
      </c>
      <c r="AB203" s="153">
        <f t="shared" ref="AB203:AB266" si="299">L203</f>
        <v>0</v>
      </c>
      <c r="AC203" s="1"/>
      <c r="AD203" s="1"/>
      <c r="AE203" s="1"/>
      <c r="AF203" s="1"/>
      <c r="AG203" s="1"/>
      <c r="AH203" s="1"/>
      <c r="AI203" s="1"/>
      <c r="AJ203" s="1"/>
      <c r="AK203" s="1"/>
      <c r="AL203" s="1"/>
      <c r="AM203" s="1"/>
      <c r="AN203" s="1"/>
      <c r="AO203" s="1"/>
    </row>
    <row r="204" spans="1:41" s="3" customFormat="1">
      <c r="A204" s="48">
        <v>2036</v>
      </c>
      <c r="B204" s="53" t="s">
        <v>592</v>
      </c>
      <c r="C204" s="53"/>
      <c r="D204" s="7"/>
      <c r="E204" s="4"/>
      <c r="F204" s="70">
        <v>1</v>
      </c>
      <c r="G204" s="71"/>
      <c r="H204" s="72">
        <f t="shared" si="298"/>
        <v>1</v>
      </c>
      <c r="I204" s="70">
        <v>1</v>
      </c>
      <c r="J204" s="71" t="s">
        <v>216</v>
      </c>
      <c r="K204" s="73">
        <f>SUMIF(exportMMB!D:D,budgetMMB!A204,exportMMB!F:F)</f>
        <v>0</v>
      </c>
      <c r="L204" s="19">
        <f t="shared" si="281"/>
        <v>0</v>
      </c>
      <c r="M204" s="32"/>
      <c r="N204" s="19">
        <f t="shared" si="282"/>
        <v>0</v>
      </c>
      <c r="O204" s="42"/>
      <c r="P204" s="42"/>
      <c r="Q204" s="42"/>
      <c r="R204" s="42"/>
      <c r="S204" s="19">
        <f t="shared" si="283"/>
        <v>0</v>
      </c>
      <c r="T204" s="116">
        <f t="shared" si="284"/>
        <v>0</v>
      </c>
      <c r="U204" s="42" t="e">
        <f>SUMIF(#REF!,A204,#REF!)</f>
        <v>#REF!</v>
      </c>
      <c r="V204" s="42" t="e">
        <f>SUMIF(#REF!,A204,#REF!)</f>
        <v>#REF!</v>
      </c>
      <c r="W204" s="42" t="e">
        <f t="shared" si="285"/>
        <v>#REF!</v>
      </c>
      <c r="X204" s="42" t="e">
        <f t="shared" si="286"/>
        <v>#REF!</v>
      </c>
      <c r="Y204" s="42" t="e">
        <f t="shared" si="287"/>
        <v>#REF!</v>
      </c>
      <c r="Z204" s="116" t="e">
        <f t="shared" si="288"/>
        <v>#REF!</v>
      </c>
      <c r="AA204" s="120">
        <f t="shared" si="289"/>
        <v>0</v>
      </c>
      <c r="AB204" s="153">
        <f t="shared" si="299"/>
        <v>0</v>
      </c>
      <c r="AC204" s="1"/>
      <c r="AD204" s="1"/>
      <c r="AE204" s="1"/>
      <c r="AF204" s="1"/>
      <c r="AG204" s="1"/>
      <c r="AH204" s="1"/>
      <c r="AI204" s="1"/>
      <c r="AJ204" s="1"/>
      <c r="AK204" s="1"/>
      <c r="AL204" s="1"/>
      <c r="AM204" s="1"/>
      <c r="AN204" s="1"/>
      <c r="AO204" s="1"/>
    </row>
    <row r="205" spans="1:41" s="3" customFormat="1">
      <c r="A205" s="180" t="s">
        <v>549</v>
      </c>
      <c r="B205" s="53" t="s">
        <v>548</v>
      </c>
      <c r="C205" s="53"/>
      <c r="D205" s="7"/>
      <c r="E205" s="4"/>
      <c r="F205" s="70">
        <v>1</v>
      </c>
      <c r="G205" s="71"/>
      <c r="H205" s="72">
        <f t="shared" si="298"/>
        <v>1</v>
      </c>
      <c r="I205" s="70">
        <v>1</v>
      </c>
      <c r="J205" s="71" t="s">
        <v>216</v>
      </c>
      <c r="K205" s="73">
        <f>SUMIF(exportMMB!D:D,budgetMMB!A205,exportMMB!F:F)</f>
        <v>0</v>
      </c>
      <c r="L205" s="19">
        <f t="shared" si="281"/>
        <v>0</v>
      </c>
      <c r="M205" s="32"/>
      <c r="N205" s="19">
        <f t="shared" si="282"/>
        <v>0</v>
      </c>
      <c r="O205" s="42"/>
      <c r="P205" s="42"/>
      <c r="Q205" s="42"/>
      <c r="R205" s="42"/>
      <c r="S205" s="19">
        <f t="shared" si="283"/>
        <v>0</v>
      </c>
      <c r="T205" s="45"/>
      <c r="U205" s="42" t="e">
        <f>SUMIF(#REF!,A205,#REF!)</f>
        <v>#REF!</v>
      </c>
      <c r="V205" s="42" t="e">
        <f>SUMIF(#REF!,A205,#REF!)</f>
        <v>#REF!</v>
      </c>
      <c r="W205" s="42" t="e">
        <f t="shared" si="285"/>
        <v>#REF!</v>
      </c>
      <c r="X205" s="42" t="e">
        <f t="shared" si="286"/>
        <v>#REF!</v>
      </c>
      <c r="Y205" s="42" t="e">
        <f t="shared" si="287"/>
        <v>#REF!</v>
      </c>
      <c r="Z205" s="116" t="e">
        <f t="shared" si="288"/>
        <v>#REF!</v>
      </c>
      <c r="AA205" s="120">
        <f t="shared" si="289"/>
        <v>0</v>
      </c>
      <c r="AB205" s="153">
        <f t="shared" si="299"/>
        <v>0</v>
      </c>
      <c r="AC205" s="1"/>
      <c r="AD205" s="1"/>
      <c r="AE205" s="1"/>
      <c r="AF205" s="1"/>
      <c r="AG205" s="1"/>
      <c r="AH205" s="1"/>
      <c r="AI205" s="1"/>
      <c r="AJ205" s="1"/>
      <c r="AK205" s="1"/>
      <c r="AL205" s="1"/>
      <c r="AM205" s="1"/>
      <c r="AN205" s="1"/>
      <c r="AO205" s="1"/>
    </row>
    <row r="206" spans="1:41" s="3" customFormat="1">
      <c r="A206" s="48">
        <v>2038</v>
      </c>
      <c r="B206" s="53" t="s">
        <v>667</v>
      </c>
      <c r="C206" s="53"/>
      <c r="D206" s="7"/>
      <c r="E206" s="4"/>
      <c r="F206" s="70">
        <v>1</v>
      </c>
      <c r="G206" s="71"/>
      <c r="H206" s="72">
        <f t="shared" si="298"/>
        <v>1</v>
      </c>
      <c r="I206" s="70">
        <v>1</v>
      </c>
      <c r="J206" s="71" t="s">
        <v>216</v>
      </c>
      <c r="K206" s="73">
        <f>SUMIF(exportMMB!D:D,budgetMMB!A206,exportMMB!F:F)</f>
        <v>0</v>
      </c>
      <c r="L206" s="19">
        <f t="shared" si="281"/>
        <v>0</v>
      </c>
      <c r="M206" s="32"/>
      <c r="N206" s="19">
        <f t="shared" si="282"/>
        <v>0</v>
      </c>
      <c r="O206" s="42"/>
      <c r="P206" s="42"/>
      <c r="Q206" s="42"/>
      <c r="R206" s="42"/>
      <c r="S206" s="19">
        <f t="shared" si="283"/>
        <v>0</v>
      </c>
      <c r="T206" s="45"/>
      <c r="U206" s="42" t="e">
        <f>SUMIF(#REF!,A206,#REF!)</f>
        <v>#REF!</v>
      </c>
      <c r="V206" s="42" t="e">
        <f>SUMIF(#REF!,A206,#REF!)</f>
        <v>#REF!</v>
      </c>
      <c r="W206" s="42" t="e">
        <f t="shared" si="285"/>
        <v>#REF!</v>
      </c>
      <c r="X206" s="42" t="e">
        <f t="shared" si="286"/>
        <v>#REF!</v>
      </c>
      <c r="Y206" s="42" t="e">
        <f t="shared" si="287"/>
        <v>#REF!</v>
      </c>
      <c r="Z206" s="116" t="e">
        <f t="shared" si="288"/>
        <v>#REF!</v>
      </c>
      <c r="AA206" s="120">
        <f t="shared" si="289"/>
        <v>0</v>
      </c>
      <c r="AB206" s="153">
        <f t="shared" si="299"/>
        <v>0</v>
      </c>
      <c r="AC206" s="1"/>
      <c r="AD206" s="1"/>
      <c r="AE206" s="1"/>
      <c r="AF206" s="1"/>
      <c r="AG206" s="1"/>
      <c r="AH206" s="1"/>
      <c r="AI206" s="1"/>
      <c r="AJ206" s="1"/>
      <c r="AK206" s="1"/>
      <c r="AL206" s="1"/>
      <c r="AM206" s="1"/>
      <c r="AN206" s="1"/>
      <c r="AO206" s="1"/>
    </row>
    <row r="207" spans="1:41" s="3" customFormat="1">
      <c r="A207" s="18"/>
      <c r="B207" s="55" t="s">
        <v>253</v>
      </c>
      <c r="C207" s="55"/>
      <c r="D207" s="7"/>
      <c r="E207" s="4"/>
      <c r="F207" s="70"/>
      <c r="G207" s="71"/>
      <c r="H207" s="72"/>
      <c r="I207" s="70"/>
      <c r="J207" s="71"/>
      <c r="K207" s="73"/>
      <c r="L207" s="21">
        <f>SUM(L181:L206)</f>
        <v>0</v>
      </c>
      <c r="M207" s="28">
        <f t="shared" ref="M207:R207" si="300">SUM(M181:M206)</f>
        <v>0</v>
      </c>
      <c r="N207" s="21">
        <f t="shared" si="300"/>
        <v>0</v>
      </c>
      <c r="O207" s="43">
        <f t="shared" si="300"/>
        <v>0</v>
      </c>
      <c r="P207" s="43">
        <f t="shared" si="300"/>
        <v>0</v>
      </c>
      <c r="Q207" s="43">
        <f t="shared" si="300"/>
        <v>0</v>
      </c>
      <c r="R207" s="43">
        <f t="shared" si="300"/>
        <v>0</v>
      </c>
      <c r="S207" s="21">
        <f>SUM(S181:S206)</f>
        <v>0</v>
      </c>
      <c r="T207" s="43">
        <f>SUM(T181:T206)</f>
        <v>0</v>
      </c>
      <c r="U207" s="46" t="e">
        <f t="shared" ref="U207:V207" si="301">SUM(U181:U206)</f>
        <v>#REF!</v>
      </c>
      <c r="V207" s="46" t="e">
        <f t="shared" si="301"/>
        <v>#REF!</v>
      </c>
      <c r="W207" s="46" t="e">
        <f t="shared" ref="W207:AA207" si="302">SUM(W181:W206)</f>
        <v>#REF!</v>
      </c>
      <c r="X207" s="46" t="e">
        <f t="shared" si="302"/>
        <v>#REF!</v>
      </c>
      <c r="Y207" s="46" t="e">
        <f t="shared" si="302"/>
        <v>#REF!</v>
      </c>
      <c r="Z207" s="142" t="e">
        <f t="shared" si="302"/>
        <v>#REF!</v>
      </c>
      <c r="AA207" s="143">
        <f t="shared" si="302"/>
        <v>0</v>
      </c>
      <c r="AB207" s="161">
        <f t="shared" ref="AB207" si="303">SUM(AB181:AB206)</f>
        <v>0</v>
      </c>
      <c r="AC207" s="1"/>
      <c r="AD207" s="1"/>
      <c r="AE207" s="1"/>
      <c r="AF207" s="1"/>
      <c r="AG207" s="1"/>
      <c r="AH207" s="1"/>
      <c r="AI207" s="1"/>
      <c r="AJ207" s="1"/>
      <c r="AK207" s="1"/>
      <c r="AL207" s="1"/>
      <c r="AM207" s="1"/>
      <c r="AN207" s="1"/>
      <c r="AO207" s="1"/>
    </row>
    <row r="208" spans="1:41" s="3" customFormat="1">
      <c r="A208" s="48"/>
      <c r="B208" s="53"/>
      <c r="C208" s="53"/>
      <c r="D208" s="7"/>
      <c r="E208" s="4"/>
      <c r="F208" s="70"/>
      <c r="G208" s="71"/>
      <c r="H208" s="72"/>
      <c r="I208" s="70"/>
      <c r="J208" s="71"/>
      <c r="K208" s="73"/>
      <c r="L208" s="26"/>
      <c r="M208" s="34"/>
      <c r="N208" s="26"/>
      <c r="O208" s="42"/>
      <c r="P208" s="42"/>
      <c r="Q208" s="42"/>
      <c r="R208" s="42"/>
      <c r="S208" s="19"/>
      <c r="T208" s="42"/>
      <c r="U208" s="147"/>
      <c r="V208" s="147"/>
      <c r="W208" s="147"/>
      <c r="X208" s="147"/>
      <c r="Y208" s="147"/>
      <c r="Z208" s="148"/>
      <c r="AA208" s="149"/>
      <c r="AB208" s="164"/>
      <c r="AC208" s="1"/>
      <c r="AD208" s="1"/>
      <c r="AE208" s="1"/>
      <c r="AF208" s="1"/>
      <c r="AG208" s="1"/>
      <c r="AH208" s="1"/>
      <c r="AI208" s="1"/>
      <c r="AJ208" s="1"/>
      <c r="AK208" s="1"/>
      <c r="AL208" s="1"/>
      <c r="AM208" s="1"/>
      <c r="AN208" s="1"/>
      <c r="AO208" s="1"/>
    </row>
    <row r="209" spans="1:41" s="3" customFormat="1">
      <c r="A209" s="181" t="s">
        <v>181</v>
      </c>
      <c r="B209" s="38" t="s">
        <v>222</v>
      </c>
      <c r="C209" s="38"/>
      <c r="D209" s="7"/>
      <c r="E209" s="4"/>
      <c r="F209" s="70"/>
      <c r="G209" s="71"/>
      <c r="H209" s="72"/>
      <c r="I209" s="70"/>
      <c r="J209" s="71"/>
      <c r="K209" s="73"/>
      <c r="L209" s="19"/>
      <c r="M209" s="32"/>
      <c r="N209" s="19"/>
      <c r="O209" s="42"/>
      <c r="P209" s="42"/>
      <c r="Q209" s="42"/>
      <c r="R209" s="42"/>
      <c r="S209" s="19"/>
      <c r="T209" s="42"/>
      <c r="U209" s="42"/>
      <c r="V209" s="42"/>
      <c r="W209" s="42"/>
      <c r="X209" s="42"/>
      <c r="Y209" s="42"/>
      <c r="Z209" s="116"/>
      <c r="AA209" s="120"/>
      <c r="AB209" s="162"/>
      <c r="AC209" s="1"/>
      <c r="AD209" s="1"/>
      <c r="AE209" s="1"/>
      <c r="AF209" s="1"/>
      <c r="AG209" s="1"/>
      <c r="AH209" s="1"/>
      <c r="AI209" s="1"/>
      <c r="AJ209" s="1"/>
      <c r="AK209" s="1"/>
      <c r="AL209" s="1"/>
      <c r="AM209" s="1"/>
      <c r="AN209" s="1"/>
      <c r="AO209" s="1"/>
    </row>
    <row r="210" spans="1:41" s="3" customFormat="1">
      <c r="A210" s="48">
        <v>2201</v>
      </c>
      <c r="B210" s="53" t="s">
        <v>38</v>
      </c>
      <c r="C210" s="53"/>
      <c r="D210" s="7"/>
      <c r="E210" s="4"/>
      <c r="F210" s="70">
        <v>1</v>
      </c>
      <c r="G210" s="71"/>
      <c r="H210" s="72">
        <f t="shared" ref="H210:H212" si="304">SUM(E210:G210)</f>
        <v>1</v>
      </c>
      <c r="I210" s="70">
        <v>1</v>
      </c>
      <c r="J210" s="71" t="s">
        <v>216</v>
      </c>
      <c r="K210" s="73">
        <f>SUMIF(exportMMB!D:D,budgetMMB!A210,exportMMB!F:F)</f>
        <v>0</v>
      </c>
      <c r="L210" s="19">
        <f t="shared" ref="L210:L219" si="305">H210*I210*K210</f>
        <v>0</v>
      </c>
      <c r="M210" s="32"/>
      <c r="N210" s="19">
        <f t="shared" ref="N210:N219" si="306">MAX(L210-SUM(O210:R210),0)</f>
        <v>0</v>
      </c>
      <c r="O210" s="42"/>
      <c r="P210" s="42"/>
      <c r="Q210" s="42"/>
      <c r="R210" s="42"/>
      <c r="S210" s="19">
        <f t="shared" ref="S210:S219" si="307">L210-SUM(N210:R210)</f>
        <v>0</v>
      </c>
      <c r="T210" s="42">
        <f t="shared" ref="T210:T219" si="308">N210</f>
        <v>0</v>
      </c>
      <c r="U210" s="42" t="e">
        <f>SUMIF(#REF!,A210,#REF!)</f>
        <v>#REF!</v>
      </c>
      <c r="V210" s="42" t="e">
        <f>SUMIF(#REF!,A210,#REF!)</f>
        <v>#REF!</v>
      </c>
      <c r="W210" s="42" t="e">
        <f t="shared" ref="W210:W219" si="309">U210+V210</f>
        <v>#REF!</v>
      </c>
      <c r="X210" s="42" t="e">
        <f t="shared" ref="X210:X219" si="310">MAX(L210-W210,0)</f>
        <v>#REF!</v>
      </c>
      <c r="Y210" s="42" t="e">
        <f t="shared" ref="Y210:Y219" si="311">W210+X210</f>
        <v>#REF!</v>
      </c>
      <c r="Z210" s="116" t="e">
        <f t="shared" ref="Z210:Z219" si="312">L210-Y210</f>
        <v>#REF!</v>
      </c>
      <c r="AA210" s="120">
        <f t="shared" ref="AA210:AA219" si="313">AB210-L210</f>
        <v>0</v>
      </c>
      <c r="AB210" s="153">
        <f t="shared" si="299"/>
        <v>0</v>
      </c>
      <c r="AC210" s="1"/>
      <c r="AD210" s="1"/>
      <c r="AE210" s="1"/>
      <c r="AF210" s="1"/>
      <c r="AG210" s="1"/>
      <c r="AH210" s="1"/>
      <c r="AI210" s="1"/>
      <c r="AJ210" s="1"/>
      <c r="AK210" s="1"/>
      <c r="AL210" s="1"/>
      <c r="AM210" s="1"/>
      <c r="AN210" s="1"/>
      <c r="AO210" s="1"/>
    </row>
    <row r="211" spans="1:41" s="3" customFormat="1">
      <c r="A211" s="48">
        <v>2202</v>
      </c>
      <c r="B211" s="53" t="s">
        <v>302</v>
      </c>
      <c r="C211" s="53"/>
      <c r="D211" s="7"/>
      <c r="E211" s="4"/>
      <c r="F211" s="70">
        <v>1</v>
      </c>
      <c r="G211" s="71"/>
      <c r="H211" s="72">
        <f t="shared" si="304"/>
        <v>1</v>
      </c>
      <c r="I211" s="70">
        <v>1</v>
      </c>
      <c r="J211" s="71" t="s">
        <v>216</v>
      </c>
      <c r="K211" s="73">
        <f>SUMIF(exportMMB!D:D,budgetMMB!A211,exportMMB!F:F)</f>
        <v>0</v>
      </c>
      <c r="L211" s="19">
        <f t="shared" si="305"/>
        <v>0</v>
      </c>
      <c r="M211" s="32"/>
      <c r="N211" s="19">
        <f t="shared" si="306"/>
        <v>0</v>
      </c>
      <c r="O211" s="42"/>
      <c r="P211" s="42"/>
      <c r="Q211" s="42"/>
      <c r="R211" s="42"/>
      <c r="S211" s="19">
        <f t="shared" si="307"/>
        <v>0</v>
      </c>
      <c r="T211" s="42">
        <f t="shared" si="308"/>
        <v>0</v>
      </c>
      <c r="U211" s="42" t="e">
        <f>SUMIF(#REF!,A211,#REF!)</f>
        <v>#REF!</v>
      </c>
      <c r="V211" s="42" t="e">
        <f>SUMIF(#REF!,A211,#REF!)</f>
        <v>#REF!</v>
      </c>
      <c r="W211" s="42" t="e">
        <f t="shared" si="309"/>
        <v>#REF!</v>
      </c>
      <c r="X211" s="42" t="e">
        <f t="shared" si="310"/>
        <v>#REF!</v>
      </c>
      <c r="Y211" s="42" t="e">
        <f t="shared" si="311"/>
        <v>#REF!</v>
      </c>
      <c r="Z211" s="116" t="e">
        <f t="shared" si="312"/>
        <v>#REF!</v>
      </c>
      <c r="AA211" s="120">
        <f t="shared" si="313"/>
        <v>0</v>
      </c>
      <c r="AB211" s="153">
        <f t="shared" si="299"/>
        <v>0</v>
      </c>
      <c r="AC211" s="1"/>
      <c r="AD211" s="1"/>
      <c r="AE211" s="1"/>
      <c r="AF211" s="1"/>
      <c r="AG211" s="1"/>
      <c r="AH211" s="1"/>
      <c r="AI211" s="1"/>
      <c r="AJ211" s="1"/>
      <c r="AK211" s="1"/>
      <c r="AL211" s="1"/>
      <c r="AM211" s="1"/>
      <c r="AN211" s="1"/>
      <c r="AO211" s="1"/>
    </row>
    <row r="212" spans="1:41" s="3" customFormat="1">
      <c r="A212" s="48">
        <v>2203</v>
      </c>
      <c r="B212" s="53" t="s">
        <v>303</v>
      </c>
      <c r="C212" s="53"/>
      <c r="D212" s="7"/>
      <c r="E212" s="4"/>
      <c r="F212" s="70">
        <v>1</v>
      </c>
      <c r="G212" s="71"/>
      <c r="H212" s="72">
        <f t="shared" si="304"/>
        <v>1</v>
      </c>
      <c r="I212" s="70">
        <v>1</v>
      </c>
      <c r="J212" s="71" t="s">
        <v>216</v>
      </c>
      <c r="K212" s="73">
        <f>SUMIF(exportMMB!D:D,budgetMMB!A212,exportMMB!F:F)</f>
        <v>0</v>
      </c>
      <c r="L212" s="19">
        <f t="shared" si="305"/>
        <v>0</v>
      </c>
      <c r="M212" s="32"/>
      <c r="N212" s="19">
        <f t="shared" si="306"/>
        <v>0</v>
      </c>
      <c r="O212" s="42"/>
      <c r="P212" s="42"/>
      <c r="Q212" s="42"/>
      <c r="R212" s="42"/>
      <c r="S212" s="19">
        <f t="shared" si="307"/>
        <v>0</v>
      </c>
      <c r="T212" s="42">
        <f t="shared" si="308"/>
        <v>0</v>
      </c>
      <c r="U212" s="42" t="e">
        <f>SUMIF(#REF!,A212,#REF!)</f>
        <v>#REF!</v>
      </c>
      <c r="V212" s="42" t="e">
        <f>SUMIF(#REF!,A212,#REF!)</f>
        <v>#REF!</v>
      </c>
      <c r="W212" s="42" t="e">
        <f t="shared" si="309"/>
        <v>#REF!</v>
      </c>
      <c r="X212" s="42" t="e">
        <f t="shared" si="310"/>
        <v>#REF!</v>
      </c>
      <c r="Y212" s="42" t="e">
        <f t="shared" si="311"/>
        <v>#REF!</v>
      </c>
      <c r="Z212" s="116" t="e">
        <f t="shared" si="312"/>
        <v>#REF!</v>
      </c>
      <c r="AA212" s="120">
        <f t="shared" si="313"/>
        <v>0</v>
      </c>
      <c r="AB212" s="153">
        <f t="shared" si="299"/>
        <v>0</v>
      </c>
      <c r="AC212" s="1"/>
      <c r="AD212" s="1"/>
      <c r="AE212" s="1"/>
      <c r="AF212" s="1"/>
      <c r="AG212" s="1"/>
      <c r="AH212" s="1"/>
      <c r="AI212" s="1"/>
      <c r="AJ212" s="1"/>
      <c r="AK212" s="1"/>
      <c r="AL212" s="1"/>
      <c r="AM212" s="1"/>
      <c r="AN212" s="1"/>
      <c r="AO212" s="1"/>
    </row>
    <row r="213" spans="1:41" s="3" customFormat="1">
      <c r="A213" s="180" t="s">
        <v>306</v>
      </c>
      <c r="B213" s="53" t="s">
        <v>126</v>
      </c>
      <c r="C213" s="53"/>
      <c r="D213" s="7"/>
      <c r="E213" s="4"/>
      <c r="F213" s="70">
        <v>1</v>
      </c>
      <c r="G213" s="71"/>
      <c r="H213" s="72">
        <f t="shared" ref="H213" si="314">SUM(E213:G213)</f>
        <v>1</v>
      </c>
      <c r="I213" s="70">
        <v>1</v>
      </c>
      <c r="J213" s="71" t="s">
        <v>216</v>
      </c>
      <c r="K213" s="73">
        <f>SUMIF(exportMMB!D:D,budgetMMB!A213,exportMMB!F:F)</f>
        <v>0</v>
      </c>
      <c r="L213" s="19">
        <f t="shared" si="305"/>
        <v>0</v>
      </c>
      <c r="M213" s="32"/>
      <c r="N213" s="19">
        <f t="shared" si="306"/>
        <v>0</v>
      </c>
      <c r="O213" s="42"/>
      <c r="P213" s="42"/>
      <c r="Q213" s="42"/>
      <c r="R213" s="42"/>
      <c r="S213" s="19">
        <f t="shared" si="307"/>
        <v>0</v>
      </c>
      <c r="T213" s="42">
        <f t="shared" si="308"/>
        <v>0</v>
      </c>
      <c r="U213" s="42" t="e">
        <f>SUMIF(#REF!,A213,#REF!)</f>
        <v>#REF!</v>
      </c>
      <c r="V213" s="42" t="e">
        <f>SUMIF(#REF!,A213,#REF!)</f>
        <v>#REF!</v>
      </c>
      <c r="W213" s="42" t="e">
        <f t="shared" si="309"/>
        <v>#REF!</v>
      </c>
      <c r="X213" s="42" t="e">
        <f t="shared" si="310"/>
        <v>#REF!</v>
      </c>
      <c r="Y213" s="42" t="e">
        <f t="shared" si="311"/>
        <v>#REF!</v>
      </c>
      <c r="Z213" s="116" t="e">
        <f t="shared" si="312"/>
        <v>#REF!</v>
      </c>
      <c r="AA213" s="120">
        <f t="shared" si="313"/>
        <v>0</v>
      </c>
      <c r="AB213" s="153">
        <f t="shared" si="299"/>
        <v>0</v>
      </c>
      <c r="AC213" s="1"/>
      <c r="AD213" s="1"/>
      <c r="AE213" s="1"/>
      <c r="AF213" s="1"/>
      <c r="AG213" s="1"/>
      <c r="AH213" s="1"/>
      <c r="AI213" s="1"/>
      <c r="AJ213" s="1"/>
      <c r="AK213" s="1"/>
      <c r="AL213" s="1"/>
      <c r="AM213" s="1"/>
      <c r="AN213" s="1"/>
      <c r="AO213" s="1"/>
    </row>
    <row r="214" spans="1:41" s="3" customFormat="1">
      <c r="A214" s="48">
        <v>2205</v>
      </c>
      <c r="B214" s="53" t="s">
        <v>670</v>
      </c>
      <c r="C214" s="53"/>
      <c r="D214" s="7"/>
      <c r="E214" s="4"/>
      <c r="F214" s="70">
        <v>1</v>
      </c>
      <c r="G214" s="71"/>
      <c r="H214" s="72">
        <f t="shared" ref="H214:H219" si="315">SUM(E214:G214)</f>
        <v>1</v>
      </c>
      <c r="I214" s="70">
        <v>1</v>
      </c>
      <c r="J214" s="71" t="s">
        <v>216</v>
      </c>
      <c r="K214" s="73">
        <f>SUMIF(exportMMB!D:D,budgetMMB!A214,exportMMB!F:F)</f>
        <v>0</v>
      </c>
      <c r="L214" s="19">
        <f t="shared" si="305"/>
        <v>0</v>
      </c>
      <c r="M214" s="32"/>
      <c r="N214" s="19">
        <f t="shared" si="306"/>
        <v>0</v>
      </c>
      <c r="O214" s="42"/>
      <c r="P214" s="42"/>
      <c r="Q214" s="42"/>
      <c r="R214" s="42"/>
      <c r="S214" s="19">
        <f t="shared" si="307"/>
        <v>0</v>
      </c>
      <c r="T214" s="42">
        <f t="shared" si="308"/>
        <v>0</v>
      </c>
      <c r="U214" s="42" t="e">
        <f>SUMIF(#REF!,A214,#REF!)</f>
        <v>#REF!</v>
      </c>
      <c r="V214" s="42" t="e">
        <f>SUMIF(#REF!,A214,#REF!)</f>
        <v>#REF!</v>
      </c>
      <c r="W214" s="42" t="e">
        <f t="shared" si="309"/>
        <v>#REF!</v>
      </c>
      <c r="X214" s="42" t="e">
        <f t="shared" si="310"/>
        <v>#REF!</v>
      </c>
      <c r="Y214" s="42" t="e">
        <f t="shared" si="311"/>
        <v>#REF!</v>
      </c>
      <c r="Z214" s="116" t="e">
        <f t="shared" si="312"/>
        <v>#REF!</v>
      </c>
      <c r="AA214" s="120">
        <f t="shared" si="313"/>
        <v>0</v>
      </c>
      <c r="AB214" s="153">
        <f t="shared" si="299"/>
        <v>0</v>
      </c>
      <c r="AC214" s="1"/>
      <c r="AD214" s="1"/>
      <c r="AE214" s="1"/>
      <c r="AF214" s="1"/>
      <c r="AG214" s="1"/>
      <c r="AH214" s="1"/>
      <c r="AI214" s="1"/>
      <c r="AJ214" s="1"/>
      <c r="AK214" s="1"/>
      <c r="AL214" s="1"/>
      <c r="AM214" s="1"/>
      <c r="AN214" s="1"/>
      <c r="AO214" s="1"/>
    </row>
    <row r="215" spans="1:41" s="3" customFormat="1">
      <c r="A215" s="48">
        <v>2206</v>
      </c>
      <c r="B215" s="53" t="s">
        <v>39</v>
      </c>
      <c r="C215" s="53"/>
      <c r="D215" s="7"/>
      <c r="E215" s="4"/>
      <c r="F215" s="70">
        <v>1</v>
      </c>
      <c r="G215" s="71"/>
      <c r="H215" s="72">
        <f t="shared" si="315"/>
        <v>1</v>
      </c>
      <c r="I215" s="70">
        <v>1</v>
      </c>
      <c r="J215" s="71" t="s">
        <v>216</v>
      </c>
      <c r="K215" s="73">
        <f>SUMIF(exportMMB!D:D,budgetMMB!A215,exportMMB!F:F)</f>
        <v>0</v>
      </c>
      <c r="L215" s="19">
        <f t="shared" si="305"/>
        <v>0</v>
      </c>
      <c r="M215" s="32"/>
      <c r="N215" s="19">
        <f t="shared" si="306"/>
        <v>0</v>
      </c>
      <c r="O215" s="42"/>
      <c r="P215" s="42"/>
      <c r="Q215" s="42"/>
      <c r="R215" s="42"/>
      <c r="S215" s="19">
        <f t="shared" si="307"/>
        <v>0</v>
      </c>
      <c r="T215" s="42">
        <f t="shared" si="308"/>
        <v>0</v>
      </c>
      <c r="U215" s="42" t="e">
        <f>SUMIF(#REF!,A215,#REF!)</f>
        <v>#REF!</v>
      </c>
      <c r="V215" s="42" t="e">
        <f>SUMIF(#REF!,A215,#REF!)</f>
        <v>#REF!</v>
      </c>
      <c r="W215" s="42" t="e">
        <f t="shared" si="309"/>
        <v>#REF!</v>
      </c>
      <c r="X215" s="42" t="e">
        <f t="shared" si="310"/>
        <v>#REF!</v>
      </c>
      <c r="Y215" s="42" t="e">
        <f t="shared" si="311"/>
        <v>#REF!</v>
      </c>
      <c r="Z215" s="116" t="e">
        <f t="shared" si="312"/>
        <v>#REF!</v>
      </c>
      <c r="AA215" s="120">
        <f t="shared" si="313"/>
        <v>0</v>
      </c>
      <c r="AB215" s="153">
        <f t="shared" si="299"/>
        <v>0</v>
      </c>
      <c r="AC215" s="1"/>
      <c r="AD215" s="1"/>
      <c r="AE215" s="1"/>
      <c r="AF215" s="1"/>
      <c r="AG215" s="1"/>
      <c r="AH215" s="1"/>
      <c r="AI215" s="1"/>
      <c r="AJ215" s="1"/>
      <c r="AK215" s="1"/>
      <c r="AL215" s="1"/>
      <c r="AM215" s="1"/>
      <c r="AN215" s="1"/>
      <c r="AO215" s="1"/>
    </row>
    <row r="216" spans="1:41" s="3" customFormat="1">
      <c r="A216" s="48">
        <v>2212</v>
      </c>
      <c r="B216" s="53" t="s">
        <v>305</v>
      </c>
      <c r="C216" s="53"/>
      <c r="D216" s="7"/>
      <c r="E216" s="4"/>
      <c r="F216" s="70">
        <v>1</v>
      </c>
      <c r="G216" s="71"/>
      <c r="H216" s="72">
        <f t="shared" si="315"/>
        <v>1</v>
      </c>
      <c r="I216" s="70">
        <v>1</v>
      </c>
      <c r="J216" s="71" t="s">
        <v>216</v>
      </c>
      <c r="K216" s="73">
        <f>SUMIF(exportMMB!D:D,budgetMMB!A216,exportMMB!F:F)</f>
        <v>0</v>
      </c>
      <c r="L216" s="19">
        <f t="shared" si="305"/>
        <v>0</v>
      </c>
      <c r="M216" s="32"/>
      <c r="N216" s="19">
        <f t="shared" si="306"/>
        <v>0</v>
      </c>
      <c r="O216" s="42"/>
      <c r="P216" s="42"/>
      <c r="Q216" s="42"/>
      <c r="R216" s="42"/>
      <c r="S216" s="19">
        <f t="shared" si="307"/>
        <v>0</v>
      </c>
      <c r="T216" s="42">
        <f t="shared" si="308"/>
        <v>0</v>
      </c>
      <c r="U216" s="42" t="e">
        <f>SUMIF(#REF!,A216,#REF!)</f>
        <v>#REF!</v>
      </c>
      <c r="V216" s="42" t="e">
        <f>SUMIF(#REF!,A216,#REF!)</f>
        <v>#REF!</v>
      </c>
      <c r="W216" s="42" t="e">
        <f t="shared" si="309"/>
        <v>#REF!</v>
      </c>
      <c r="X216" s="42" t="e">
        <f t="shared" si="310"/>
        <v>#REF!</v>
      </c>
      <c r="Y216" s="42" t="e">
        <f t="shared" si="311"/>
        <v>#REF!</v>
      </c>
      <c r="Z216" s="116" t="e">
        <f t="shared" si="312"/>
        <v>#REF!</v>
      </c>
      <c r="AA216" s="120">
        <f t="shared" si="313"/>
        <v>0</v>
      </c>
      <c r="AB216" s="153">
        <f t="shared" si="299"/>
        <v>0</v>
      </c>
      <c r="AC216" s="1"/>
      <c r="AD216" s="1"/>
      <c r="AE216" s="1"/>
      <c r="AF216" s="1"/>
      <c r="AG216" s="1"/>
      <c r="AH216" s="1"/>
      <c r="AI216" s="1"/>
      <c r="AJ216" s="1"/>
      <c r="AK216" s="1"/>
      <c r="AL216" s="1"/>
      <c r="AM216" s="1"/>
      <c r="AN216" s="1"/>
      <c r="AO216" s="1"/>
    </row>
    <row r="217" spans="1:41" s="3" customFormat="1">
      <c r="A217" s="48">
        <v>2220</v>
      </c>
      <c r="B217" s="53" t="s">
        <v>671</v>
      </c>
      <c r="C217" s="53"/>
      <c r="D217" s="7"/>
      <c r="E217" s="4"/>
      <c r="F217" s="70">
        <v>1</v>
      </c>
      <c r="G217" s="71"/>
      <c r="H217" s="72">
        <f t="shared" si="315"/>
        <v>1</v>
      </c>
      <c r="I217" s="70">
        <v>1</v>
      </c>
      <c r="J217" s="71" t="s">
        <v>216</v>
      </c>
      <c r="K217" s="73">
        <f>SUMIF(exportMMB!D:D,budgetMMB!A217,exportMMB!F:F)</f>
        <v>0</v>
      </c>
      <c r="L217" s="19">
        <f t="shared" si="305"/>
        <v>0</v>
      </c>
      <c r="M217" s="32"/>
      <c r="N217" s="19">
        <f t="shared" si="306"/>
        <v>0</v>
      </c>
      <c r="O217" s="42"/>
      <c r="P217" s="42"/>
      <c r="Q217" s="42"/>
      <c r="R217" s="42"/>
      <c r="S217" s="19">
        <f t="shared" si="307"/>
        <v>0</v>
      </c>
      <c r="T217" s="42">
        <f t="shared" si="308"/>
        <v>0</v>
      </c>
      <c r="U217" s="42" t="e">
        <f>SUMIF(#REF!,A217,#REF!)</f>
        <v>#REF!</v>
      </c>
      <c r="V217" s="42" t="e">
        <f>SUMIF(#REF!,A217,#REF!)</f>
        <v>#REF!</v>
      </c>
      <c r="W217" s="42" t="e">
        <f t="shared" si="309"/>
        <v>#REF!</v>
      </c>
      <c r="X217" s="42" t="e">
        <f t="shared" si="310"/>
        <v>#REF!</v>
      </c>
      <c r="Y217" s="42" t="e">
        <f t="shared" si="311"/>
        <v>#REF!</v>
      </c>
      <c r="Z217" s="116" t="e">
        <f t="shared" si="312"/>
        <v>#REF!</v>
      </c>
      <c r="AA217" s="120">
        <f t="shared" si="313"/>
        <v>0</v>
      </c>
      <c r="AB217" s="153">
        <f t="shared" si="299"/>
        <v>0</v>
      </c>
      <c r="AC217" s="1"/>
      <c r="AD217" s="1"/>
      <c r="AE217" s="1"/>
      <c r="AF217" s="1"/>
      <c r="AG217" s="1"/>
      <c r="AH217" s="1"/>
      <c r="AI217" s="1"/>
      <c r="AJ217" s="1"/>
      <c r="AK217" s="1"/>
      <c r="AL217" s="1"/>
      <c r="AM217" s="1"/>
      <c r="AN217" s="1"/>
      <c r="AO217" s="1"/>
    </row>
    <row r="218" spans="1:41" s="3" customFormat="1">
      <c r="A218" s="48">
        <v>2222</v>
      </c>
      <c r="B218" s="53" t="s">
        <v>307</v>
      </c>
      <c r="C218" s="53"/>
      <c r="D218" s="7"/>
      <c r="E218" s="4"/>
      <c r="F218" s="70">
        <v>1</v>
      </c>
      <c r="G218" s="71"/>
      <c r="H218" s="72">
        <f t="shared" si="315"/>
        <v>1</v>
      </c>
      <c r="I218" s="70">
        <v>1</v>
      </c>
      <c r="J218" s="71" t="s">
        <v>216</v>
      </c>
      <c r="K218" s="73">
        <f>SUMIF(exportMMB!D:D,budgetMMB!A218,exportMMB!F:F)</f>
        <v>0</v>
      </c>
      <c r="L218" s="19">
        <f t="shared" si="305"/>
        <v>0</v>
      </c>
      <c r="M218" s="32"/>
      <c r="N218" s="19">
        <f t="shared" si="306"/>
        <v>0</v>
      </c>
      <c r="O218" s="42"/>
      <c r="P218" s="42"/>
      <c r="Q218" s="42"/>
      <c r="R218" s="42"/>
      <c r="S218" s="19">
        <f t="shared" si="307"/>
        <v>0</v>
      </c>
      <c r="T218" s="42">
        <f t="shared" si="308"/>
        <v>0</v>
      </c>
      <c r="U218" s="42" t="e">
        <f>SUMIF(#REF!,A218,#REF!)</f>
        <v>#REF!</v>
      </c>
      <c r="V218" s="42" t="e">
        <f>SUMIF(#REF!,A218,#REF!)</f>
        <v>#REF!</v>
      </c>
      <c r="W218" s="42" t="e">
        <f t="shared" si="309"/>
        <v>#REF!</v>
      </c>
      <c r="X218" s="42" t="e">
        <f t="shared" si="310"/>
        <v>#REF!</v>
      </c>
      <c r="Y218" s="42" t="e">
        <f t="shared" si="311"/>
        <v>#REF!</v>
      </c>
      <c r="Z218" s="116" t="e">
        <f t="shared" si="312"/>
        <v>#REF!</v>
      </c>
      <c r="AA218" s="120">
        <f t="shared" si="313"/>
        <v>0</v>
      </c>
      <c r="AB218" s="153">
        <f t="shared" si="299"/>
        <v>0</v>
      </c>
      <c r="AC218" s="1"/>
      <c r="AD218" s="1"/>
      <c r="AE218" s="1"/>
      <c r="AF218" s="1"/>
      <c r="AG218" s="1"/>
      <c r="AH218" s="1"/>
      <c r="AI218" s="1"/>
      <c r="AJ218" s="1"/>
      <c r="AK218" s="1"/>
      <c r="AL218" s="1"/>
      <c r="AM218" s="1"/>
      <c r="AN218" s="1"/>
      <c r="AO218" s="1"/>
    </row>
    <row r="219" spans="1:41" s="3" customFormat="1">
      <c r="A219" s="48">
        <v>2223</v>
      </c>
      <c r="B219" s="53" t="s">
        <v>672</v>
      </c>
      <c r="C219" s="53"/>
      <c r="D219" s="7"/>
      <c r="E219" s="4"/>
      <c r="F219" s="70">
        <v>1</v>
      </c>
      <c r="G219" s="71"/>
      <c r="H219" s="72">
        <f t="shared" si="315"/>
        <v>1</v>
      </c>
      <c r="I219" s="70">
        <v>1</v>
      </c>
      <c r="J219" s="71" t="s">
        <v>216</v>
      </c>
      <c r="K219" s="73">
        <f>SUMIF(exportMMB!D:D,budgetMMB!A219,exportMMB!F:F)</f>
        <v>0</v>
      </c>
      <c r="L219" s="19">
        <f t="shared" si="305"/>
        <v>0</v>
      </c>
      <c r="M219" s="32"/>
      <c r="N219" s="19">
        <f t="shared" si="306"/>
        <v>0</v>
      </c>
      <c r="O219" s="42"/>
      <c r="P219" s="42"/>
      <c r="Q219" s="42"/>
      <c r="R219" s="42"/>
      <c r="S219" s="19">
        <f t="shared" si="307"/>
        <v>0</v>
      </c>
      <c r="T219" s="42">
        <f t="shared" si="308"/>
        <v>0</v>
      </c>
      <c r="U219" s="42" t="e">
        <f>SUMIF(#REF!,A219,#REF!)</f>
        <v>#REF!</v>
      </c>
      <c r="V219" s="42" t="e">
        <f>SUMIF(#REF!,A219,#REF!)</f>
        <v>#REF!</v>
      </c>
      <c r="W219" s="42" t="e">
        <f t="shared" si="309"/>
        <v>#REF!</v>
      </c>
      <c r="X219" s="42" t="e">
        <f t="shared" si="310"/>
        <v>#REF!</v>
      </c>
      <c r="Y219" s="42" t="e">
        <f t="shared" si="311"/>
        <v>#REF!</v>
      </c>
      <c r="Z219" s="116" t="e">
        <f t="shared" si="312"/>
        <v>#REF!</v>
      </c>
      <c r="AA219" s="120">
        <f t="shared" si="313"/>
        <v>0</v>
      </c>
      <c r="AB219" s="153">
        <f t="shared" si="299"/>
        <v>0</v>
      </c>
      <c r="AC219" s="1"/>
      <c r="AD219" s="1"/>
      <c r="AE219" s="1"/>
      <c r="AF219" s="1"/>
      <c r="AG219" s="1"/>
      <c r="AH219" s="1"/>
      <c r="AI219" s="1"/>
      <c r="AJ219" s="1"/>
      <c r="AK219" s="1"/>
      <c r="AL219" s="1"/>
      <c r="AM219" s="1"/>
      <c r="AN219" s="1"/>
      <c r="AO219" s="1"/>
    </row>
    <row r="220" spans="1:41" s="3" customFormat="1">
      <c r="A220" s="18"/>
      <c r="B220" s="55" t="s">
        <v>253</v>
      </c>
      <c r="C220" s="55"/>
      <c r="D220" s="7"/>
      <c r="E220" s="4"/>
      <c r="F220" s="70"/>
      <c r="G220" s="71"/>
      <c r="H220" s="72"/>
      <c r="I220" s="70"/>
      <c r="J220" s="71"/>
      <c r="K220" s="73"/>
      <c r="L220" s="21">
        <f>SUM(L210:L219)</f>
        <v>0</v>
      </c>
      <c r="M220" s="28">
        <f t="shared" ref="M220:R220" si="316">SUM(M210:M219)</f>
        <v>0</v>
      </c>
      <c r="N220" s="21">
        <f t="shared" si="316"/>
        <v>0</v>
      </c>
      <c r="O220" s="43">
        <f t="shared" si="316"/>
        <v>0</v>
      </c>
      <c r="P220" s="43">
        <f t="shared" si="316"/>
        <v>0</v>
      </c>
      <c r="Q220" s="43">
        <f t="shared" si="316"/>
        <v>0</v>
      </c>
      <c r="R220" s="43">
        <f t="shared" si="316"/>
        <v>0</v>
      </c>
      <c r="S220" s="21">
        <f>SUM(S210:S219)</f>
        <v>0</v>
      </c>
      <c r="T220" s="43">
        <f>SUM(T210:T219)</f>
        <v>0</v>
      </c>
      <c r="U220" s="46" t="e">
        <f t="shared" ref="U220:V220" si="317">SUM(U210:U219)</f>
        <v>#REF!</v>
      </c>
      <c r="V220" s="46" t="e">
        <f t="shared" si="317"/>
        <v>#REF!</v>
      </c>
      <c r="W220" s="46" t="e">
        <f t="shared" ref="W220:AA220" si="318">SUM(W210:W219)</f>
        <v>#REF!</v>
      </c>
      <c r="X220" s="46" t="e">
        <f t="shared" si="318"/>
        <v>#REF!</v>
      </c>
      <c r="Y220" s="46" t="e">
        <f t="shared" si="318"/>
        <v>#REF!</v>
      </c>
      <c r="Z220" s="142" t="e">
        <f t="shared" si="318"/>
        <v>#REF!</v>
      </c>
      <c r="AA220" s="143">
        <f t="shared" si="318"/>
        <v>0</v>
      </c>
      <c r="AB220" s="161">
        <f t="shared" ref="AB220" si="319">SUM(AB210:AB219)</f>
        <v>0</v>
      </c>
      <c r="AC220" s="1"/>
      <c r="AD220" s="1"/>
      <c r="AE220" s="1"/>
      <c r="AF220" s="1"/>
      <c r="AG220" s="1"/>
      <c r="AH220" s="1"/>
      <c r="AI220" s="1"/>
      <c r="AJ220" s="1"/>
      <c r="AK220" s="1"/>
      <c r="AL220" s="1"/>
      <c r="AM220" s="1"/>
      <c r="AN220" s="1"/>
      <c r="AO220" s="1"/>
    </row>
    <row r="221" spans="1:41" s="3" customFormat="1">
      <c r="A221" s="48"/>
      <c r="B221" s="53"/>
      <c r="C221" s="53"/>
      <c r="D221" s="7"/>
      <c r="E221" s="4"/>
      <c r="F221" s="70"/>
      <c r="G221" s="71"/>
      <c r="H221" s="72"/>
      <c r="I221" s="70"/>
      <c r="J221" s="70"/>
      <c r="K221" s="73"/>
      <c r="L221" s="19"/>
      <c r="M221" s="32"/>
      <c r="N221" s="19"/>
      <c r="O221" s="42"/>
      <c r="P221" s="42"/>
      <c r="Q221" s="42"/>
      <c r="R221" s="42"/>
      <c r="S221" s="19"/>
      <c r="T221" s="42"/>
      <c r="U221" s="42"/>
      <c r="V221" s="42"/>
      <c r="W221" s="42"/>
      <c r="X221" s="42"/>
      <c r="Y221" s="42"/>
      <c r="Z221" s="116"/>
      <c r="AA221" s="120"/>
      <c r="AB221" s="162"/>
      <c r="AC221" s="1"/>
      <c r="AD221" s="1"/>
      <c r="AE221" s="1"/>
      <c r="AF221" s="1"/>
      <c r="AG221" s="1"/>
      <c r="AH221" s="1"/>
      <c r="AI221" s="1"/>
      <c r="AJ221" s="1"/>
      <c r="AK221" s="1"/>
      <c r="AL221" s="1"/>
      <c r="AM221" s="1"/>
      <c r="AN221" s="1"/>
      <c r="AO221" s="1"/>
    </row>
    <row r="222" spans="1:41" s="3" customFormat="1">
      <c r="A222" s="181" t="s">
        <v>182</v>
      </c>
      <c r="B222" s="38" t="s">
        <v>223</v>
      </c>
      <c r="C222" s="38"/>
      <c r="D222" s="7"/>
      <c r="E222" s="4"/>
      <c r="F222" s="70"/>
      <c r="G222" s="71"/>
      <c r="H222" s="72"/>
      <c r="I222" s="70"/>
      <c r="J222" s="70"/>
      <c r="K222" s="73"/>
      <c r="L222" s="20"/>
      <c r="M222" s="33"/>
      <c r="N222" s="20"/>
      <c r="O222" s="42"/>
      <c r="P222" s="42"/>
      <c r="Q222" s="42"/>
      <c r="R222" s="42"/>
      <c r="S222" s="19"/>
      <c r="T222" s="42"/>
      <c r="U222" s="144"/>
      <c r="V222" s="144"/>
      <c r="W222" s="144"/>
      <c r="X222" s="144"/>
      <c r="Y222" s="144"/>
      <c r="Z222" s="145"/>
      <c r="AA222" s="146"/>
      <c r="AB222" s="163"/>
      <c r="AC222" s="1"/>
      <c r="AD222" s="1"/>
      <c r="AE222" s="1"/>
      <c r="AF222" s="1"/>
      <c r="AG222" s="1"/>
      <c r="AH222" s="1"/>
      <c r="AI222" s="1"/>
      <c r="AJ222" s="1"/>
      <c r="AK222" s="1"/>
      <c r="AL222" s="1"/>
      <c r="AM222" s="1"/>
      <c r="AN222" s="1"/>
      <c r="AO222" s="1"/>
    </row>
    <row r="223" spans="1:41" s="3" customFormat="1">
      <c r="A223" s="180" t="s">
        <v>170</v>
      </c>
      <c r="B223" s="53" t="s">
        <v>40</v>
      </c>
      <c r="C223" s="53"/>
      <c r="D223" s="7"/>
      <c r="E223" s="4"/>
      <c r="F223" s="70">
        <v>1</v>
      </c>
      <c r="G223" s="71"/>
      <c r="H223" s="72">
        <f t="shared" ref="H223:H227" si="320">SUM(E223:G223)</f>
        <v>1</v>
      </c>
      <c r="I223" s="70">
        <v>1</v>
      </c>
      <c r="J223" s="71" t="s">
        <v>216</v>
      </c>
      <c r="K223" s="73">
        <f>SUMIF(exportMMB!D:D,budgetMMB!A223,exportMMB!F:F)</f>
        <v>0</v>
      </c>
      <c r="L223" s="19">
        <f t="shared" ref="L223:L235" si="321">H223*I223*K223</f>
        <v>0</v>
      </c>
      <c r="M223" s="32"/>
      <c r="N223" s="19">
        <f t="shared" ref="N223:N235" si="322">MAX(L223-SUM(O223:R223),0)</f>
        <v>0</v>
      </c>
      <c r="O223" s="42"/>
      <c r="P223" s="42"/>
      <c r="Q223" s="42"/>
      <c r="R223" s="42"/>
      <c r="S223" s="19">
        <f t="shared" ref="S223:S235" si="323">L223-SUM(N223:R223)</f>
        <v>0</v>
      </c>
      <c r="T223" s="42">
        <f t="shared" ref="T223:T235" si="324">N223</f>
        <v>0</v>
      </c>
      <c r="U223" s="42" t="e">
        <f>SUMIF(#REF!,A223,#REF!)</f>
        <v>#REF!</v>
      </c>
      <c r="V223" s="42" t="e">
        <f>SUMIF(#REF!,A223,#REF!)</f>
        <v>#REF!</v>
      </c>
      <c r="W223" s="42" t="e">
        <f t="shared" ref="W223:W235" si="325">U223+V223</f>
        <v>#REF!</v>
      </c>
      <c r="X223" s="42" t="e">
        <f t="shared" ref="X223:X235" si="326">MAX(L223-W223,0)</f>
        <v>#REF!</v>
      </c>
      <c r="Y223" s="42" t="e">
        <f t="shared" ref="Y223:Y235" si="327">W223+X223</f>
        <v>#REF!</v>
      </c>
      <c r="Z223" s="116" t="e">
        <f t="shared" ref="Z223:Z235" si="328">L223-Y223</f>
        <v>#REF!</v>
      </c>
      <c r="AA223" s="120">
        <f t="shared" ref="AA223:AA235" si="329">AB223-L223</f>
        <v>0</v>
      </c>
      <c r="AB223" s="153">
        <f t="shared" si="299"/>
        <v>0</v>
      </c>
      <c r="AC223" s="1"/>
      <c r="AD223" s="1"/>
      <c r="AE223" s="1"/>
      <c r="AF223" s="1"/>
      <c r="AG223" s="1"/>
      <c r="AH223" s="1"/>
      <c r="AI223" s="1"/>
      <c r="AJ223" s="1"/>
      <c r="AK223" s="1"/>
      <c r="AL223" s="1"/>
      <c r="AM223" s="1"/>
      <c r="AN223" s="1"/>
      <c r="AO223" s="1"/>
    </row>
    <row r="224" spans="1:41" s="3" customFormat="1">
      <c r="A224" s="180" t="s">
        <v>171</v>
      </c>
      <c r="B224" s="53" t="s">
        <v>41</v>
      </c>
      <c r="C224" s="53"/>
      <c r="D224" s="7"/>
      <c r="E224" s="4"/>
      <c r="F224" s="70">
        <v>1</v>
      </c>
      <c r="G224" s="71"/>
      <c r="H224" s="72">
        <f t="shared" si="320"/>
        <v>1</v>
      </c>
      <c r="I224" s="70">
        <v>1</v>
      </c>
      <c r="J224" s="71" t="s">
        <v>216</v>
      </c>
      <c r="K224" s="73">
        <f>SUMIF(exportMMB!D:D,budgetMMB!A224,exportMMB!F:F)</f>
        <v>0</v>
      </c>
      <c r="L224" s="19">
        <f t="shared" si="321"/>
        <v>0</v>
      </c>
      <c r="M224" s="32"/>
      <c r="N224" s="19">
        <f t="shared" si="322"/>
        <v>0</v>
      </c>
      <c r="O224" s="42"/>
      <c r="P224" s="42"/>
      <c r="Q224" s="42"/>
      <c r="R224" s="42"/>
      <c r="S224" s="19">
        <f t="shared" si="323"/>
        <v>0</v>
      </c>
      <c r="T224" s="42">
        <f t="shared" si="324"/>
        <v>0</v>
      </c>
      <c r="U224" s="42" t="e">
        <f>SUMIF(#REF!,A224,#REF!)</f>
        <v>#REF!</v>
      </c>
      <c r="V224" s="42" t="e">
        <f>SUMIF(#REF!,A224,#REF!)</f>
        <v>#REF!</v>
      </c>
      <c r="W224" s="42" t="e">
        <f t="shared" si="325"/>
        <v>#REF!</v>
      </c>
      <c r="X224" s="42" t="e">
        <f t="shared" si="326"/>
        <v>#REF!</v>
      </c>
      <c r="Y224" s="42" t="e">
        <f t="shared" si="327"/>
        <v>#REF!</v>
      </c>
      <c r="Z224" s="116" t="e">
        <f t="shared" si="328"/>
        <v>#REF!</v>
      </c>
      <c r="AA224" s="120">
        <f t="shared" si="329"/>
        <v>0</v>
      </c>
      <c r="AB224" s="153">
        <f t="shared" si="299"/>
        <v>0</v>
      </c>
      <c r="AC224" s="1"/>
      <c r="AD224" s="1"/>
      <c r="AE224" s="1"/>
      <c r="AF224" s="1"/>
      <c r="AG224" s="1"/>
      <c r="AH224" s="1"/>
      <c r="AI224" s="1"/>
      <c r="AJ224" s="1"/>
      <c r="AK224" s="1"/>
      <c r="AL224" s="1"/>
      <c r="AM224" s="1"/>
      <c r="AN224" s="1"/>
      <c r="AO224" s="1"/>
    </row>
    <row r="225" spans="1:41" s="3" customFormat="1">
      <c r="A225" s="180" t="s">
        <v>308</v>
      </c>
      <c r="B225" s="53" t="s">
        <v>309</v>
      </c>
      <c r="C225" s="53"/>
      <c r="D225" s="7"/>
      <c r="E225" s="4"/>
      <c r="F225" s="70">
        <v>1</v>
      </c>
      <c r="G225" s="71"/>
      <c r="H225" s="72">
        <f t="shared" si="320"/>
        <v>1</v>
      </c>
      <c r="I225" s="70">
        <v>1</v>
      </c>
      <c r="J225" s="71" t="s">
        <v>216</v>
      </c>
      <c r="K225" s="73">
        <f>SUMIF(exportMMB!D:D,budgetMMB!A225,exportMMB!F:F)</f>
        <v>0</v>
      </c>
      <c r="L225" s="19">
        <f t="shared" si="321"/>
        <v>0</v>
      </c>
      <c r="M225" s="32"/>
      <c r="N225" s="19">
        <f t="shared" si="322"/>
        <v>0</v>
      </c>
      <c r="O225" s="42"/>
      <c r="P225" s="42"/>
      <c r="Q225" s="42"/>
      <c r="R225" s="42"/>
      <c r="S225" s="19">
        <f t="shared" si="323"/>
        <v>0</v>
      </c>
      <c r="T225" s="42">
        <f t="shared" si="324"/>
        <v>0</v>
      </c>
      <c r="U225" s="42" t="e">
        <f>SUMIF(#REF!,A225,#REF!)</f>
        <v>#REF!</v>
      </c>
      <c r="V225" s="42" t="e">
        <f>SUMIF(#REF!,A225,#REF!)</f>
        <v>#REF!</v>
      </c>
      <c r="W225" s="42" t="e">
        <f t="shared" si="325"/>
        <v>#REF!</v>
      </c>
      <c r="X225" s="42" t="e">
        <f t="shared" si="326"/>
        <v>#REF!</v>
      </c>
      <c r="Y225" s="42" t="e">
        <f t="shared" si="327"/>
        <v>#REF!</v>
      </c>
      <c r="Z225" s="116" t="e">
        <f t="shared" si="328"/>
        <v>#REF!</v>
      </c>
      <c r="AA225" s="120">
        <f t="shared" si="329"/>
        <v>0</v>
      </c>
      <c r="AB225" s="153">
        <f t="shared" si="299"/>
        <v>0</v>
      </c>
      <c r="AC225" s="1"/>
      <c r="AD225" s="1"/>
      <c r="AE225" s="1"/>
      <c r="AF225" s="1"/>
      <c r="AG225" s="1"/>
      <c r="AH225" s="1"/>
      <c r="AI225" s="1"/>
      <c r="AJ225" s="1"/>
      <c r="AK225" s="1"/>
      <c r="AL225" s="1"/>
      <c r="AM225" s="1"/>
      <c r="AN225" s="1"/>
      <c r="AO225" s="1"/>
    </row>
    <row r="226" spans="1:41" s="3" customFormat="1">
      <c r="A226" s="48">
        <v>2305</v>
      </c>
      <c r="B226" s="53" t="s">
        <v>593</v>
      </c>
      <c r="C226" s="53"/>
      <c r="D226" s="7"/>
      <c r="E226" s="4"/>
      <c r="F226" s="70">
        <v>1</v>
      </c>
      <c r="G226" s="71"/>
      <c r="H226" s="72">
        <f t="shared" si="320"/>
        <v>1</v>
      </c>
      <c r="I226" s="70">
        <v>1</v>
      </c>
      <c r="J226" s="71" t="s">
        <v>216</v>
      </c>
      <c r="K226" s="73">
        <f>SUMIF(exportMMB!D:D,budgetMMB!A226,exportMMB!F:F)</f>
        <v>0</v>
      </c>
      <c r="L226" s="19">
        <f t="shared" si="321"/>
        <v>0</v>
      </c>
      <c r="M226" s="32"/>
      <c r="N226" s="19">
        <f t="shared" si="322"/>
        <v>0</v>
      </c>
      <c r="O226" s="42"/>
      <c r="P226" s="42"/>
      <c r="Q226" s="42"/>
      <c r="R226" s="42"/>
      <c r="S226" s="19">
        <f t="shared" si="323"/>
        <v>0</v>
      </c>
      <c r="T226" s="42">
        <f t="shared" si="324"/>
        <v>0</v>
      </c>
      <c r="U226" s="42" t="e">
        <f>SUMIF(#REF!,A226,#REF!)</f>
        <v>#REF!</v>
      </c>
      <c r="V226" s="42" t="e">
        <f>SUMIF(#REF!,A226,#REF!)</f>
        <v>#REF!</v>
      </c>
      <c r="W226" s="42" t="e">
        <f t="shared" si="325"/>
        <v>#REF!</v>
      </c>
      <c r="X226" s="42" t="e">
        <f t="shared" si="326"/>
        <v>#REF!</v>
      </c>
      <c r="Y226" s="42" t="e">
        <f t="shared" si="327"/>
        <v>#REF!</v>
      </c>
      <c r="Z226" s="116" t="e">
        <f t="shared" si="328"/>
        <v>#REF!</v>
      </c>
      <c r="AA226" s="120">
        <f t="shared" si="329"/>
        <v>0</v>
      </c>
      <c r="AB226" s="153">
        <f t="shared" si="299"/>
        <v>0</v>
      </c>
      <c r="AC226" s="1"/>
      <c r="AD226" s="1"/>
      <c r="AE226" s="1"/>
      <c r="AF226" s="1"/>
      <c r="AG226" s="1"/>
      <c r="AH226" s="1"/>
      <c r="AI226" s="1"/>
      <c r="AJ226" s="1"/>
      <c r="AK226" s="1"/>
      <c r="AL226" s="1"/>
      <c r="AM226" s="1"/>
      <c r="AN226" s="1"/>
      <c r="AO226" s="1"/>
    </row>
    <row r="227" spans="1:41" s="3" customFormat="1">
      <c r="A227" s="48">
        <v>2307</v>
      </c>
      <c r="B227" s="53" t="s">
        <v>594</v>
      </c>
      <c r="C227" s="53"/>
      <c r="D227" s="7"/>
      <c r="E227" s="4"/>
      <c r="F227" s="70">
        <v>1</v>
      </c>
      <c r="G227" s="71"/>
      <c r="H227" s="72">
        <f t="shared" si="320"/>
        <v>1</v>
      </c>
      <c r="I227" s="70">
        <v>1</v>
      </c>
      <c r="J227" s="71" t="s">
        <v>216</v>
      </c>
      <c r="K227" s="73">
        <f>SUMIF(exportMMB!D:D,budgetMMB!A227,exportMMB!F:F)</f>
        <v>0</v>
      </c>
      <c r="L227" s="19">
        <f t="shared" si="321"/>
        <v>0</v>
      </c>
      <c r="M227" s="32"/>
      <c r="N227" s="19">
        <f t="shared" si="322"/>
        <v>0</v>
      </c>
      <c r="O227" s="42"/>
      <c r="P227" s="42"/>
      <c r="Q227" s="42"/>
      <c r="R227" s="42"/>
      <c r="S227" s="19">
        <f t="shared" si="323"/>
        <v>0</v>
      </c>
      <c r="T227" s="42">
        <f t="shared" si="324"/>
        <v>0</v>
      </c>
      <c r="U227" s="42" t="e">
        <f>SUMIF(#REF!,A227,#REF!)</f>
        <v>#REF!</v>
      </c>
      <c r="V227" s="42" t="e">
        <f>SUMIF(#REF!,A227,#REF!)</f>
        <v>#REF!</v>
      </c>
      <c r="W227" s="42" t="e">
        <f t="shared" si="325"/>
        <v>#REF!</v>
      </c>
      <c r="X227" s="42" t="e">
        <f t="shared" si="326"/>
        <v>#REF!</v>
      </c>
      <c r="Y227" s="42" t="e">
        <f t="shared" si="327"/>
        <v>#REF!</v>
      </c>
      <c r="Z227" s="116" t="e">
        <f t="shared" si="328"/>
        <v>#REF!</v>
      </c>
      <c r="AA227" s="120">
        <f t="shared" si="329"/>
        <v>0</v>
      </c>
      <c r="AB227" s="153">
        <f t="shared" si="299"/>
        <v>0</v>
      </c>
      <c r="AC227" s="1"/>
      <c r="AD227" s="1"/>
      <c r="AE227" s="1"/>
      <c r="AF227" s="1"/>
      <c r="AG227" s="1"/>
      <c r="AH227" s="1"/>
      <c r="AI227" s="1"/>
      <c r="AJ227" s="1"/>
      <c r="AK227" s="1"/>
      <c r="AL227" s="1"/>
      <c r="AM227" s="1"/>
      <c r="AN227" s="1"/>
      <c r="AO227" s="1"/>
    </row>
    <row r="228" spans="1:41" s="3" customFormat="1">
      <c r="A228" s="48">
        <v>2308</v>
      </c>
      <c r="B228" s="53" t="s">
        <v>673</v>
      </c>
      <c r="C228" s="53"/>
      <c r="D228" s="7"/>
      <c r="E228" s="4"/>
      <c r="F228" s="70">
        <v>1</v>
      </c>
      <c r="G228" s="71"/>
      <c r="H228" s="72">
        <f t="shared" ref="H228:H232" si="330">SUM(E228:G228)</f>
        <v>1</v>
      </c>
      <c r="I228" s="70">
        <v>1</v>
      </c>
      <c r="J228" s="71" t="s">
        <v>216</v>
      </c>
      <c r="K228" s="73">
        <f>SUMIF(exportMMB!D:D,budgetMMB!A228,exportMMB!F:F)</f>
        <v>0</v>
      </c>
      <c r="L228" s="19">
        <f t="shared" si="321"/>
        <v>0</v>
      </c>
      <c r="M228" s="32"/>
      <c r="N228" s="19">
        <f t="shared" si="322"/>
        <v>0</v>
      </c>
      <c r="O228" s="42"/>
      <c r="P228" s="42"/>
      <c r="Q228" s="42"/>
      <c r="R228" s="42"/>
      <c r="S228" s="19">
        <f t="shared" si="323"/>
        <v>0</v>
      </c>
      <c r="T228" s="42">
        <f t="shared" si="324"/>
        <v>0</v>
      </c>
      <c r="U228" s="42" t="e">
        <f>SUMIF(#REF!,A228,#REF!)</f>
        <v>#REF!</v>
      </c>
      <c r="V228" s="42" t="e">
        <f>SUMIF(#REF!,A228,#REF!)</f>
        <v>#REF!</v>
      </c>
      <c r="W228" s="42" t="e">
        <f t="shared" si="325"/>
        <v>#REF!</v>
      </c>
      <c r="X228" s="42" t="e">
        <f t="shared" si="326"/>
        <v>#REF!</v>
      </c>
      <c r="Y228" s="42" t="e">
        <f t="shared" si="327"/>
        <v>#REF!</v>
      </c>
      <c r="Z228" s="116" t="e">
        <f t="shared" si="328"/>
        <v>#REF!</v>
      </c>
      <c r="AA228" s="120">
        <f t="shared" si="329"/>
        <v>0</v>
      </c>
      <c r="AB228" s="153">
        <f t="shared" si="299"/>
        <v>0</v>
      </c>
      <c r="AC228" s="1"/>
      <c r="AD228" s="1"/>
      <c r="AE228" s="1"/>
      <c r="AF228" s="1"/>
      <c r="AG228" s="1"/>
      <c r="AH228" s="1"/>
      <c r="AI228" s="1"/>
      <c r="AJ228" s="1"/>
      <c r="AK228" s="1"/>
      <c r="AL228" s="1"/>
      <c r="AM228" s="1"/>
      <c r="AN228" s="1"/>
      <c r="AO228" s="1"/>
    </row>
    <row r="229" spans="1:41" s="3" customFormat="1">
      <c r="A229" s="48">
        <v>2309</v>
      </c>
      <c r="B229" s="53" t="s">
        <v>674</v>
      </c>
      <c r="C229" s="53"/>
      <c r="D229" s="7"/>
      <c r="E229" s="4"/>
      <c r="F229" s="70">
        <v>1</v>
      </c>
      <c r="G229" s="71"/>
      <c r="H229" s="72">
        <f t="shared" si="330"/>
        <v>1</v>
      </c>
      <c r="I229" s="70">
        <v>1</v>
      </c>
      <c r="J229" s="71" t="s">
        <v>216</v>
      </c>
      <c r="K229" s="73">
        <f>SUMIF(exportMMB!D:D,budgetMMB!A229,exportMMB!F:F)</f>
        <v>0</v>
      </c>
      <c r="L229" s="19">
        <f t="shared" si="321"/>
        <v>0</v>
      </c>
      <c r="M229" s="32"/>
      <c r="N229" s="19">
        <f t="shared" si="322"/>
        <v>0</v>
      </c>
      <c r="O229" s="42"/>
      <c r="P229" s="42"/>
      <c r="Q229" s="42"/>
      <c r="R229" s="42"/>
      <c r="S229" s="19">
        <f t="shared" si="323"/>
        <v>0</v>
      </c>
      <c r="T229" s="42">
        <f t="shared" si="324"/>
        <v>0</v>
      </c>
      <c r="U229" s="42" t="e">
        <f>SUMIF(#REF!,A229,#REF!)</f>
        <v>#REF!</v>
      </c>
      <c r="V229" s="42" t="e">
        <f>SUMIF(#REF!,A229,#REF!)</f>
        <v>#REF!</v>
      </c>
      <c r="W229" s="42" t="e">
        <f t="shared" si="325"/>
        <v>#REF!</v>
      </c>
      <c r="X229" s="42" t="e">
        <f t="shared" si="326"/>
        <v>#REF!</v>
      </c>
      <c r="Y229" s="42" t="e">
        <f t="shared" si="327"/>
        <v>#REF!</v>
      </c>
      <c r="Z229" s="116" t="e">
        <f t="shared" si="328"/>
        <v>#REF!</v>
      </c>
      <c r="AA229" s="120">
        <f t="shared" si="329"/>
        <v>0</v>
      </c>
      <c r="AB229" s="153">
        <f t="shared" si="299"/>
        <v>0</v>
      </c>
      <c r="AC229" s="1"/>
      <c r="AD229" s="1"/>
      <c r="AE229" s="1"/>
      <c r="AF229" s="1"/>
      <c r="AG229" s="1"/>
      <c r="AH229" s="1"/>
      <c r="AI229" s="1"/>
      <c r="AJ229" s="1"/>
      <c r="AK229" s="1"/>
      <c r="AL229" s="1"/>
      <c r="AM229" s="1"/>
      <c r="AN229" s="1"/>
      <c r="AO229" s="1"/>
    </row>
    <row r="230" spans="1:41" s="3" customFormat="1">
      <c r="A230" s="48">
        <v>2310</v>
      </c>
      <c r="B230" s="53" t="s">
        <v>815</v>
      </c>
      <c r="C230" s="53"/>
      <c r="D230" s="7"/>
      <c r="E230" s="4"/>
      <c r="F230" s="70">
        <v>1</v>
      </c>
      <c r="G230" s="71"/>
      <c r="H230" s="72">
        <f t="shared" si="330"/>
        <v>1</v>
      </c>
      <c r="I230" s="70">
        <v>1</v>
      </c>
      <c r="J230" s="71" t="s">
        <v>216</v>
      </c>
      <c r="K230" s="73">
        <f>SUMIF(exportMMB!D:D,budgetMMB!A230,exportMMB!F:F)</f>
        <v>0</v>
      </c>
      <c r="L230" s="19">
        <f t="shared" si="321"/>
        <v>0</v>
      </c>
      <c r="M230" s="32"/>
      <c r="N230" s="19">
        <f t="shared" si="322"/>
        <v>0</v>
      </c>
      <c r="O230" s="42"/>
      <c r="P230" s="42"/>
      <c r="Q230" s="42"/>
      <c r="R230" s="42"/>
      <c r="S230" s="19">
        <f t="shared" si="323"/>
        <v>0</v>
      </c>
      <c r="T230" s="42">
        <f t="shared" si="324"/>
        <v>0</v>
      </c>
      <c r="U230" s="42" t="e">
        <f>SUMIF(#REF!,A230,#REF!)</f>
        <v>#REF!</v>
      </c>
      <c r="V230" s="42" t="e">
        <f>SUMIF(#REF!,A230,#REF!)</f>
        <v>#REF!</v>
      </c>
      <c r="W230" s="42" t="e">
        <f t="shared" si="325"/>
        <v>#REF!</v>
      </c>
      <c r="X230" s="42" t="e">
        <f t="shared" si="326"/>
        <v>#REF!</v>
      </c>
      <c r="Y230" s="42" t="e">
        <f t="shared" si="327"/>
        <v>#REF!</v>
      </c>
      <c r="Z230" s="116" t="e">
        <f t="shared" si="328"/>
        <v>#REF!</v>
      </c>
      <c r="AA230" s="120">
        <f t="shared" si="329"/>
        <v>0</v>
      </c>
      <c r="AB230" s="153">
        <f t="shared" si="299"/>
        <v>0</v>
      </c>
      <c r="AC230" s="1"/>
      <c r="AD230" s="1"/>
      <c r="AE230" s="1"/>
      <c r="AF230" s="1"/>
      <c r="AG230" s="1"/>
      <c r="AH230" s="1"/>
      <c r="AI230" s="1"/>
      <c r="AJ230" s="1"/>
      <c r="AK230" s="1"/>
      <c r="AL230" s="1"/>
      <c r="AM230" s="1"/>
      <c r="AN230" s="1"/>
      <c r="AO230" s="1"/>
    </row>
    <row r="231" spans="1:41" s="3" customFormat="1">
      <c r="A231" s="180" t="s">
        <v>310</v>
      </c>
      <c r="B231" s="53" t="s">
        <v>311</v>
      </c>
      <c r="C231" s="53"/>
      <c r="D231" s="7"/>
      <c r="E231" s="4"/>
      <c r="F231" s="70">
        <v>1</v>
      </c>
      <c r="G231" s="71"/>
      <c r="H231" s="72">
        <f t="shared" si="330"/>
        <v>1</v>
      </c>
      <c r="I231" s="70">
        <v>1</v>
      </c>
      <c r="J231" s="71" t="s">
        <v>216</v>
      </c>
      <c r="K231" s="73">
        <f>SUMIF(exportMMB!D:D,budgetMMB!A231,exportMMB!F:F)</f>
        <v>0</v>
      </c>
      <c r="L231" s="19">
        <f t="shared" si="321"/>
        <v>0</v>
      </c>
      <c r="M231" s="32"/>
      <c r="N231" s="19">
        <f t="shared" si="322"/>
        <v>0</v>
      </c>
      <c r="O231" s="42"/>
      <c r="P231" s="42"/>
      <c r="Q231" s="42"/>
      <c r="R231" s="42"/>
      <c r="S231" s="19">
        <f t="shared" si="323"/>
        <v>0</v>
      </c>
      <c r="T231" s="42">
        <f t="shared" si="324"/>
        <v>0</v>
      </c>
      <c r="U231" s="42" t="e">
        <f>SUMIF(#REF!,A231,#REF!)</f>
        <v>#REF!</v>
      </c>
      <c r="V231" s="42" t="e">
        <f>SUMIF(#REF!,A231,#REF!)</f>
        <v>#REF!</v>
      </c>
      <c r="W231" s="42" t="e">
        <f t="shared" si="325"/>
        <v>#REF!</v>
      </c>
      <c r="X231" s="42" t="e">
        <f t="shared" si="326"/>
        <v>#REF!</v>
      </c>
      <c r="Y231" s="42" t="e">
        <f t="shared" si="327"/>
        <v>#REF!</v>
      </c>
      <c r="Z231" s="116" t="e">
        <f t="shared" si="328"/>
        <v>#REF!</v>
      </c>
      <c r="AA231" s="120">
        <f t="shared" si="329"/>
        <v>0</v>
      </c>
      <c r="AB231" s="153">
        <f t="shared" si="299"/>
        <v>0</v>
      </c>
      <c r="AC231" s="1"/>
      <c r="AD231" s="1"/>
      <c r="AE231" s="1"/>
      <c r="AF231" s="1"/>
      <c r="AG231" s="1"/>
      <c r="AH231" s="1"/>
      <c r="AI231" s="1"/>
      <c r="AJ231" s="1"/>
      <c r="AK231" s="1"/>
      <c r="AL231" s="1"/>
      <c r="AM231" s="1"/>
      <c r="AN231" s="1"/>
      <c r="AO231" s="1"/>
    </row>
    <row r="232" spans="1:41" s="3" customFormat="1">
      <c r="A232" s="48">
        <v>2313</v>
      </c>
      <c r="B232" s="53" t="s">
        <v>42</v>
      </c>
      <c r="C232" s="53"/>
      <c r="D232" s="7"/>
      <c r="E232" s="4"/>
      <c r="F232" s="70">
        <v>1</v>
      </c>
      <c r="G232" s="71"/>
      <c r="H232" s="72">
        <f t="shared" si="330"/>
        <v>1</v>
      </c>
      <c r="I232" s="70">
        <v>1</v>
      </c>
      <c r="J232" s="71" t="s">
        <v>216</v>
      </c>
      <c r="K232" s="73">
        <f>SUMIF(exportMMB!D:D,budgetMMB!A232,exportMMB!F:F)</f>
        <v>0</v>
      </c>
      <c r="L232" s="19">
        <f t="shared" si="321"/>
        <v>0</v>
      </c>
      <c r="M232" s="32"/>
      <c r="N232" s="19">
        <f t="shared" si="322"/>
        <v>0</v>
      </c>
      <c r="O232" s="42"/>
      <c r="P232" s="42"/>
      <c r="Q232" s="42"/>
      <c r="R232" s="42"/>
      <c r="S232" s="19">
        <f t="shared" si="323"/>
        <v>0</v>
      </c>
      <c r="T232" s="42">
        <f t="shared" si="324"/>
        <v>0</v>
      </c>
      <c r="U232" s="42" t="e">
        <f>SUMIF(#REF!,A232,#REF!)</f>
        <v>#REF!</v>
      </c>
      <c r="V232" s="42" t="e">
        <f>SUMIF(#REF!,A232,#REF!)</f>
        <v>#REF!</v>
      </c>
      <c r="W232" s="42" t="e">
        <f t="shared" si="325"/>
        <v>#REF!</v>
      </c>
      <c r="X232" s="42" t="e">
        <f t="shared" si="326"/>
        <v>#REF!</v>
      </c>
      <c r="Y232" s="42" t="e">
        <f t="shared" si="327"/>
        <v>#REF!</v>
      </c>
      <c r="Z232" s="116" t="e">
        <f t="shared" si="328"/>
        <v>#REF!</v>
      </c>
      <c r="AA232" s="120">
        <f t="shared" si="329"/>
        <v>0</v>
      </c>
      <c r="AB232" s="153">
        <f t="shared" si="299"/>
        <v>0</v>
      </c>
      <c r="AC232" s="1"/>
      <c r="AD232" s="1"/>
      <c r="AE232" s="1"/>
      <c r="AF232" s="1"/>
      <c r="AG232" s="1"/>
      <c r="AH232" s="1"/>
      <c r="AI232" s="1"/>
      <c r="AJ232" s="1"/>
      <c r="AK232" s="1"/>
      <c r="AL232" s="1"/>
      <c r="AM232" s="1"/>
      <c r="AN232" s="1"/>
      <c r="AO232" s="1"/>
    </row>
    <row r="233" spans="1:41" s="3" customFormat="1">
      <c r="A233" s="180" t="s">
        <v>313</v>
      </c>
      <c r="B233" s="53" t="s">
        <v>312</v>
      </c>
      <c r="C233" s="53"/>
      <c r="D233" s="7"/>
      <c r="E233" s="4"/>
      <c r="F233" s="70">
        <v>1</v>
      </c>
      <c r="G233" s="71"/>
      <c r="H233" s="72">
        <f t="shared" ref="H233" si="331">SUM(E233:G233)</f>
        <v>1</v>
      </c>
      <c r="I233" s="70">
        <v>1</v>
      </c>
      <c r="J233" s="71" t="s">
        <v>216</v>
      </c>
      <c r="K233" s="73">
        <f>SUMIF(exportMMB!D:D,budgetMMB!A233,exportMMB!F:F)</f>
        <v>0</v>
      </c>
      <c r="L233" s="19">
        <f t="shared" si="321"/>
        <v>0</v>
      </c>
      <c r="M233" s="32"/>
      <c r="N233" s="19">
        <f t="shared" si="322"/>
        <v>0</v>
      </c>
      <c r="O233" s="42"/>
      <c r="P233" s="42"/>
      <c r="Q233" s="42"/>
      <c r="R233" s="42"/>
      <c r="S233" s="19">
        <f t="shared" si="323"/>
        <v>0</v>
      </c>
      <c r="T233" s="42">
        <f t="shared" si="324"/>
        <v>0</v>
      </c>
      <c r="U233" s="42" t="e">
        <f>SUMIF(#REF!,A233,#REF!)</f>
        <v>#REF!</v>
      </c>
      <c r="V233" s="42" t="e">
        <f>SUMIF(#REF!,A233,#REF!)</f>
        <v>#REF!</v>
      </c>
      <c r="W233" s="42" t="e">
        <f t="shared" si="325"/>
        <v>#REF!</v>
      </c>
      <c r="X233" s="42" t="e">
        <f t="shared" si="326"/>
        <v>#REF!</v>
      </c>
      <c r="Y233" s="42" t="e">
        <f t="shared" si="327"/>
        <v>#REF!</v>
      </c>
      <c r="Z233" s="116" t="e">
        <f t="shared" si="328"/>
        <v>#REF!</v>
      </c>
      <c r="AA233" s="120">
        <f t="shared" si="329"/>
        <v>0</v>
      </c>
      <c r="AB233" s="153">
        <f t="shared" si="299"/>
        <v>0</v>
      </c>
      <c r="AC233" s="1"/>
      <c r="AD233" s="1"/>
      <c r="AE233" s="1"/>
      <c r="AF233" s="1"/>
      <c r="AG233" s="1"/>
      <c r="AH233" s="1"/>
      <c r="AI233" s="1"/>
      <c r="AJ233" s="1"/>
      <c r="AK233" s="1"/>
      <c r="AL233" s="1"/>
      <c r="AM233" s="1"/>
      <c r="AN233" s="1"/>
      <c r="AO233" s="1"/>
    </row>
    <row r="234" spans="1:41" s="3" customFormat="1">
      <c r="A234" s="48">
        <v>2345</v>
      </c>
      <c r="B234" s="53" t="s">
        <v>45</v>
      </c>
      <c r="C234" s="53"/>
      <c r="D234" s="7"/>
      <c r="E234" s="4"/>
      <c r="F234" s="70">
        <v>1</v>
      </c>
      <c r="G234" s="71"/>
      <c r="H234" s="72">
        <f t="shared" ref="H234:H239" si="332">SUM(E234:G234)</f>
        <v>1</v>
      </c>
      <c r="I234" s="70">
        <v>1</v>
      </c>
      <c r="J234" s="71" t="s">
        <v>216</v>
      </c>
      <c r="K234" s="73">
        <f>SUMIF(exportMMB!D:D,budgetMMB!A234,exportMMB!F:F)</f>
        <v>0</v>
      </c>
      <c r="L234" s="19">
        <f t="shared" si="321"/>
        <v>0</v>
      </c>
      <c r="M234" s="32"/>
      <c r="N234" s="19">
        <f t="shared" si="322"/>
        <v>0</v>
      </c>
      <c r="O234" s="42"/>
      <c r="P234" s="42"/>
      <c r="Q234" s="42"/>
      <c r="R234" s="42"/>
      <c r="S234" s="19">
        <f t="shared" si="323"/>
        <v>0</v>
      </c>
      <c r="T234" s="45"/>
      <c r="U234" s="42" t="e">
        <f>SUMIF(#REF!,A234,#REF!)</f>
        <v>#REF!</v>
      </c>
      <c r="V234" s="42" t="e">
        <f>SUMIF(#REF!,A234,#REF!)</f>
        <v>#REF!</v>
      </c>
      <c r="W234" s="42" t="e">
        <f t="shared" si="325"/>
        <v>#REF!</v>
      </c>
      <c r="X234" s="42" t="e">
        <f t="shared" si="326"/>
        <v>#REF!</v>
      </c>
      <c r="Y234" s="42" t="e">
        <f t="shared" si="327"/>
        <v>#REF!</v>
      </c>
      <c r="Z234" s="116" t="e">
        <f t="shared" si="328"/>
        <v>#REF!</v>
      </c>
      <c r="AA234" s="120">
        <f t="shared" si="329"/>
        <v>0</v>
      </c>
      <c r="AB234" s="153">
        <f t="shared" si="299"/>
        <v>0</v>
      </c>
      <c r="AC234" s="1"/>
      <c r="AD234" s="1"/>
      <c r="AE234" s="1"/>
      <c r="AF234" s="1"/>
      <c r="AG234" s="1"/>
      <c r="AH234" s="1"/>
      <c r="AI234" s="1"/>
      <c r="AJ234" s="1"/>
      <c r="AK234" s="1"/>
      <c r="AL234" s="1"/>
      <c r="AM234" s="1"/>
      <c r="AN234" s="1"/>
      <c r="AO234" s="1"/>
    </row>
    <row r="235" spans="1:41" s="3" customFormat="1">
      <c r="A235" s="48">
        <v>2392</v>
      </c>
      <c r="B235" s="53" t="s">
        <v>46</v>
      </c>
      <c r="C235" s="53"/>
      <c r="D235" s="7"/>
      <c r="E235" s="4"/>
      <c r="F235" s="70">
        <v>1</v>
      </c>
      <c r="G235" s="71"/>
      <c r="H235" s="72">
        <f t="shared" si="332"/>
        <v>1</v>
      </c>
      <c r="I235" s="70">
        <v>1</v>
      </c>
      <c r="J235" s="71" t="s">
        <v>216</v>
      </c>
      <c r="K235" s="73">
        <f>SUMIF(exportMMB!D:D,budgetMMB!A235,exportMMB!F:F)</f>
        <v>0</v>
      </c>
      <c r="L235" s="19">
        <f t="shared" si="321"/>
        <v>0</v>
      </c>
      <c r="M235" s="32"/>
      <c r="N235" s="19">
        <f t="shared" si="322"/>
        <v>0</v>
      </c>
      <c r="O235" s="42"/>
      <c r="P235" s="42"/>
      <c r="Q235" s="42"/>
      <c r="R235" s="42"/>
      <c r="S235" s="19">
        <f t="shared" si="323"/>
        <v>0</v>
      </c>
      <c r="T235" s="42">
        <f t="shared" si="324"/>
        <v>0</v>
      </c>
      <c r="U235" s="42" t="e">
        <f>SUMIF(#REF!,A235,#REF!)</f>
        <v>#REF!</v>
      </c>
      <c r="V235" s="42" t="e">
        <f>SUMIF(#REF!,A235,#REF!)</f>
        <v>#REF!</v>
      </c>
      <c r="W235" s="42" t="e">
        <f t="shared" si="325"/>
        <v>#REF!</v>
      </c>
      <c r="X235" s="42" t="e">
        <f t="shared" si="326"/>
        <v>#REF!</v>
      </c>
      <c r="Y235" s="42" t="e">
        <f t="shared" si="327"/>
        <v>#REF!</v>
      </c>
      <c r="Z235" s="116" t="e">
        <f t="shared" si="328"/>
        <v>#REF!</v>
      </c>
      <c r="AA235" s="120">
        <f t="shared" si="329"/>
        <v>0</v>
      </c>
      <c r="AB235" s="153">
        <f t="shared" si="299"/>
        <v>0</v>
      </c>
      <c r="AC235" s="1"/>
      <c r="AD235" s="1"/>
      <c r="AE235" s="1"/>
      <c r="AF235" s="1"/>
      <c r="AG235" s="1"/>
      <c r="AH235" s="1"/>
      <c r="AI235" s="1"/>
      <c r="AJ235" s="1"/>
      <c r="AK235" s="1"/>
      <c r="AL235" s="1"/>
      <c r="AM235" s="1"/>
      <c r="AN235" s="1"/>
      <c r="AO235" s="1"/>
    </row>
    <row r="236" spans="1:41" s="3" customFormat="1">
      <c r="A236" s="18"/>
      <c r="B236" s="55" t="s">
        <v>253</v>
      </c>
      <c r="C236" s="55"/>
      <c r="D236" s="7"/>
      <c r="E236" s="4"/>
      <c r="F236" s="70"/>
      <c r="G236" s="71"/>
      <c r="H236" s="72"/>
      <c r="I236" s="70"/>
      <c r="J236" s="71"/>
      <c r="K236" s="73"/>
      <c r="L236" s="21">
        <f>SUM(L223:L235)</f>
        <v>0</v>
      </c>
      <c r="M236" s="28">
        <f t="shared" ref="M236:R236" si="333">SUM(M223:M235)</f>
        <v>0</v>
      </c>
      <c r="N236" s="21">
        <f t="shared" si="333"/>
        <v>0</v>
      </c>
      <c r="O236" s="43">
        <f t="shared" si="333"/>
        <v>0</v>
      </c>
      <c r="P236" s="43">
        <f t="shared" si="333"/>
        <v>0</v>
      </c>
      <c r="Q236" s="43">
        <f t="shared" si="333"/>
        <v>0</v>
      </c>
      <c r="R236" s="43">
        <f t="shared" si="333"/>
        <v>0</v>
      </c>
      <c r="S236" s="21">
        <f>SUM(S223:S235)</f>
        <v>0</v>
      </c>
      <c r="T236" s="43">
        <f>SUM(T223:T235)</f>
        <v>0</v>
      </c>
      <c r="U236" s="46" t="e">
        <f t="shared" ref="U236:V236" si="334">SUM(U223:U235)</f>
        <v>#REF!</v>
      </c>
      <c r="V236" s="46" t="e">
        <f t="shared" si="334"/>
        <v>#REF!</v>
      </c>
      <c r="W236" s="46" t="e">
        <f t="shared" ref="W236:AA236" si="335">SUM(W223:W235)</f>
        <v>#REF!</v>
      </c>
      <c r="X236" s="46" t="e">
        <f t="shared" si="335"/>
        <v>#REF!</v>
      </c>
      <c r="Y236" s="46" t="e">
        <f t="shared" si="335"/>
        <v>#REF!</v>
      </c>
      <c r="Z236" s="142" t="e">
        <f t="shared" si="335"/>
        <v>#REF!</v>
      </c>
      <c r="AA236" s="143">
        <f t="shared" si="335"/>
        <v>0</v>
      </c>
      <c r="AB236" s="161">
        <f t="shared" ref="AB236" si="336">SUM(AB223:AB235)</f>
        <v>0</v>
      </c>
      <c r="AC236" s="1"/>
      <c r="AD236" s="1"/>
      <c r="AE236" s="1"/>
      <c r="AF236" s="1"/>
      <c r="AG236" s="1"/>
      <c r="AH236" s="1"/>
      <c r="AI236" s="1"/>
      <c r="AJ236" s="1"/>
      <c r="AK236" s="1"/>
      <c r="AL236" s="1"/>
      <c r="AM236" s="1"/>
      <c r="AN236" s="1"/>
      <c r="AO236" s="1"/>
    </row>
    <row r="237" spans="1:41" s="3" customFormat="1">
      <c r="A237" s="48"/>
      <c r="B237" s="55"/>
      <c r="C237" s="55"/>
      <c r="D237" s="7"/>
      <c r="E237" s="4"/>
      <c r="F237" s="70"/>
      <c r="G237" s="71"/>
      <c r="H237" s="72"/>
      <c r="I237" s="70"/>
      <c r="J237" s="74"/>
      <c r="K237" s="73"/>
      <c r="L237" s="24"/>
      <c r="M237" s="30"/>
      <c r="N237" s="24"/>
      <c r="O237" s="42"/>
      <c r="P237" s="42"/>
      <c r="Q237" s="42"/>
      <c r="R237" s="42"/>
      <c r="S237" s="19"/>
      <c r="T237" s="42"/>
      <c r="U237" s="150"/>
      <c r="V237" s="150"/>
      <c r="W237" s="150"/>
      <c r="X237" s="150"/>
      <c r="Y237" s="150"/>
      <c r="Z237" s="151"/>
      <c r="AA237" s="152"/>
      <c r="AB237" s="165"/>
      <c r="AC237" s="1"/>
      <c r="AD237" s="1"/>
      <c r="AE237" s="1"/>
      <c r="AF237" s="1"/>
      <c r="AG237" s="1"/>
      <c r="AH237" s="1"/>
      <c r="AI237" s="1"/>
      <c r="AJ237" s="1"/>
      <c r="AK237" s="1"/>
      <c r="AL237" s="1"/>
      <c r="AM237" s="1"/>
      <c r="AN237" s="1"/>
      <c r="AO237" s="1"/>
    </row>
    <row r="238" spans="1:41" s="3" customFormat="1">
      <c r="A238" s="181" t="s">
        <v>183</v>
      </c>
      <c r="B238" s="38" t="s">
        <v>224</v>
      </c>
      <c r="C238" s="38"/>
      <c r="D238" s="7"/>
      <c r="E238" s="4"/>
      <c r="F238" s="70"/>
      <c r="G238" s="71"/>
      <c r="H238" s="72"/>
      <c r="I238" s="70"/>
      <c r="J238" s="71"/>
      <c r="K238" s="73"/>
      <c r="L238" s="19"/>
      <c r="M238" s="32"/>
      <c r="N238" s="19"/>
      <c r="O238" s="42"/>
      <c r="P238" s="42"/>
      <c r="Q238" s="42"/>
      <c r="R238" s="42"/>
      <c r="S238" s="19"/>
      <c r="T238" s="42"/>
      <c r="U238" s="42"/>
      <c r="V238" s="42"/>
      <c r="W238" s="42"/>
      <c r="X238" s="42"/>
      <c r="Y238" s="42"/>
      <c r="Z238" s="116"/>
      <c r="AA238" s="120"/>
      <c r="AB238" s="162"/>
      <c r="AC238" s="1"/>
      <c r="AD238" s="1"/>
      <c r="AE238" s="1"/>
      <c r="AF238" s="1"/>
      <c r="AG238" s="1"/>
      <c r="AH238" s="1"/>
      <c r="AI238" s="1"/>
      <c r="AJ238" s="1"/>
      <c r="AK238" s="1"/>
      <c r="AL238" s="1"/>
      <c r="AM238" s="1"/>
      <c r="AN238" s="1"/>
      <c r="AO238" s="1"/>
    </row>
    <row r="239" spans="1:41" s="3" customFormat="1">
      <c r="A239" s="48">
        <v>2401</v>
      </c>
      <c r="B239" s="53" t="s">
        <v>47</v>
      </c>
      <c r="C239" s="53"/>
      <c r="D239" s="7"/>
      <c r="E239" s="4"/>
      <c r="F239" s="70">
        <v>1</v>
      </c>
      <c r="G239" s="71"/>
      <c r="H239" s="72">
        <f t="shared" si="332"/>
        <v>1</v>
      </c>
      <c r="I239" s="70">
        <v>1</v>
      </c>
      <c r="J239" s="71" t="s">
        <v>216</v>
      </c>
      <c r="K239" s="73">
        <f>SUMIF(exportMMB!D:D,budgetMMB!A239,exportMMB!F:F)</f>
        <v>0</v>
      </c>
      <c r="L239" s="19">
        <f t="shared" ref="L239:L255" si="337">H239*I239*K239</f>
        <v>0</v>
      </c>
      <c r="M239" s="32"/>
      <c r="N239" s="19">
        <f t="shared" ref="N239:N255" si="338">MAX(L239-SUM(O239:R239),0)</f>
        <v>0</v>
      </c>
      <c r="O239" s="42"/>
      <c r="P239" s="42"/>
      <c r="Q239" s="42"/>
      <c r="R239" s="42"/>
      <c r="S239" s="19">
        <f t="shared" ref="S239:S255" si="339">L239-SUM(N239:R239)</f>
        <v>0</v>
      </c>
      <c r="T239" s="42">
        <f t="shared" ref="T239:T254" si="340">N239</f>
        <v>0</v>
      </c>
      <c r="U239" s="42" t="e">
        <f>SUMIF(#REF!,A239,#REF!)</f>
        <v>#REF!</v>
      </c>
      <c r="V239" s="42" t="e">
        <f>SUMIF(#REF!,A239,#REF!)</f>
        <v>#REF!</v>
      </c>
      <c r="W239" s="42" t="e">
        <f t="shared" ref="W239:W255" si="341">U239+V239</f>
        <v>#REF!</v>
      </c>
      <c r="X239" s="42" t="e">
        <f t="shared" ref="X239:X255" si="342">MAX(L239-W239,0)</f>
        <v>#REF!</v>
      </c>
      <c r="Y239" s="42" t="e">
        <f t="shared" ref="Y239:Y255" si="343">W239+X239</f>
        <v>#REF!</v>
      </c>
      <c r="Z239" s="116" t="e">
        <f t="shared" ref="Z239:Z255" si="344">L239-Y239</f>
        <v>#REF!</v>
      </c>
      <c r="AA239" s="120">
        <f t="shared" ref="AA239:AA255" si="345">AB239-L239</f>
        <v>0</v>
      </c>
      <c r="AB239" s="153">
        <f t="shared" si="299"/>
        <v>0</v>
      </c>
      <c r="AC239" s="1"/>
      <c r="AD239" s="1"/>
      <c r="AE239" s="1"/>
      <c r="AF239" s="1"/>
      <c r="AG239" s="1"/>
      <c r="AH239" s="1"/>
      <c r="AI239" s="1"/>
      <c r="AJ239" s="1"/>
      <c r="AK239" s="1"/>
      <c r="AL239" s="1"/>
      <c r="AM239" s="1"/>
      <c r="AN239" s="1"/>
      <c r="AO239" s="1"/>
    </row>
    <row r="240" spans="1:41" s="3" customFormat="1">
      <c r="A240" s="180" t="s">
        <v>799</v>
      </c>
      <c r="B240" s="53" t="s">
        <v>800</v>
      </c>
      <c r="C240" s="53"/>
      <c r="D240" s="7"/>
      <c r="E240" s="4"/>
      <c r="F240" s="70">
        <v>1</v>
      </c>
      <c r="G240" s="71"/>
      <c r="H240" s="72">
        <f t="shared" ref="H240:H247" si="346">SUM(E240:G240)</f>
        <v>1</v>
      </c>
      <c r="I240" s="70">
        <v>1</v>
      </c>
      <c r="J240" s="71" t="s">
        <v>216</v>
      </c>
      <c r="K240" s="73">
        <f>SUMIF(exportMMB!D:D,budgetMMB!A240,exportMMB!F:F)</f>
        <v>0</v>
      </c>
      <c r="L240" s="19">
        <f t="shared" si="337"/>
        <v>0</v>
      </c>
      <c r="M240" s="32"/>
      <c r="N240" s="19">
        <f t="shared" si="338"/>
        <v>0</v>
      </c>
      <c r="O240" s="42"/>
      <c r="P240" s="42"/>
      <c r="Q240" s="42"/>
      <c r="R240" s="42"/>
      <c r="S240" s="19">
        <f t="shared" si="339"/>
        <v>0</v>
      </c>
      <c r="T240" s="42">
        <f t="shared" si="340"/>
        <v>0</v>
      </c>
      <c r="U240" s="42" t="e">
        <f>SUMIF(#REF!,A240,#REF!)</f>
        <v>#REF!</v>
      </c>
      <c r="V240" s="42" t="e">
        <f>SUMIF(#REF!,A240,#REF!)</f>
        <v>#REF!</v>
      </c>
      <c r="W240" s="42" t="e">
        <f t="shared" si="341"/>
        <v>#REF!</v>
      </c>
      <c r="X240" s="42" t="e">
        <f t="shared" si="342"/>
        <v>#REF!</v>
      </c>
      <c r="Y240" s="42" t="e">
        <f t="shared" si="343"/>
        <v>#REF!</v>
      </c>
      <c r="Z240" s="116" t="e">
        <f t="shared" si="344"/>
        <v>#REF!</v>
      </c>
      <c r="AA240" s="120">
        <f t="shared" si="345"/>
        <v>0</v>
      </c>
      <c r="AB240" s="153">
        <f t="shared" si="299"/>
        <v>0</v>
      </c>
      <c r="AC240" s="1"/>
      <c r="AD240" s="1"/>
      <c r="AE240" s="1"/>
      <c r="AF240" s="1"/>
      <c r="AG240" s="1"/>
      <c r="AH240" s="1"/>
      <c r="AI240" s="1"/>
      <c r="AJ240" s="1"/>
      <c r="AK240" s="1"/>
      <c r="AL240" s="1"/>
      <c r="AM240" s="1"/>
      <c r="AN240" s="1"/>
      <c r="AO240" s="1"/>
    </row>
    <row r="241" spans="1:41" s="3" customFormat="1">
      <c r="A241" s="48">
        <v>2403</v>
      </c>
      <c r="B241" s="53" t="s">
        <v>48</v>
      </c>
      <c r="C241" s="53"/>
      <c r="D241" s="7"/>
      <c r="E241" s="4"/>
      <c r="F241" s="70">
        <v>1</v>
      </c>
      <c r="G241" s="71"/>
      <c r="H241" s="72">
        <f t="shared" si="346"/>
        <v>1</v>
      </c>
      <c r="I241" s="70">
        <v>1</v>
      </c>
      <c r="J241" s="71" t="s">
        <v>216</v>
      </c>
      <c r="K241" s="73">
        <f>SUMIF(exportMMB!D:D,budgetMMB!A241,exportMMB!F:F)</f>
        <v>0</v>
      </c>
      <c r="L241" s="19">
        <f t="shared" si="337"/>
        <v>0</v>
      </c>
      <c r="M241" s="32"/>
      <c r="N241" s="19">
        <f t="shared" si="338"/>
        <v>0</v>
      </c>
      <c r="O241" s="42"/>
      <c r="P241" s="42"/>
      <c r="Q241" s="42"/>
      <c r="R241" s="42"/>
      <c r="S241" s="19">
        <f t="shared" si="339"/>
        <v>0</v>
      </c>
      <c r="T241" s="42">
        <f t="shared" si="340"/>
        <v>0</v>
      </c>
      <c r="U241" s="42" t="e">
        <f>SUMIF(#REF!,A241,#REF!)</f>
        <v>#REF!</v>
      </c>
      <c r="V241" s="42" t="e">
        <f>SUMIF(#REF!,A241,#REF!)</f>
        <v>#REF!</v>
      </c>
      <c r="W241" s="42" t="e">
        <f t="shared" si="341"/>
        <v>#REF!</v>
      </c>
      <c r="X241" s="42" t="e">
        <f t="shared" si="342"/>
        <v>#REF!</v>
      </c>
      <c r="Y241" s="42" t="e">
        <f t="shared" si="343"/>
        <v>#REF!</v>
      </c>
      <c r="Z241" s="116" t="e">
        <f t="shared" si="344"/>
        <v>#REF!</v>
      </c>
      <c r="AA241" s="120">
        <f t="shared" si="345"/>
        <v>0</v>
      </c>
      <c r="AB241" s="153">
        <f t="shared" si="299"/>
        <v>0</v>
      </c>
      <c r="AC241" s="1"/>
      <c r="AD241" s="1"/>
      <c r="AE241" s="1"/>
      <c r="AF241" s="1"/>
      <c r="AG241" s="1"/>
      <c r="AH241" s="1"/>
      <c r="AI241" s="1"/>
      <c r="AJ241" s="1"/>
      <c r="AK241" s="1"/>
      <c r="AL241" s="1"/>
      <c r="AM241" s="1"/>
      <c r="AN241" s="1"/>
      <c r="AO241" s="1"/>
    </row>
    <row r="242" spans="1:41" s="3" customFormat="1">
      <c r="A242" s="48">
        <v>2406</v>
      </c>
      <c r="B242" s="53" t="s">
        <v>49</v>
      </c>
      <c r="C242" s="53"/>
      <c r="D242" s="7"/>
      <c r="E242" s="4"/>
      <c r="F242" s="70">
        <v>1</v>
      </c>
      <c r="G242" s="71"/>
      <c r="H242" s="72">
        <f t="shared" si="346"/>
        <v>1</v>
      </c>
      <c r="I242" s="70">
        <v>1</v>
      </c>
      <c r="J242" s="71" t="s">
        <v>216</v>
      </c>
      <c r="K242" s="73">
        <f>SUMIF(exportMMB!D:D,budgetMMB!A242,exportMMB!F:F)</f>
        <v>0</v>
      </c>
      <c r="L242" s="19">
        <f t="shared" si="337"/>
        <v>0</v>
      </c>
      <c r="M242" s="32"/>
      <c r="N242" s="19">
        <f t="shared" si="338"/>
        <v>0</v>
      </c>
      <c r="O242" s="42"/>
      <c r="P242" s="42"/>
      <c r="Q242" s="42"/>
      <c r="R242" s="42"/>
      <c r="S242" s="19">
        <f t="shared" si="339"/>
        <v>0</v>
      </c>
      <c r="T242" s="42">
        <f t="shared" si="340"/>
        <v>0</v>
      </c>
      <c r="U242" s="42" t="e">
        <f>SUMIF(#REF!,A242,#REF!)</f>
        <v>#REF!</v>
      </c>
      <c r="V242" s="42" t="e">
        <f>SUMIF(#REF!,A242,#REF!)</f>
        <v>#REF!</v>
      </c>
      <c r="W242" s="42" t="e">
        <f t="shared" si="341"/>
        <v>#REF!</v>
      </c>
      <c r="X242" s="42" t="e">
        <f t="shared" si="342"/>
        <v>#REF!</v>
      </c>
      <c r="Y242" s="42" t="e">
        <f t="shared" si="343"/>
        <v>#REF!</v>
      </c>
      <c r="Z242" s="116" t="e">
        <f t="shared" si="344"/>
        <v>#REF!</v>
      </c>
      <c r="AA242" s="120">
        <f t="shared" si="345"/>
        <v>0</v>
      </c>
      <c r="AB242" s="153">
        <f t="shared" si="299"/>
        <v>0</v>
      </c>
      <c r="AC242" s="1"/>
      <c r="AD242" s="1"/>
      <c r="AE242" s="1"/>
      <c r="AF242" s="1"/>
      <c r="AG242" s="1"/>
      <c r="AH242" s="1"/>
      <c r="AI242" s="1"/>
      <c r="AJ242" s="1"/>
      <c r="AK242" s="1"/>
      <c r="AL242" s="1"/>
      <c r="AM242" s="1"/>
      <c r="AN242" s="1"/>
      <c r="AO242" s="1"/>
    </row>
    <row r="243" spans="1:41" s="3" customFormat="1">
      <c r="A243" s="48">
        <v>2407</v>
      </c>
      <c r="B243" s="53" t="s">
        <v>50</v>
      </c>
      <c r="C243" s="53"/>
      <c r="D243" s="7"/>
      <c r="E243" s="4"/>
      <c r="F243" s="70">
        <v>1</v>
      </c>
      <c r="G243" s="71"/>
      <c r="H243" s="72">
        <f t="shared" si="346"/>
        <v>1</v>
      </c>
      <c r="I243" s="70">
        <v>1</v>
      </c>
      <c r="J243" s="71" t="s">
        <v>216</v>
      </c>
      <c r="K243" s="73">
        <f>SUMIF(exportMMB!D:D,budgetMMB!A243,exportMMB!F:F)</f>
        <v>0</v>
      </c>
      <c r="L243" s="19">
        <f t="shared" si="337"/>
        <v>0</v>
      </c>
      <c r="M243" s="32"/>
      <c r="N243" s="19">
        <f t="shared" si="338"/>
        <v>0</v>
      </c>
      <c r="O243" s="42"/>
      <c r="P243" s="42"/>
      <c r="Q243" s="42"/>
      <c r="R243" s="42"/>
      <c r="S243" s="19">
        <f t="shared" si="339"/>
        <v>0</v>
      </c>
      <c r="T243" s="42">
        <f t="shared" si="340"/>
        <v>0</v>
      </c>
      <c r="U243" s="42" t="e">
        <f>SUMIF(#REF!,A243,#REF!)</f>
        <v>#REF!</v>
      </c>
      <c r="V243" s="42" t="e">
        <f>SUMIF(#REF!,A243,#REF!)</f>
        <v>#REF!</v>
      </c>
      <c r="W243" s="42" t="e">
        <f t="shared" si="341"/>
        <v>#REF!</v>
      </c>
      <c r="X243" s="42" t="e">
        <f t="shared" si="342"/>
        <v>#REF!</v>
      </c>
      <c r="Y243" s="42" t="e">
        <f t="shared" si="343"/>
        <v>#REF!</v>
      </c>
      <c r="Z243" s="116" t="e">
        <f t="shared" si="344"/>
        <v>#REF!</v>
      </c>
      <c r="AA243" s="120">
        <f t="shared" si="345"/>
        <v>0</v>
      </c>
      <c r="AB243" s="153">
        <f t="shared" si="299"/>
        <v>0</v>
      </c>
      <c r="AC243" s="1"/>
      <c r="AD243" s="1"/>
      <c r="AE243" s="1"/>
      <c r="AF243" s="1"/>
      <c r="AG243" s="1"/>
      <c r="AH243" s="1"/>
      <c r="AI243" s="1"/>
      <c r="AJ243" s="1"/>
      <c r="AK243" s="1"/>
      <c r="AL243" s="1"/>
      <c r="AM243" s="1"/>
      <c r="AN243" s="1"/>
      <c r="AO243" s="1"/>
    </row>
    <row r="244" spans="1:41" s="3" customFormat="1">
      <c r="A244" s="48">
        <v>2408</v>
      </c>
      <c r="B244" s="53" t="s">
        <v>51</v>
      </c>
      <c r="C244" s="53"/>
      <c r="D244" s="7"/>
      <c r="E244" s="4"/>
      <c r="F244" s="70">
        <v>1</v>
      </c>
      <c r="G244" s="71"/>
      <c r="H244" s="72">
        <f t="shared" si="346"/>
        <v>1</v>
      </c>
      <c r="I244" s="70">
        <v>1</v>
      </c>
      <c r="J244" s="71" t="s">
        <v>216</v>
      </c>
      <c r="K244" s="73">
        <f>SUMIF(exportMMB!D:D,budgetMMB!A244,exportMMB!F:F)</f>
        <v>0</v>
      </c>
      <c r="L244" s="19">
        <f t="shared" si="337"/>
        <v>0</v>
      </c>
      <c r="M244" s="32"/>
      <c r="N244" s="19">
        <f t="shared" si="338"/>
        <v>0</v>
      </c>
      <c r="O244" s="42"/>
      <c r="P244" s="42"/>
      <c r="Q244" s="42"/>
      <c r="R244" s="42"/>
      <c r="S244" s="19">
        <f t="shared" si="339"/>
        <v>0</v>
      </c>
      <c r="T244" s="42">
        <f t="shared" si="340"/>
        <v>0</v>
      </c>
      <c r="U244" s="42" t="e">
        <f>SUMIF(#REF!,A244,#REF!)</f>
        <v>#REF!</v>
      </c>
      <c r="V244" s="42" t="e">
        <f>SUMIF(#REF!,A244,#REF!)</f>
        <v>#REF!</v>
      </c>
      <c r="W244" s="42" t="e">
        <f t="shared" si="341"/>
        <v>#REF!</v>
      </c>
      <c r="X244" s="42" t="e">
        <f t="shared" si="342"/>
        <v>#REF!</v>
      </c>
      <c r="Y244" s="42" t="e">
        <f t="shared" si="343"/>
        <v>#REF!</v>
      </c>
      <c r="Z244" s="116" t="e">
        <f t="shared" si="344"/>
        <v>#REF!</v>
      </c>
      <c r="AA244" s="120">
        <f t="shared" si="345"/>
        <v>0</v>
      </c>
      <c r="AB244" s="153">
        <f t="shared" si="299"/>
        <v>0</v>
      </c>
      <c r="AC244" s="1"/>
      <c r="AD244" s="1"/>
      <c r="AE244" s="1"/>
      <c r="AF244" s="1"/>
      <c r="AG244" s="1"/>
      <c r="AH244" s="1"/>
      <c r="AI244" s="1"/>
      <c r="AJ244" s="1"/>
      <c r="AK244" s="1"/>
      <c r="AL244" s="1"/>
      <c r="AM244" s="1"/>
      <c r="AN244" s="1"/>
      <c r="AO244" s="1"/>
    </row>
    <row r="245" spans="1:41" s="3" customFormat="1">
      <c r="A245" s="180" t="s">
        <v>314</v>
      </c>
      <c r="B245" s="53" t="s">
        <v>315</v>
      </c>
      <c r="C245" s="53"/>
      <c r="D245" s="7"/>
      <c r="E245" s="4"/>
      <c r="F245" s="70">
        <v>1</v>
      </c>
      <c r="G245" s="71"/>
      <c r="H245" s="72">
        <f t="shared" si="346"/>
        <v>1</v>
      </c>
      <c r="I245" s="70">
        <v>1</v>
      </c>
      <c r="J245" s="71" t="s">
        <v>216</v>
      </c>
      <c r="K245" s="73">
        <f>SUMIF(exportMMB!D:D,budgetMMB!A245,exportMMB!F:F)</f>
        <v>0</v>
      </c>
      <c r="L245" s="19">
        <f t="shared" si="337"/>
        <v>0</v>
      </c>
      <c r="M245" s="32"/>
      <c r="N245" s="19">
        <f t="shared" si="338"/>
        <v>0</v>
      </c>
      <c r="O245" s="42"/>
      <c r="P245" s="42"/>
      <c r="Q245" s="42"/>
      <c r="R245" s="42"/>
      <c r="S245" s="19">
        <f t="shared" si="339"/>
        <v>0</v>
      </c>
      <c r="T245" s="42">
        <f t="shared" si="340"/>
        <v>0</v>
      </c>
      <c r="U245" s="42" t="e">
        <f>SUMIF(#REF!,A245,#REF!)</f>
        <v>#REF!</v>
      </c>
      <c r="V245" s="42" t="e">
        <f>SUMIF(#REF!,A245,#REF!)</f>
        <v>#REF!</v>
      </c>
      <c r="W245" s="42" t="e">
        <f t="shared" si="341"/>
        <v>#REF!</v>
      </c>
      <c r="X245" s="42" t="e">
        <f t="shared" si="342"/>
        <v>#REF!</v>
      </c>
      <c r="Y245" s="42" t="e">
        <f t="shared" si="343"/>
        <v>#REF!</v>
      </c>
      <c r="Z245" s="116" t="e">
        <f t="shared" si="344"/>
        <v>#REF!</v>
      </c>
      <c r="AA245" s="120">
        <f t="shared" si="345"/>
        <v>0</v>
      </c>
      <c r="AB245" s="153">
        <f t="shared" si="299"/>
        <v>0</v>
      </c>
      <c r="AC245" s="1"/>
      <c r="AD245" s="1"/>
      <c r="AE245" s="1"/>
      <c r="AF245" s="1"/>
      <c r="AG245" s="1"/>
      <c r="AH245" s="1"/>
      <c r="AI245" s="1"/>
      <c r="AJ245" s="1"/>
      <c r="AK245" s="1"/>
      <c r="AL245" s="1"/>
      <c r="AM245" s="1"/>
      <c r="AN245" s="1"/>
      <c r="AO245" s="1"/>
    </row>
    <row r="246" spans="1:41" s="3" customFormat="1">
      <c r="A246" s="48">
        <v>2440</v>
      </c>
      <c r="B246" s="53" t="s">
        <v>316</v>
      </c>
      <c r="C246" s="53"/>
      <c r="D246" s="7"/>
      <c r="E246" s="4"/>
      <c r="F246" s="70">
        <v>1</v>
      </c>
      <c r="G246" s="71"/>
      <c r="H246" s="72">
        <f t="shared" si="346"/>
        <v>1</v>
      </c>
      <c r="I246" s="70">
        <v>1</v>
      </c>
      <c r="J246" s="71" t="s">
        <v>216</v>
      </c>
      <c r="K246" s="73">
        <f>SUMIF(exportMMB!D:D,budgetMMB!A246,exportMMB!F:F)</f>
        <v>0</v>
      </c>
      <c r="L246" s="19">
        <f t="shared" si="337"/>
        <v>0</v>
      </c>
      <c r="M246" s="32"/>
      <c r="N246" s="19">
        <f t="shared" si="338"/>
        <v>0</v>
      </c>
      <c r="O246" s="42"/>
      <c r="P246" s="42"/>
      <c r="Q246" s="42"/>
      <c r="R246" s="42"/>
      <c r="S246" s="19">
        <f t="shared" si="339"/>
        <v>0</v>
      </c>
      <c r="T246" s="42">
        <f t="shared" si="340"/>
        <v>0</v>
      </c>
      <c r="U246" s="42" t="e">
        <f>SUMIF(#REF!,A246,#REF!)</f>
        <v>#REF!</v>
      </c>
      <c r="V246" s="42" t="e">
        <f>SUMIF(#REF!,A246,#REF!)</f>
        <v>#REF!</v>
      </c>
      <c r="W246" s="42" t="e">
        <f t="shared" si="341"/>
        <v>#REF!</v>
      </c>
      <c r="X246" s="42" t="e">
        <f t="shared" si="342"/>
        <v>#REF!</v>
      </c>
      <c r="Y246" s="42" t="e">
        <f t="shared" si="343"/>
        <v>#REF!</v>
      </c>
      <c r="Z246" s="116" t="e">
        <f t="shared" si="344"/>
        <v>#REF!</v>
      </c>
      <c r="AA246" s="120">
        <f t="shared" si="345"/>
        <v>0</v>
      </c>
      <c r="AB246" s="153">
        <f t="shared" si="299"/>
        <v>0</v>
      </c>
      <c r="AC246" s="1"/>
      <c r="AD246" s="1"/>
      <c r="AE246" s="1"/>
      <c r="AF246" s="1"/>
      <c r="AG246" s="1"/>
      <c r="AH246" s="1"/>
      <c r="AI246" s="1"/>
      <c r="AJ246" s="1"/>
      <c r="AK246" s="1"/>
      <c r="AL246" s="1"/>
      <c r="AM246" s="1"/>
      <c r="AN246" s="1"/>
      <c r="AO246" s="1"/>
    </row>
    <row r="247" spans="1:41" s="3" customFormat="1">
      <c r="A247" s="48">
        <v>2441</v>
      </c>
      <c r="B247" s="53" t="s">
        <v>43</v>
      </c>
      <c r="C247" s="53"/>
      <c r="D247" s="7"/>
      <c r="E247" s="4"/>
      <c r="F247" s="70">
        <v>1</v>
      </c>
      <c r="G247" s="71"/>
      <c r="H247" s="72">
        <f t="shared" si="346"/>
        <v>1</v>
      </c>
      <c r="I247" s="70">
        <v>1</v>
      </c>
      <c r="J247" s="71" t="s">
        <v>216</v>
      </c>
      <c r="K247" s="73">
        <f>SUMIF(exportMMB!D:D,budgetMMB!A247,exportMMB!F:F)</f>
        <v>0</v>
      </c>
      <c r="L247" s="19">
        <f t="shared" si="337"/>
        <v>0</v>
      </c>
      <c r="M247" s="32"/>
      <c r="N247" s="19">
        <f t="shared" si="338"/>
        <v>0</v>
      </c>
      <c r="O247" s="42"/>
      <c r="P247" s="42"/>
      <c r="Q247" s="42"/>
      <c r="R247" s="42"/>
      <c r="S247" s="19">
        <f t="shared" si="339"/>
        <v>0</v>
      </c>
      <c r="T247" s="42">
        <f t="shared" si="340"/>
        <v>0</v>
      </c>
      <c r="U247" s="42" t="e">
        <f>SUMIF(#REF!,A247,#REF!)</f>
        <v>#REF!</v>
      </c>
      <c r="V247" s="42" t="e">
        <f>SUMIF(#REF!,A247,#REF!)</f>
        <v>#REF!</v>
      </c>
      <c r="W247" s="42" t="e">
        <f t="shared" si="341"/>
        <v>#REF!</v>
      </c>
      <c r="X247" s="42" t="e">
        <f t="shared" si="342"/>
        <v>#REF!</v>
      </c>
      <c r="Y247" s="42" t="e">
        <f t="shared" si="343"/>
        <v>#REF!</v>
      </c>
      <c r="Z247" s="116" t="e">
        <f t="shared" si="344"/>
        <v>#REF!</v>
      </c>
      <c r="AA247" s="120">
        <f t="shared" si="345"/>
        <v>0</v>
      </c>
      <c r="AB247" s="153">
        <f t="shared" si="299"/>
        <v>0</v>
      </c>
      <c r="AC247" s="1"/>
      <c r="AD247" s="1"/>
      <c r="AE247" s="1"/>
      <c r="AF247" s="1"/>
      <c r="AG247" s="1"/>
      <c r="AH247" s="1"/>
      <c r="AI247" s="1"/>
      <c r="AJ247" s="1"/>
      <c r="AK247" s="1"/>
      <c r="AL247" s="1"/>
      <c r="AM247" s="1"/>
      <c r="AN247" s="1"/>
      <c r="AO247" s="1"/>
    </row>
    <row r="248" spans="1:41" s="3" customFormat="1">
      <c r="A248" s="48">
        <v>2442</v>
      </c>
      <c r="B248" s="53" t="s">
        <v>44</v>
      </c>
      <c r="C248" s="53"/>
      <c r="D248" s="7"/>
      <c r="E248" s="4"/>
      <c r="F248" s="70">
        <v>1</v>
      </c>
      <c r="G248" s="71"/>
      <c r="H248" s="72">
        <f t="shared" ref="H248:H252" si="347">SUM(E248:G248)</f>
        <v>1</v>
      </c>
      <c r="I248" s="70">
        <v>1</v>
      </c>
      <c r="J248" s="71" t="s">
        <v>216</v>
      </c>
      <c r="K248" s="73">
        <f>SUMIF(exportMMB!D:D,budgetMMB!A248,exportMMB!F:F)</f>
        <v>0</v>
      </c>
      <c r="L248" s="19">
        <f t="shared" si="337"/>
        <v>0</v>
      </c>
      <c r="M248" s="32"/>
      <c r="N248" s="19">
        <f t="shared" si="338"/>
        <v>0</v>
      </c>
      <c r="O248" s="42"/>
      <c r="P248" s="42"/>
      <c r="Q248" s="42"/>
      <c r="R248" s="42"/>
      <c r="S248" s="19">
        <f t="shared" si="339"/>
        <v>0</v>
      </c>
      <c r="T248" s="42">
        <f t="shared" si="340"/>
        <v>0</v>
      </c>
      <c r="U248" s="42" t="e">
        <f>SUMIF(#REF!,A248,#REF!)</f>
        <v>#REF!</v>
      </c>
      <c r="V248" s="42" t="e">
        <f>SUMIF(#REF!,A248,#REF!)</f>
        <v>#REF!</v>
      </c>
      <c r="W248" s="42" t="e">
        <f t="shared" si="341"/>
        <v>#REF!</v>
      </c>
      <c r="X248" s="42" t="e">
        <f t="shared" si="342"/>
        <v>#REF!</v>
      </c>
      <c r="Y248" s="42" t="e">
        <f t="shared" si="343"/>
        <v>#REF!</v>
      </c>
      <c r="Z248" s="116" t="e">
        <f t="shared" si="344"/>
        <v>#REF!</v>
      </c>
      <c r="AA248" s="120">
        <f t="shared" si="345"/>
        <v>0</v>
      </c>
      <c r="AB248" s="153">
        <f t="shared" si="299"/>
        <v>0</v>
      </c>
      <c r="AC248" s="1"/>
      <c r="AD248" s="1"/>
      <c r="AE248" s="1"/>
      <c r="AF248" s="1"/>
      <c r="AG248" s="1"/>
      <c r="AH248" s="1"/>
      <c r="AI248" s="1"/>
      <c r="AJ248" s="1"/>
      <c r="AK248" s="1"/>
      <c r="AL248" s="1"/>
      <c r="AM248" s="1"/>
      <c r="AN248" s="1"/>
      <c r="AO248" s="1"/>
    </row>
    <row r="249" spans="1:41" s="3" customFormat="1">
      <c r="A249" s="180" t="s">
        <v>317</v>
      </c>
      <c r="B249" s="53" t="s">
        <v>318</v>
      </c>
      <c r="C249" s="53"/>
      <c r="D249" s="7"/>
      <c r="E249" s="4"/>
      <c r="F249" s="70">
        <v>1</v>
      </c>
      <c r="G249" s="71"/>
      <c r="H249" s="72">
        <f t="shared" si="347"/>
        <v>1</v>
      </c>
      <c r="I249" s="70">
        <v>1</v>
      </c>
      <c r="J249" s="71" t="s">
        <v>216</v>
      </c>
      <c r="K249" s="73">
        <f>SUMIF(exportMMB!D:D,budgetMMB!A249,exportMMB!F:F)</f>
        <v>0</v>
      </c>
      <c r="L249" s="19">
        <f t="shared" si="337"/>
        <v>0</v>
      </c>
      <c r="M249" s="32"/>
      <c r="N249" s="19">
        <f t="shared" si="338"/>
        <v>0</v>
      </c>
      <c r="O249" s="42"/>
      <c r="P249" s="42"/>
      <c r="Q249" s="42"/>
      <c r="R249" s="42"/>
      <c r="S249" s="19">
        <f t="shared" si="339"/>
        <v>0</v>
      </c>
      <c r="T249" s="42">
        <f t="shared" si="340"/>
        <v>0</v>
      </c>
      <c r="U249" s="42" t="e">
        <f>SUMIF(#REF!,A249,#REF!)</f>
        <v>#REF!</v>
      </c>
      <c r="V249" s="42" t="e">
        <f>SUMIF(#REF!,A249,#REF!)</f>
        <v>#REF!</v>
      </c>
      <c r="W249" s="42" t="e">
        <f t="shared" si="341"/>
        <v>#REF!</v>
      </c>
      <c r="X249" s="42" t="e">
        <f t="shared" si="342"/>
        <v>#REF!</v>
      </c>
      <c r="Y249" s="42" t="e">
        <f t="shared" si="343"/>
        <v>#REF!</v>
      </c>
      <c r="Z249" s="116" t="e">
        <f t="shared" si="344"/>
        <v>#REF!</v>
      </c>
      <c r="AA249" s="120">
        <f t="shared" si="345"/>
        <v>0</v>
      </c>
      <c r="AB249" s="153">
        <f t="shared" si="299"/>
        <v>0</v>
      </c>
      <c r="AC249" s="1"/>
      <c r="AD249" s="1"/>
      <c r="AE249" s="1"/>
      <c r="AF249" s="1"/>
      <c r="AG249" s="1"/>
      <c r="AH249" s="1"/>
      <c r="AI249" s="1"/>
      <c r="AJ249" s="1"/>
      <c r="AK249" s="1"/>
      <c r="AL249" s="1"/>
      <c r="AM249" s="1"/>
      <c r="AN249" s="1"/>
      <c r="AO249" s="1"/>
    </row>
    <row r="250" spans="1:41" s="3" customFormat="1">
      <c r="A250" s="180" t="s">
        <v>319</v>
      </c>
      <c r="B250" s="53" t="s">
        <v>320</v>
      </c>
      <c r="C250" s="53"/>
      <c r="D250" s="7"/>
      <c r="E250" s="4"/>
      <c r="F250" s="70">
        <v>1</v>
      </c>
      <c r="G250" s="71"/>
      <c r="H250" s="72">
        <f t="shared" si="347"/>
        <v>1</v>
      </c>
      <c r="I250" s="70">
        <v>1</v>
      </c>
      <c r="J250" s="71" t="s">
        <v>216</v>
      </c>
      <c r="K250" s="73">
        <f>SUMIF(exportMMB!D:D,budgetMMB!A250,exportMMB!F:F)</f>
        <v>0</v>
      </c>
      <c r="L250" s="19">
        <f t="shared" si="337"/>
        <v>0</v>
      </c>
      <c r="M250" s="32"/>
      <c r="N250" s="19">
        <f t="shared" si="338"/>
        <v>0</v>
      </c>
      <c r="O250" s="42"/>
      <c r="P250" s="42"/>
      <c r="Q250" s="42"/>
      <c r="R250" s="42"/>
      <c r="S250" s="19">
        <f t="shared" si="339"/>
        <v>0</v>
      </c>
      <c r="T250" s="42">
        <f t="shared" si="340"/>
        <v>0</v>
      </c>
      <c r="U250" s="42" t="e">
        <f>SUMIF(#REF!,A250,#REF!)</f>
        <v>#REF!</v>
      </c>
      <c r="V250" s="42" t="e">
        <f>SUMIF(#REF!,A250,#REF!)</f>
        <v>#REF!</v>
      </c>
      <c r="W250" s="42" t="e">
        <f t="shared" si="341"/>
        <v>#REF!</v>
      </c>
      <c r="X250" s="42" t="e">
        <f t="shared" si="342"/>
        <v>#REF!</v>
      </c>
      <c r="Y250" s="42" t="e">
        <f t="shared" si="343"/>
        <v>#REF!</v>
      </c>
      <c r="Z250" s="116" t="e">
        <f t="shared" si="344"/>
        <v>#REF!</v>
      </c>
      <c r="AA250" s="120">
        <f t="shared" si="345"/>
        <v>0</v>
      </c>
      <c r="AB250" s="153">
        <f t="shared" si="299"/>
        <v>0</v>
      </c>
      <c r="AC250" s="1"/>
      <c r="AD250" s="1"/>
      <c r="AE250" s="1"/>
      <c r="AF250" s="1"/>
      <c r="AG250" s="1"/>
      <c r="AH250" s="1"/>
      <c r="AI250" s="1"/>
      <c r="AJ250" s="1"/>
      <c r="AK250" s="1"/>
      <c r="AL250" s="1"/>
      <c r="AM250" s="1"/>
      <c r="AN250" s="1"/>
      <c r="AO250" s="1"/>
    </row>
    <row r="251" spans="1:41" s="3" customFormat="1">
      <c r="A251" s="48">
        <v>2446</v>
      </c>
      <c r="B251" s="53" t="s">
        <v>675</v>
      </c>
      <c r="C251" s="53"/>
      <c r="D251" s="7"/>
      <c r="E251" s="4"/>
      <c r="F251" s="70">
        <v>1</v>
      </c>
      <c r="G251" s="71"/>
      <c r="H251" s="72">
        <f t="shared" si="347"/>
        <v>1</v>
      </c>
      <c r="I251" s="70">
        <v>1</v>
      </c>
      <c r="J251" s="71" t="s">
        <v>216</v>
      </c>
      <c r="K251" s="73">
        <f>SUMIF(exportMMB!D:D,budgetMMB!A251,exportMMB!F:F)</f>
        <v>0</v>
      </c>
      <c r="L251" s="19">
        <f t="shared" si="337"/>
        <v>0</v>
      </c>
      <c r="M251" s="32"/>
      <c r="N251" s="19">
        <f t="shared" si="338"/>
        <v>0</v>
      </c>
      <c r="O251" s="42"/>
      <c r="P251" s="42"/>
      <c r="Q251" s="42"/>
      <c r="R251" s="42"/>
      <c r="S251" s="19">
        <f t="shared" si="339"/>
        <v>0</v>
      </c>
      <c r="T251" s="42">
        <f t="shared" si="340"/>
        <v>0</v>
      </c>
      <c r="U251" s="42" t="e">
        <f>SUMIF(#REF!,A251,#REF!)</f>
        <v>#REF!</v>
      </c>
      <c r="V251" s="42" t="e">
        <f>SUMIF(#REF!,A251,#REF!)</f>
        <v>#REF!</v>
      </c>
      <c r="W251" s="42" t="e">
        <f t="shared" si="341"/>
        <v>#REF!</v>
      </c>
      <c r="X251" s="42" t="e">
        <f t="shared" si="342"/>
        <v>#REF!</v>
      </c>
      <c r="Y251" s="42" t="e">
        <f t="shared" si="343"/>
        <v>#REF!</v>
      </c>
      <c r="Z251" s="116" t="e">
        <f t="shared" si="344"/>
        <v>#REF!</v>
      </c>
      <c r="AA251" s="120">
        <f t="shared" si="345"/>
        <v>0</v>
      </c>
      <c r="AB251" s="153">
        <f t="shared" si="299"/>
        <v>0</v>
      </c>
      <c r="AC251" s="1"/>
      <c r="AD251" s="1"/>
      <c r="AE251" s="1"/>
      <c r="AF251" s="1"/>
      <c r="AG251" s="1"/>
      <c r="AH251" s="1"/>
      <c r="AI251" s="1"/>
      <c r="AJ251" s="1"/>
      <c r="AK251" s="1"/>
      <c r="AL251" s="1"/>
      <c r="AM251" s="1"/>
      <c r="AN251" s="1"/>
      <c r="AO251" s="1"/>
    </row>
    <row r="252" spans="1:41" s="3" customFormat="1">
      <c r="A252" s="48">
        <v>2447</v>
      </c>
      <c r="B252" s="53" t="s">
        <v>676</v>
      </c>
      <c r="C252" s="53"/>
      <c r="D252" s="7"/>
      <c r="E252" s="4"/>
      <c r="F252" s="70">
        <v>1</v>
      </c>
      <c r="G252" s="71"/>
      <c r="H252" s="72">
        <f t="shared" si="347"/>
        <v>1</v>
      </c>
      <c r="I252" s="70">
        <v>1</v>
      </c>
      <c r="J252" s="71" t="s">
        <v>216</v>
      </c>
      <c r="K252" s="73">
        <f>SUMIF(exportMMB!D:D,budgetMMB!A252,exportMMB!F:F)</f>
        <v>0</v>
      </c>
      <c r="L252" s="19">
        <f t="shared" si="337"/>
        <v>0</v>
      </c>
      <c r="M252" s="32"/>
      <c r="N252" s="19">
        <f t="shared" si="338"/>
        <v>0</v>
      </c>
      <c r="O252" s="42"/>
      <c r="P252" s="42"/>
      <c r="Q252" s="42"/>
      <c r="R252" s="42"/>
      <c r="S252" s="19">
        <f t="shared" si="339"/>
        <v>0</v>
      </c>
      <c r="T252" s="42">
        <f t="shared" si="340"/>
        <v>0</v>
      </c>
      <c r="U252" s="42" t="e">
        <f>SUMIF(#REF!,A252,#REF!)</f>
        <v>#REF!</v>
      </c>
      <c r="V252" s="42" t="e">
        <f>SUMIF(#REF!,A252,#REF!)</f>
        <v>#REF!</v>
      </c>
      <c r="W252" s="42" t="e">
        <f t="shared" si="341"/>
        <v>#REF!</v>
      </c>
      <c r="X252" s="42" t="e">
        <f t="shared" si="342"/>
        <v>#REF!</v>
      </c>
      <c r="Y252" s="42" t="e">
        <f t="shared" si="343"/>
        <v>#REF!</v>
      </c>
      <c r="Z252" s="116" t="e">
        <f t="shared" si="344"/>
        <v>#REF!</v>
      </c>
      <c r="AA252" s="120">
        <f t="shared" si="345"/>
        <v>0</v>
      </c>
      <c r="AB252" s="153">
        <f t="shared" si="299"/>
        <v>0</v>
      </c>
      <c r="AC252" s="1"/>
      <c r="AD252" s="1"/>
      <c r="AE252" s="1"/>
      <c r="AF252" s="1"/>
      <c r="AG252" s="1"/>
      <c r="AH252" s="1"/>
      <c r="AI252" s="1"/>
      <c r="AJ252" s="1"/>
      <c r="AK252" s="1"/>
      <c r="AL252" s="1"/>
      <c r="AM252" s="1"/>
      <c r="AN252" s="1"/>
      <c r="AO252" s="1"/>
    </row>
    <row r="253" spans="1:41" s="3" customFormat="1">
      <c r="A253" s="48">
        <v>2460</v>
      </c>
      <c r="B253" s="53" t="s">
        <v>52</v>
      </c>
      <c r="C253" s="53"/>
      <c r="D253" s="7"/>
      <c r="E253" s="4"/>
      <c r="F253" s="70">
        <v>1</v>
      </c>
      <c r="G253" s="71"/>
      <c r="H253" s="72">
        <f t="shared" ref="H253" si="348">SUM(E253:G253)</f>
        <v>1</v>
      </c>
      <c r="I253" s="70">
        <v>1</v>
      </c>
      <c r="J253" s="71" t="s">
        <v>216</v>
      </c>
      <c r="K253" s="73">
        <f>SUMIF(exportMMB!D:D,budgetMMB!A253,exportMMB!F:F)</f>
        <v>0</v>
      </c>
      <c r="L253" s="19">
        <f t="shared" si="337"/>
        <v>0</v>
      </c>
      <c r="M253" s="32"/>
      <c r="N253" s="19">
        <f t="shared" si="338"/>
        <v>0</v>
      </c>
      <c r="O253" s="42"/>
      <c r="P253" s="42"/>
      <c r="Q253" s="42"/>
      <c r="R253" s="42"/>
      <c r="S253" s="19">
        <f t="shared" si="339"/>
        <v>0</v>
      </c>
      <c r="T253" s="45"/>
      <c r="U253" s="42" t="e">
        <f>SUMIF(#REF!,A253,#REF!)</f>
        <v>#REF!</v>
      </c>
      <c r="V253" s="42" t="e">
        <f>SUMIF(#REF!,A253,#REF!)</f>
        <v>#REF!</v>
      </c>
      <c r="W253" s="42" t="e">
        <f t="shared" si="341"/>
        <v>#REF!</v>
      </c>
      <c r="X253" s="42" t="e">
        <f t="shared" si="342"/>
        <v>#REF!</v>
      </c>
      <c r="Y253" s="42" t="e">
        <f t="shared" si="343"/>
        <v>#REF!</v>
      </c>
      <c r="Z253" s="116" t="e">
        <f t="shared" si="344"/>
        <v>#REF!</v>
      </c>
      <c r="AA253" s="120">
        <f t="shared" si="345"/>
        <v>0</v>
      </c>
      <c r="AB253" s="153">
        <f t="shared" si="299"/>
        <v>0</v>
      </c>
      <c r="AC253" s="1"/>
      <c r="AD253" s="1"/>
      <c r="AE253" s="1"/>
      <c r="AF253" s="1"/>
      <c r="AG253" s="1"/>
      <c r="AH253" s="1"/>
      <c r="AI253" s="1"/>
      <c r="AJ253" s="1"/>
      <c r="AK253" s="1"/>
      <c r="AL253" s="1"/>
      <c r="AM253" s="1"/>
      <c r="AN253" s="1"/>
      <c r="AO253" s="1"/>
    </row>
    <row r="254" spans="1:41" s="3" customFormat="1">
      <c r="A254" s="48">
        <v>2483</v>
      </c>
      <c r="B254" s="53" t="s">
        <v>321</v>
      </c>
      <c r="C254" s="53"/>
      <c r="D254" s="7"/>
      <c r="E254" s="4"/>
      <c r="F254" s="70">
        <v>1</v>
      </c>
      <c r="G254" s="71"/>
      <c r="H254" s="72">
        <f t="shared" ref="H254:H259" si="349">SUM(E254:G254)</f>
        <v>1</v>
      </c>
      <c r="I254" s="70">
        <v>1</v>
      </c>
      <c r="J254" s="71" t="s">
        <v>216</v>
      </c>
      <c r="K254" s="73">
        <f>SUMIF(exportMMB!D:D,budgetMMB!A254,exportMMB!F:F)</f>
        <v>0</v>
      </c>
      <c r="L254" s="19">
        <f t="shared" si="337"/>
        <v>0</v>
      </c>
      <c r="M254" s="32"/>
      <c r="N254" s="19">
        <f t="shared" si="338"/>
        <v>0</v>
      </c>
      <c r="O254" s="42"/>
      <c r="P254" s="42"/>
      <c r="Q254" s="42"/>
      <c r="R254" s="42"/>
      <c r="S254" s="19">
        <f t="shared" si="339"/>
        <v>0</v>
      </c>
      <c r="T254" s="42">
        <f t="shared" si="340"/>
        <v>0</v>
      </c>
      <c r="U254" s="42" t="e">
        <f>SUMIF(#REF!,A254,#REF!)</f>
        <v>#REF!</v>
      </c>
      <c r="V254" s="42" t="e">
        <f>SUMIF(#REF!,A254,#REF!)</f>
        <v>#REF!</v>
      </c>
      <c r="W254" s="42" t="e">
        <f t="shared" si="341"/>
        <v>#REF!</v>
      </c>
      <c r="X254" s="42" t="e">
        <f t="shared" si="342"/>
        <v>#REF!</v>
      </c>
      <c r="Y254" s="42" t="e">
        <f t="shared" si="343"/>
        <v>#REF!</v>
      </c>
      <c r="Z254" s="116" t="e">
        <f t="shared" si="344"/>
        <v>#REF!</v>
      </c>
      <c r="AA254" s="120">
        <f t="shared" si="345"/>
        <v>0</v>
      </c>
      <c r="AB254" s="153">
        <f t="shared" si="299"/>
        <v>0</v>
      </c>
      <c r="AC254" s="1"/>
      <c r="AD254" s="1"/>
      <c r="AE254" s="1"/>
      <c r="AF254" s="1"/>
      <c r="AG254" s="1"/>
      <c r="AH254" s="1"/>
      <c r="AI254" s="1"/>
      <c r="AJ254" s="1"/>
      <c r="AK254" s="1"/>
      <c r="AL254" s="1"/>
      <c r="AM254" s="1"/>
      <c r="AN254" s="1"/>
      <c r="AO254" s="1"/>
    </row>
    <row r="255" spans="1:41" s="3" customFormat="1">
      <c r="A255" s="48">
        <v>2497</v>
      </c>
      <c r="B255" s="53" t="s">
        <v>159</v>
      </c>
      <c r="C255" s="53"/>
      <c r="D255" s="7"/>
      <c r="E255" s="4"/>
      <c r="F255" s="70">
        <v>1</v>
      </c>
      <c r="G255" s="71"/>
      <c r="H255" s="72">
        <f t="shared" si="349"/>
        <v>1</v>
      </c>
      <c r="I255" s="70">
        <v>1</v>
      </c>
      <c r="J255" s="71" t="s">
        <v>216</v>
      </c>
      <c r="K255" s="73">
        <f>SUMIF(exportMMB!D:D,budgetMMB!A255,exportMMB!F:F)</f>
        <v>0</v>
      </c>
      <c r="L255" s="19">
        <f t="shared" si="337"/>
        <v>0</v>
      </c>
      <c r="M255" s="32"/>
      <c r="N255" s="19">
        <f t="shared" si="338"/>
        <v>0</v>
      </c>
      <c r="O255" s="42"/>
      <c r="P255" s="42"/>
      <c r="Q255" s="42"/>
      <c r="R255" s="42"/>
      <c r="S255" s="19">
        <f t="shared" si="339"/>
        <v>0</v>
      </c>
      <c r="T255" s="45"/>
      <c r="U255" s="42" t="e">
        <f>SUMIF(#REF!,A255,#REF!)</f>
        <v>#REF!</v>
      </c>
      <c r="V255" s="42" t="e">
        <f>SUMIF(#REF!,A255,#REF!)</f>
        <v>#REF!</v>
      </c>
      <c r="W255" s="42" t="e">
        <f t="shared" si="341"/>
        <v>#REF!</v>
      </c>
      <c r="X255" s="42" t="e">
        <f t="shared" si="342"/>
        <v>#REF!</v>
      </c>
      <c r="Y255" s="42" t="e">
        <f t="shared" si="343"/>
        <v>#REF!</v>
      </c>
      <c r="Z255" s="116" t="e">
        <f t="shared" si="344"/>
        <v>#REF!</v>
      </c>
      <c r="AA255" s="120">
        <f t="shared" si="345"/>
        <v>0</v>
      </c>
      <c r="AB255" s="153">
        <f t="shared" si="299"/>
        <v>0</v>
      </c>
      <c r="AC255" s="1"/>
      <c r="AD255" s="1"/>
      <c r="AE255" s="1"/>
      <c r="AF255" s="1"/>
      <c r="AG255" s="1"/>
      <c r="AH255" s="1"/>
      <c r="AI255" s="1"/>
      <c r="AJ255" s="1"/>
      <c r="AK255" s="1"/>
      <c r="AL255" s="1"/>
      <c r="AM255" s="1"/>
      <c r="AN255" s="1"/>
      <c r="AO255" s="1"/>
    </row>
    <row r="256" spans="1:41" s="3" customFormat="1">
      <c r="A256" s="48"/>
      <c r="B256" s="55" t="s">
        <v>253</v>
      </c>
      <c r="C256" s="55"/>
      <c r="D256" s="7"/>
      <c r="E256" s="4"/>
      <c r="F256" s="70"/>
      <c r="G256" s="71"/>
      <c r="H256" s="72"/>
      <c r="I256" s="70"/>
      <c r="J256" s="71"/>
      <c r="K256" s="73"/>
      <c r="L256" s="21">
        <f t="shared" ref="L256:S256" si="350">SUM(L239:L255)</f>
        <v>0</v>
      </c>
      <c r="M256" s="28">
        <f t="shared" si="350"/>
        <v>0</v>
      </c>
      <c r="N256" s="21">
        <f t="shared" si="350"/>
        <v>0</v>
      </c>
      <c r="O256" s="43">
        <f t="shared" si="350"/>
        <v>0</v>
      </c>
      <c r="P256" s="43">
        <f t="shared" si="350"/>
        <v>0</v>
      </c>
      <c r="Q256" s="43">
        <f t="shared" si="350"/>
        <v>0</v>
      </c>
      <c r="R256" s="43">
        <f t="shared" si="350"/>
        <v>0</v>
      </c>
      <c r="S256" s="21">
        <f t="shared" si="350"/>
        <v>0</v>
      </c>
      <c r="T256" s="43">
        <f>SUM(T239:T255)</f>
        <v>0</v>
      </c>
      <c r="U256" s="46" t="e">
        <f t="shared" ref="U256:V256" si="351">SUM(U239:U255)</f>
        <v>#REF!</v>
      </c>
      <c r="V256" s="46" t="e">
        <f t="shared" si="351"/>
        <v>#REF!</v>
      </c>
      <c r="W256" s="46" t="e">
        <f t="shared" ref="W256:AA256" si="352">SUM(W239:W255)</f>
        <v>#REF!</v>
      </c>
      <c r="X256" s="46" t="e">
        <f t="shared" si="352"/>
        <v>#REF!</v>
      </c>
      <c r="Y256" s="46" t="e">
        <f t="shared" si="352"/>
        <v>#REF!</v>
      </c>
      <c r="Z256" s="142" t="e">
        <f t="shared" si="352"/>
        <v>#REF!</v>
      </c>
      <c r="AA256" s="143">
        <f t="shared" si="352"/>
        <v>0</v>
      </c>
      <c r="AB256" s="161">
        <f t="shared" ref="AB256" si="353">SUM(AB239:AB255)</f>
        <v>0</v>
      </c>
      <c r="AC256" s="1"/>
      <c r="AD256" s="1"/>
      <c r="AE256" s="1"/>
      <c r="AF256" s="1"/>
      <c r="AG256" s="1"/>
      <c r="AH256" s="1"/>
      <c r="AI256" s="1"/>
      <c r="AJ256" s="1"/>
      <c r="AK256" s="1"/>
      <c r="AL256" s="1"/>
      <c r="AM256" s="1"/>
      <c r="AN256" s="1"/>
      <c r="AO256" s="1"/>
    </row>
    <row r="257" spans="1:41" s="3" customFormat="1">
      <c r="A257" s="48"/>
      <c r="B257" s="53"/>
      <c r="C257" s="53"/>
      <c r="D257" s="7"/>
      <c r="E257" s="4"/>
      <c r="F257" s="70"/>
      <c r="G257" s="71"/>
      <c r="H257" s="72"/>
      <c r="I257" s="70"/>
      <c r="J257" s="70"/>
      <c r="K257" s="73"/>
      <c r="L257" s="19"/>
      <c r="M257" s="32"/>
      <c r="N257" s="19"/>
      <c r="O257" s="42"/>
      <c r="P257" s="42"/>
      <c r="Q257" s="42"/>
      <c r="R257" s="42"/>
      <c r="S257" s="19">
        <f t="shared" ref="S257:S282" si="354">L257-SUM(N257:R257)</f>
        <v>0</v>
      </c>
      <c r="T257" s="42"/>
      <c r="U257" s="42"/>
      <c r="V257" s="42"/>
      <c r="W257" s="42"/>
      <c r="X257" s="42"/>
      <c r="Y257" s="42"/>
      <c r="Z257" s="116"/>
      <c r="AA257" s="120"/>
      <c r="AB257" s="162"/>
      <c r="AC257" s="1"/>
      <c r="AD257" s="1"/>
      <c r="AE257" s="1"/>
      <c r="AF257" s="1"/>
      <c r="AG257" s="1"/>
      <c r="AH257" s="1"/>
      <c r="AI257" s="1"/>
      <c r="AJ257" s="1"/>
      <c r="AK257" s="1"/>
      <c r="AL257" s="1"/>
      <c r="AM257" s="1"/>
      <c r="AN257" s="1"/>
      <c r="AO257" s="1"/>
    </row>
    <row r="258" spans="1:41" s="3" customFormat="1">
      <c r="A258" s="181" t="s">
        <v>184</v>
      </c>
      <c r="B258" s="38" t="s">
        <v>225</v>
      </c>
      <c r="C258" s="38"/>
      <c r="D258" s="7"/>
      <c r="E258" s="4"/>
      <c r="F258" s="70"/>
      <c r="G258" s="71"/>
      <c r="H258" s="72"/>
      <c r="I258" s="70"/>
      <c r="J258" s="71"/>
      <c r="K258" s="73"/>
      <c r="L258" s="19"/>
      <c r="M258" s="32"/>
      <c r="N258" s="19"/>
      <c r="O258" s="42"/>
      <c r="P258" s="42"/>
      <c r="Q258" s="42"/>
      <c r="R258" s="42"/>
      <c r="S258" s="19">
        <f t="shared" si="354"/>
        <v>0</v>
      </c>
      <c r="T258" s="42"/>
      <c r="U258" s="42"/>
      <c r="V258" s="42"/>
      <c r="W258" s="42"/>
      <c r="X258" s="42"/>
      <c r="Y258" s="42"/>
      <c r="Z258" s="116"/>
      <c r="AA258" s="120"/>
      <c r="AB258" s="162"/>
      <c r="AC258" s="1"/>
      <c r="AD258" s="1"/>
      <c r="AE258" s="1"/>
      <c r="AF258" s="1"/>
      <c r="AG258" s="1"/>
      <c r="AH258" s="1"/>
      <c r="AI258" s="1"/>
      <c r="AJ258" s="1"/>
      <c r="AK258" s="1"/>
      <c r="AL258" s="1"/>
      <c r="AM258" s="1"/>
      <c r="AN258" s="1"/>
      <c r="AO258" s="1"/>
    </row>
    <row r="259" spans="1:41" s="3" customFormat="1">
      <c r="A259" s="48">
        <v>2501</v>
      </c>
      <c r="B259" s="53" t="s">
        <v>53</v>
      </c>
      <c r="C259" s="53"/>
      <c r="D259" s="7"/>
      <c r="E259" s="4"/>
      <c r="F259" s="70">
        <v>1</v>
      </c>
      <c r="G259" s="71"/>
      <c r="H259" s="72">
        <f t="shared" si="349"/>
        <v>1</v>
      </c>
      <c r="I259" s="70">
        <v>1</v>
      </c>
      <c r="J259" s="71" t="s">
        <v>216</v>
      </c>
      <c r="K259" s="73">
        <f>SUMIF(exportMMB!D:D,budgetMMB!A259,exportMMB!F:F)</f>
        <v>0</v>
      </c>
      <c r="L259" s="19">
        <f t="shared" ref="L259:L282" si="355">H259*I259*K259</f>
        <v>0</v>
      </c>
      <c r="M259" s="32"/>
      <c r="N259" s="19">
        <f t="shared" ref="N259:N282" si="356">MAX(L259-SUM(O259:R259),0)</f>
        <v>0</v>
      </c>
      <c r="O259" s="42"/>
      <c r="P259" s="42"/>
      <c r="Q259" s="42"/>
      <c r="R259" s="42"/>
      <c r="S259" s="19">
        <f t="shared" si="354"/>
        <v>0</v>
      </c>
      <c r="T259" s="42">
        <f t="shared" ref="T259:T281" si="357">N259</f>
        <v>0</v>
      </c>
      <c r="U259" s="42" t="e">
        <f>SUMIF(#REF!,A259,#REF!)</f>
        <v>#REF!</v>
      </c>
      <c r="V259" s="42" t="e">
        <f>SUMIF(#REF!,A259,#REF!)</f>
        <v>#REF!</v>
      </c>
      <c r="W259" s="42" t="e">
        <f t="shared" ref="W259:W282" si="358">U259+V259</f>
        <v>#REF!</v>
      </c>
      <c r="X259" s="42" t="e">
        <f t="shared" ref="X259:X282" si="359">MAX(L259-W259,0)</f>
        <v>#REF!</v>
      </c>
      <c r="Y259" s="42" t="e">
        <f t="shared" ref="Y259:Y282" si="360">W259+X259</f>
        <v>#REF!</v>
      </c>
      <c r="Z259" s="116" t="e">
        <f t="shared" ref="Z259:Z282" si="361">L259-Y259</f>
        <v>#REF!</v>
      </c>
      <c r="AA259" s="120">
        <f t="shared" ref="AA259:AA282" si="362">AB259-L259</f>
        <v>0</v>
      </c>
      <c r="AB259" s="153">
        <f t="shared" si="299"/>
        <v>0</v>
      </c>
      <c r="AC259" s="1"/>
      <c r="AD259" s="1"/>
      <c r="AE259" s="1"/>
      <c r="AF259" s="1"/>
      <c r="AG259" s="1"/>
      <c r="AH259" s="1"/>
      <c r="AI259" s="1"/>
      <c r="AJ259" s="1"/>
      <c r="AK259" s="1"/>
      <c r="AL259" s="1"/>
      <c r="AM259" s="1"/>
      <c r="AN259" s="1"/>
      <c r="AO259" s="1"/>
    </row>
    <row r="260" spans="1:41" s="3" customFormat="1">
      <c r="A260" s="48">
        <v>2503</v>
      </c>
      <c r="B260" s="53" t="s">
        <v>323</v>
      </c>
      <c r="C260" s="53"/>
      <c r="D260" s="7"/>
      <c r="E260" s="4"/>
      <c r="F260" s="70">
        <v>1</v>
      </c>
      <c r="G260" s="71"/>
      <c r="H260" s="72">
        <f t="shared" ref="H260:H267" si="363">SUM(E260:G260)</f>
        <v>1</v>
      </c>
      <c r="I260" s="70">
        <v>1</v>
      </c>
      <c r="J260" s="71" t="s">
        <v>216</v>
      </c>
      <c r="K260" s="73">
        <f>SUMIF(exportMMB!D:D,budgetMMB!A260,exportMMB!F:F)</f>
        <v>0</v>
      </c>
      <c r="L260" s="19">
        <f t="shared" si="355"/>
        <v>0</v>
      </c>
      <c r="M260" s="32"/>
      <c r="N260" s="19">
        <f t="shared" si="356"/>
        <v>0</v>
      </c>
      <c r="O260" s="42"/>
      <c r="P260" s="42"/>
      <c r="Q260" s="42"/>
      <c r="R260" s="42"/>
      <c r="S260" s="19">
        <f t="shared" si="354"/>
        <v>0</v>
      </c>
      <c r="T260" s="42">
        <f t="shared" si="357"/>
        <v>0</v>
      </c>
      <c r="U260" s="42" t="e">
        <f>SUMIF(#REF!,A260,#REF!)</f>
        <v>#REF!</v>
      </c>
      <c r="V260" s="42" t="e">
        <f>SUMIF(#REF!,A260,#REF!)</f>
        <v>#REF!</v>
      </c>
      <c r="W260" s="42" t="e">
        <f t="shared" si="358"/>
        <v>#REF!</v>
      </c>
      <c r="X260" s="42" t="e">
        <f t="shared" si="359"/>
        <v>#REF!</v>
      </c>
      <c r="Y260" s="42" t="e">
        <f t="shared" si="360"/>
        <v>#REF!</v>
      </c>
      <c r="Z260" s="116" t="e">
        <f t="shared" si="361"/>
        <v>#REF!</v>
      </c>
      <c r="AA260" s="120">
        <f t="shared" si="362"/>
        <v>0</v>
      </c>
      <c r="AB260" s="153">
        <f t="shared" si="299"/>
        <v>0</v>
      </c>
      <c r="AC260" s="1"/>
      <c r="AD260" s="1"/>
      <c r="AE260" s="1"/>
      <c r="AF260" s="1"/>
      <c r="AG260" s="1"/>
      <c r="AH260" s="1"/>
      <c r="AI260" s="1"/>
      <c r="AJ260" s="1"/>
      <c r="AK260" s="1"/>
      <c r="AL260" s="1"/>
      <c r="AM260" s="1"/>
      <c r="AN260" s="1"/>
      <c r="AO260" s="1"/>
    </row>
    <row r="261" spans="1:41" s="3" customFormat="1">
      <c r="A261" s="48">
        <v>2504</v>
      </c>
      <c r="B261" s="53" t="s">
        <v>54</v>
      </c>
      <c r="C261" s="53"/>
      <c r="D261" s="7"/>
      <c r="E261" s="4"/>
      <c r="F261" s="70">
        <v>1</v>
      </c>
      <c r="G261" s="71"/>
      <c r="H261" s="72">
        <f t="shared" si="363"/>
        <v>1</v>
      </c>
      <c r="I261" s="70">
        <v>1</v>
      </c>
      <c r="J261" s="71" t="s">
        <v>216</v>
      </c>
      <c r="K261" s="73">
        <f>SUMIF(exportMMB!D:D,budgetMMB!A261,exportMMB!F:F)</f>
        <v>0</v>
      </c>
      <c r="L261" s="19">
        <f t="shared" si="355"/>
        <v>0</v>
      </c>
      <c r="M261" s="32"/>
      <c r="N261" s="19">
        <f t="shared" si="356"/>
        <v>0</v>
      </c>
      <c r="O261" s="42"/>
      <c r="P261" s="42"/>
      <c r="Q261" s="42"/>
      <c r="R261" s="42"/>
      <c r="S261" s="19">
        <f t="shared" si="354"/>
        <v>0</v>
      </c>
      <c r="T261" s="42">
        <f t="shared" si="357"/>
        <v>0</v>
      </c>
      <c r="U261" s="42" t="e">
        <f>SUMIF(#REF!,A261,#REF!)</f>
        <v>#REF!</v>
      </c>
      <c r="V261" s="42" t="e">
        <f>SUMIF(#REF!,A261,#REF!)</f>
        <v>#REF!</v>
      </c>
      <c r="W261" s="42" t="e">
        <f t="shared" si="358"/>
        <v>#REF!</v>
      </c>
      <c r="X261" s="42" t="e">
        <f t="shared" si="359"/>
        <v>#REF!</v>
      </c>
      <c r="Y261" s="42" t="e">
        <f t="shared" si="360"/>
        <v>#REF!</v>
      </c>
      <c r="Z261" s="116" t="e">
        <f t="shared" si="361"/>
        <v>#REF!</v>
      </c>
      <c r="AA261" s="120">
        <f t="shared" si="362"/>
        <v>0</v>
      </c>
      <c r="AB261" s="153">
        <f t="shared" si="299"/>
        <v>0</v>
      </c>
      <c r="AC261" s="1"/>
      <c r="AD261" s="1"/>
      <c r="AE261" s="1"/>
      <c r="AF261" s="1"/>
      <c r="AG261" s="1"/>
      <c r="AH261" s="1"/>
      <c r="AI261" s="1"/>
      <c r="AJ261" s="1"/>
      <c r="AK261" s="1"/>
      <c r="AL261" s="1"/>
      <c r="AM261" s="1"/>
      <c r="AN261" s="1"/>
      <c r="AO261" s="1"/>
    </row>
    <row r="262" spans="1:41" s="3" customFormat="1">
      <c r="A262" s="48">
        <v>2505</v>
      </c>
      <c r="B262" s="53" t="s">
        <v>55</v>
      </c>
      <c r="C262" s="53"/>
      <c r="D262" s="7"/>
      <c r="E262" s="4"/>
      <c r="F262" s="70">
        <v>1</v>
      </c>
      <c r="G262" s="71"/>
      <c r="H262" s="72">
        <f t="shared" si="363"/>
        <v>1</v>
      </c>
      <c r="I262" s="70">
        <v>1</v>
      </c>
      <c r="J262" s="71" t="s">
        <v>216</v>
      </c>
      <c r="K262" s="73">
        <f>SUMIF(exportMMB!D:D,budgetMMB!A262,exportMMB!F:F)</f>
        <v>0</v>
      </c>
      <c r="L262" s="19">
        <f t="shared" si="355"/>
        <v>0</v>
      </c>
      <c r="M262" s="32"/>
      <c r="N262" s="19">
        <f t="shared" si="356"/>
        <v>0</v>
      </c>
      <c r="O262" s="42"/>
      <c r="P262" s="42"/>
      <c r="Q262" s="42"/>
      <c r="R262" s="42"/>
      <c r="S262" s="19">
        <f t="shared" si="354"/>
        <v>0</v>
      </c>
      <c r="T262" s="42">
        <f t="shared" si="357"/>
        <v>0</v>
      </c>
      <c r="U262" s="42" t="e">
        <f>SUMIF(#REF!,A262,#REF!)</f>
        <v>#REF!</v>
      </c>
      <c r="V262" s="42" t="e">
        <f>SUMIF(#REF!,A262,#REF!)</f>
        <v>#REF!</v>
      </c>
      <c r="W262" s="42" t="e">
        <f t="shared" si="358"/>
        <v>#REF!</v>
      </c>
      <c r="X262" s="42" t="e">
        <f t="shared" si="359"/>
        <v>#REF!</v>
      </c>
      <c r="Y262" s="42" t="e">
        <f t="shared" si="360"/>
        <v>#REF!</v>
      </c>
      <c r="Z262" s="116" t="e">
        <f t="shared" si="361"/>
        <v>#REF!</v>
      </c>
      <c r="AA262" s="120">
        <f t="shared" si="362"/>
        <v>0</v>
      </c>
      <c r="AB262" s="153">
        <f t="shared" si="299"/>
        <v>0</v>
      </c>
      <c r="AC262" s="1"/>
      <c r="AD262" s="1"/>
      <c r="AE262" s="1"/>
      <c r="AF262" s="1"/>
      <c r="AG262" s="1"/>
      <c r="AH262" s="1"/>
      <c r="AI262" s="1"/>
      <c r="AJ262" s="1"/>
      <c r="AK262" s="1"/>
      <c r="AL262" s="1"/>
      <c r="AM262" s="1"/>
      <c r="AN262" s="1"/>
      <c r="AO262" s="1"/>
    </row>
    <row r="263" spans="1:41" s="3" customFormat="1">
      <c r="A263" s="48">
        <v>2506</v>
      </c>
      <c r="B263" s="53" t="s">
        <v>56</v>
      </c>
      <c r="C263" s="53"/>
      <c r="D263" s="7"/>
      <c r="E263" s="4"/>
      <c r="F263" s="70">
        <v>1</v>
      </c>
      <c r="G263" s="71"/>
      <c r="H263" s="72">
        <f t="shared" si="363"/>
        <v>1</v>
      </c>
      <c r="I263" s="70">
        <v>1</v>
      </c>
      <c r="J263" s="71" t="s">
        <v>216</v>
      </c>
      <c r="K263" s="73">
        <f>SUMIF(exportMMB!D:D,budgetMMB!A263,exportMMB!F:F)</f>
        <v>0</v>
      </c>
      <c r="L263" s="19">
        <f t="shared" si="355"/>
        <v>0</v>
      </c>
      <c r="M263" s="32"/>
      <c r="N263" s="19">
        <f t="shared" si="356"/>
        <v>0</v>
      </c>
      <c r="O263" s="42"/>
      <c r="P263" s="42"/>
      <c r="Q263" s="42"/>
      <c r="R263" s="42"/>
      <c r="S263" s="19">
        <f t="shared" si="354"/>
        <v>0</v>
      </c>
      <c r="T263" s="42">
        <f t="shared" si="357"/>
        <v>0</v>
      </c>
      <c r="U263" s="42" t="e">
        <f>SUMIF(#REF!,A263,#REF!)</f>
        <v>#REF!</v>
      </c>
      <c r="V263" s="42" t="e">
        <f>SUMIF(#REF!,A263,#REF!)</f>
        <v>#REF!</v>
      </c>
      <c r="W263" s="42" t="e">
        <f t="shared" si="358"/>
        <v>#REF!</v>
      </c>
      <c r="X263" s="42" t="e">
        <f t="shared" si="359"/>
        <v>#REF!</v>
      </c>
      <c r="Y263" s="42" t="e">
        <f t="shared" si="360"/>
        <v>#REF!</v>
      </c>
      <c r="Z263" s="116" t="e">
        <f t="shared" si="361"/>
        <v>#REF!</v>
      </c>
      <c r="AA263" s="120">
        <f t="shared" si="362"/>
        <v>0</v>
      </c>
      <c r="AB263" s="153">
        <f t="shared" si="299"/>
        <v>0</v>
      </c>
      <c r="AC263" s="1"/>
      <c r="AD263" s="1"/>
      <c r="AE263" s="1"/>
      <c r="AF263" s="1"/>
      <c r="AG263" s="1"/>
      <c r="AH263" s="1"/>
      <c r="AI263" s="1"/>
      <c r="AJ263" s="1"/>
      <c r="AK263" s="1"/>
      <c r="AL263" s="1"/>
      <c r="AM263" s="1"/>
      <c r="AN263" s="1"/>
      <c r="AO263" s="1"/>
    </row>
    <row r="264" spans="1:41" s="3" customFormat="1">
      <c r="A264" s="180" t="s">
        <v>324</v>
      </c>
      <c r="B264" s="53" t="s">
        <v>325</v>
      </c>
      <c r="C264" s="53"/>
      <c r="D264" s="7"/>
      <c r="E264" s="4"/>
      <c r="F264" s="70">
        <v>1</v>
      </c>
      <c r="G264" s="71"/>
      <c r="H264" s="72">
        <f t="shared" si="363"/>
        <v>1</v>
      </c>
      <c r="I264" s="70">
        <v>1</v>
      </c>
      <c r="J264" s="71" t="s">
        <v>216</v>
      </c>
      <c r="K264" s="73">
        <f>SUMIF(exportMMB!D:D,budgetMMB!A264,exportMMB!F:F)</f>
        <v>0</v>
      </c>
      <c r="L264" s="19">
        <f t="shared" si="355"/>
        <v>0</v>
      </c>
      <c r="M264" s="32"/>
      <c r="N264" s="19">
        <f t="shared" si="356"/>
        <v>0</v>
      </c>
      <c r="O264" s="42"/>
      <c r="P264" s="42"/>
      <c r="Q264" s="42"/>
      <c r="R264" s="42"/>
      <c r="S264" s="19">
        <f t="shared" si="354"/>
        <v>0</v>
      </c>
      <c r="T264" s="42">
        <f t="shared" si="357"/>
        <v>0</v>
      </c>
      <c r="U264" s="42" t="e">
        <f>SUMIF(#REF!,A264,#REF!)</f>
        <v>#REF!</v>
      </c>
      <c r="V264" s="42" t="e">
        <f>SUMIF(#REF!,A264,#REF!)</f>
        <v>#REF!</v>
      </c>
      <c r="W264" s="42" t="e">
        <f t="shared" si="358"/>
        <v>#REF!</v>
      </c>
      <c r="X264" s="42" t="e">
        <f t="shared" si="359"/>
        <v>#REF!</v>
      </c>
      <c r="Y264" s="42" t="e">
        <f t="shared" si="360"/>
        <v>#REF!</v>
      </c>
      <c r="Z264" s="116" t="e">
        <f t="shared" si="361"/>
        <v>#REF!</v>
      </c>
      <c r="AA264" s="120">
        <f t="shared" si="362"/>
        <v>0</v>
      </c>
      <c r="AB264" s="153">
        <f t="shared" si="299"/>
        <v>0</v>
      </c>
      <c r="AC264" s="1"/>
      <c r="AD264" s="1"/>
      <c r="AE264" s="1"/>
      <c r="AF264" s="1"/>
      <c r="AG264" s="1"/>
      <c r="AH264" s="1"/>
      <c r="AI264" s="1"/>
      <c r="AJ264" s="1"/>
      <c r="AK264" s="1"/>
      <c r="AL264" s="1"/>
      <c r="AM264" s="1"/>
      <c r="AN264" s="1"/>
      <c r="AO264" s="1"/>
    </row>
    <row r="265" spans="1:41" s="3" customFormat="1">
      <c r="A265" s="180" t="s">
        <v>264</v>
      </c>
      <c r="B265" s="53" t="s">
        <v>265</v>
      </c>
      <c r="C265" s="53"/>
      <c r="D265" s="7"/>
      <c r="E265" s="4"/>
      <c r="F265" s="70">
        <v>1</v>
      </c>
      <c r="G265" s="71"/>
      <c r="H265" s="72">
        <f t="shared" si="363"/>
        <v>1</v>
      </c>
      <c r="I265" s="70">
        <v>1</v>
      </c>
      <c r="J265" s="71" t="s">
        <v>216</v>
      </c>
      <c r="K265" s="73">
        <f>SUMIF(exportMMB!D:D,budgetMMB!A265,exportMMB!F:F)</f>
        <v>0</v>
      </c>
      <c r="L265" s="19">
        <f t="shared" si="355"/>
        <v>0</v>
      </c>
      <c r="M265" s="32"/>
      <c r="N265" s="19">
        <f t="shared" si="356"/>
        <v>0</v>
      </c>
      <c r="O265" s="42"/>
      <c r="P265" s="42"/>
      <c r="Q265" s="42"/>
      <c r="R265" s="42"/>
      <c r="S265" s="19">
        <f t="shared" si="354"/>
        <v>0</v>
      </c>
      <c r="T265" s="42">
        <f t="shared" si="357"/>
        <v>0</v>
      </c>
      <c r="U265" s="42" t="e">
        <f>SUMIF(#REF!,A265,#REF!)</f>
        <v>#REF!</v>
      </c>
      <c r="V265" s="42" t="e">
        <f>SUMIF(#REF!,A265,#REF!)</f>
        <v>#REF!</v>
      </c>
      <c r="W265" s="42" t="e">
        <f t="shared" si="358"/>
        <v>#REF!</v>
      </c>
      <c r="X265" s="42" t="e">
        <f t="shared" si="359"/>
        <v>#REF!</v>
      </c>
      <c r="Y265" s="42" t="e">
        <f t="shared" si="360"/>
        <v>#REF!</v>
      </c>
      <c r="Z265" s="116" t="e">
        <f t="shared" si="361"/>
        <v>#REF!</v>
      </c>
      <c r="AA265" s="120">
        <f t="shared" si="362"/>
        <v>0</v>
      </c>
      <c r="AB265" s="153">
        <f t="shared" si="299"/>
        <v>0</v>
      </c>
      <c r="AC265" s="1"/>
      <c r="AD265" s="1"/>
      <c r="AE265" s="1"/>
      <c r="AF265" s="1"/>
      <c r="AG265" s="1"/>
      <c r="AH265" s="1"/>
      <c r="AI265" s="1"/>
      <c r="AJ265" s="1"/>
      <c r="AK265" s="1"/>
      <c r="AL265" s="1"/>
      <c r="AM265" s="1"/>
      <c r="AN265" s="1"/>
      <c r="AO265" s="1"/>
    </row>
    <row r="266" spans="1:41" s="3" customFormat="1">
      <c r="A266" s="180" t="s">
        <v>326</v>
      </c>
      <c r="B266" s="53" t="s">
        <v>327</v>
      </c>
      <c r="C266" s="53"/>
      <c r="D266" s="7"/>
      <c r="E266" s="4"/>
      <c r="F266" s="70">
        <v>1</v>
      </c>
      <c r="G266" s="71"/>
      <c r="H266" s="72">
        <f t="shared" si="363"/>
        <v>1</v>
      </c>
      <c r="I266" s="70">
        <v>1</v>
      </c>
      <c r="J266" s="71" t="s">
        <v>216</v>
      </c>
      <c r="K266" s="73">
        <f>SUMIF(exportMMB!D:D,budgetMMB!A266,exportMMB!F:F)</f>
        <v>0</v>
      </c>
      <c r="L266" s="19">
        <f t="shared" si="355"/>
        <v>0</v>
      </c>
      <c r="M266" s="32"/>
      <c r="N266" s="19">
        <f t="shared" si="356"/>
        <v>0</v>
      </c>
      <c r="O266" s="42"/>
      <c r="P266" s="42"/>
      <c r="Q266" s="42"/>
      <c r="R266" s="42"/>
      <c r="S266" s="19">
        <f t="shared" si="354"/>
        <v>0</v>
      </c>
      <c r="T266" s="42">
        <f t="shared" si="357"/>
        <v>0</v>
      </c>
      <c r="U266" s="42" t="e">
        <f>SUMIF(#REF!,A266,#REF!)</f>
        <v>#REF!</v>
      </c>
      <c r="V266" s="42" t="e">
        <f>SUMIF(#REF!,A266,#REF!)</f>
        <v>#REF!</v>
      </c>
      <c r="W266" s="42" t="e">
        <f t="shared" si="358"/>
        <v>#REF!</v>
      </c>
      <c r="X266" s="42" t="e">
        <f t="shared" si="359"/>
        <v>#REF!</v>
      </c>
      <c r="Y266" s="42" t="e">
        <f t="shared" si="360"/>
        <v>#REF!</v>
      </c>
      <c r="Z266" s="116" t="e">
        <f t="shared" si="361"/>
        <v>#REF!</v>
      </c>
      <c r="AA266" s="120">
        <f t="shared" si="362"/>
        <v>0</v>
      </c>
      <c r="AB266" s="153">
        <f t="shared" si="299"/>
        <v>0</v>
      </c>
      <c r="AC266" s="1"/>
      <c r="AD266" s="1"/>
      <c r="AE266" s="1"/>
      <c r="AF266" s="1"/>
      <c r="AG266" s="1"/>
      <c r="AH266" s="1"/>
      <c r="AI266" s="1"/>
      <c r="AJ266" s="1"/>
      <c r="AK266" s="1"/>
      <c r="AL266" s="1"/>
      <c r="AM266" s="1"/>
      <c r="AN266" s="1"/>
      <c r="AO266" s="1"/>
    </row>
    <row r="267" spans="1:41" s="3" customFormat="1">
      <c r="A267" s="180" t="s">
        <v>329</v>
      </c>
      <c r="B267" s="53" t="s">
        <v>328</v>
      </c>
      <c r="C267" s="53"/>
      <c r="D267" s="7"/>
      <c r="E267" s="4"/>
      <c r="F267" s="70">
        <v>1</v>
      </c>
      <c r="G267" s="71"/>
      <c r="H267" s="72">
        <f t="shared" si="363"/>
        <v>1</v>
      </c>
      <c r="I267" s="70">
        <v>1</v>
      </c>
      <c r="J267" s="71" t="s">
        <v>216</v>
      </c>
      <c r="K267" s="73">
        <f>SUMIF(exportMMB!D:D,budgetMMB!A267,exportMMB!F:F)</f>
        <v>0</v>
      </c>
      <c r="L267" s="19">
        <f t="shared" si="355"/>
        <v>0</v>
      </c>
      <c r="M267" s="32"/>
      <c r="N267" s="19">
        <f t="shared" si="356"/>
        <v>0</v>
      </c>
      <c r="O267" s="42"/>
      <c r="P267" s="42"/>
      <c r="Q267" s="42"/>
      <c r="R267" s="42"/>
      <c r="S267" s="19">
        <f t="shared" si="354"/>
        <v>0</v>
      </c>
      <c r="T267" s="42">
        <f t="shared" si="357"/>
        <v>0</v>
      </c>
      <c r="U267" s="42" t="e">
        <f>SUMIF(#REF!,A267,#REF!)</f>
        <v>#REF!</v>
      </c>
      <c r="V267" s="42" t="e">
        <f>SUMIF(#REF!,A267,#REF!)</f>
        <v>#REF!</v>
      </c>
      <c r="W267" s="42" t="e">
        <f t="shared" si="358"/>
        <v>#REF!</v>
      </c>
      <c r="X267" s="42" t="e">
        <f t="shared" si="359"/>
        <v>#REF!</v>
      </c>
      <c r="Y267" s="42" t="e">
        <f t="shared" si="360"/>
        <v>#REF!</v>
      </c>
      <c r="Z267" s="116" t="e">
        <f t="shared" si="361"/>
        <v>#REF!</v>
      </c>
      <c r="AA267" s="120">
        <f t="shared" si="362"/>
        <v>0</v>
      </c>
      <c r="AB267" s="153">
        <f t="shared" ref="AB267:AB330" si="364">L267</f>
        <v>0</v>
      </c>
      <c r="AC267" s="1"/>
      <c r="AD267" s="1"/>
      <c r="AE267" s="1"/>
      <c r="AF267" s="1"/>
      <c r="AG267" s="1"/>
      <c r="AH267" s="1"/>
      <c r="AI267" s="1"/>
      <c r="AJ267" s="1"/>
      <c r="AK267" s="1"/>
      <c r="AL267" s="1"/>
      <c r="AM267" s="1"/>
      <c r="AN267" s="1"/>
      <c r="AO267" s="1"/>
    </row>
    <row r="268" spans="1:41" s="3" customFormat="1">
      <c r="A268" s="180" t="s">
        <v>331</v>
      </c>
      <c r="B268" s="53" t="s">
        <v>330</v>
      </c>
      <c r="C268" s="53"/>
      <c r="D268" s="7"/>
      <c r="E268" s="4"/>
      <c r="F268" s="70">
        <v>1</v>
      </c>
      <c r="G268" s="71"/>
      <c r="H268" s="72">
        <f t="shared" ref="H268:H272" si="365">SUM(E268:G268)</f>
        <v>1</v>
      </c>
      <c r="I268" s="70">
        <v>1</v>
      </c>
      <c r="J268" s="71" t="s">
        <v>216</v>
      </c>
      <c r="K268" s="73">
        <f>SUMIF(exportMMB!D:D,budgetMMB!A268,exportMMB!F:F)</f>
        <v>0</v>
      </c>
      <c r="L268" s="19">
        <f t="shared" si="355"/>
        <v>0</v>
      </c>
      <c r="M268" s="32"/>
      <c r="N268" s="19">
        <f t="shared" si="356"/>
        <v>0</v>
      </c>
      <c r="O268" s="42"/>
      <c r="P268" s="42"/>
      <c r="Q268" s="42"/>
      <c r="R268" s="42"/>
      <c r="S268" s="19">
        <f t="shared" si="354"/>
        <v>0</v>
      </c>
      <c r="T268" s="42">
        <f t="shared" si="357"/>
        <v>0</v>
      </c>
      <c r="U268" s="42" t="e">
        <f>SUMIF(#REF!,A268,#REF!)</f>
        <v>#REF!</v>
      </c>
      <c r="V268" s="42" t="e">
        <f>SUMIF(#REF!,A268,#REF!)</f>
        <v>#REF!</v>
      </c>
      <c r="W268" s="42" t="e">
        <f t="shared" si="358"/>
        <v>#REF!</v>
      </c>
      <c r="X268" s="42" t="e">
        <f t="shared" si="359"/>
        <v>#REF!</v>
      </c>
      <c r="Y268" s="42" t="e">
        <f t="shared" si="360"/>
        <v>#REF!</v>
      </c>
      <c r="Z268" s="116" t="e">
        <f t="shared" si="361"/>
        <v>#REF!</v>
      </c>
      <c r="AA268" s="120">
        <f t="shared" si="362"/>
        <v>0</v>
      </c>
      <c r="AB268" s="153">
        <f t="shared" si="364"/>
        <v>0</v>
      </c>
      <c r="AC268" s="1"/>
      <c r="AD268" s="1"/>
      <c r="AE268" s="1"/>
      <c r="AF268" s="1"/>
      <c r="AG268" s="1"/>
      <c r="AH268" s="1"/>
      <c r="AI268" s="1"/>
      <c r="AJ268" s="1"/>
      <c r="AK268" s="1"/>
      <c r="AL268" s="1"/>
      <c r="AM268" s="1"/>
      <c r="AN268" s="1"/>
      <c r="AO268" s="1"/>
    </row>
    <row r="269" spans="1:41" s="3" customFormat="1">
      <c r="A269" s="48">
        <v>2512</v>
      </c>
      <c r="B269" s="53" t="s">
        <v>677</v>
      </c>
      <c r="C269" s="53"/>
      <c r="D269" s="7"/>
      <c r="E269" s="4"/>
      <c r="F269" s="70">
        <v>1</v>
      </c>
      <c r="G269" s="71"/>
      <c r="H269" s="72">
        <f t="shared" si="365"/>
        <v>1</v>
      </c>
      <c r="I269" s="70">
        <v>1</v>
      </c>
      <c r="J269" s="71" t="s">
        <v>216</v>
      </c>
      <c r="K269" s="73">
        <f>SUMIF(exportMMB!D:D,budgetMMB!A269,exportMMB!F:F)</f>
        <v>0</v>
      </c>
      <c r="L269" s="19">
        <f t="shared" si="355"/>
        <v>0</v>
      </c>
      <c r="M269" s="32"/>
      <c r="N269" s="19">
        <f t="shared" si="356"/>
        <v>0</v>
      </c>
      <c r="O269" s="42"/>
      <c r="P269" s="42"/>
      <c r="Q269" s="42"/>
      <c r="R269" s="42"/>
      <c r="S269" s="19">
        <f t="shared" si="354"/>
        <v>0</v>
      </c>
      <c r="T269" s="42">
        <f t="shared" si="357"/>
        <v>0</v>
      </c>
      <c r="U269" s="42" t="e">
        <f>SUMIF(#REF!,A269,#REF!)</f>
        <v>#REF!</v>
      </c>
      <c r="V269" s="42" t="e">
        <f>SUMIF(#REF!,A269,#REF!)</f>
        <v>#REF!</v>
      </c>
      <c r="W269" s="42" t="e">
        <f t="shared" si="358"/>
        <v>#REF!</v>
      </c>
      <c r="X269" s="42" t="e">
        <f t="shared" si="359"/>
        <v>#REF!</v>
      </c>
      <c r="Y269" s="42" t="e">
        <f t="shared" si="360"/>
        <v>#REF!</v>
      </c>
      <c r="Z269" s="116" t="e">
        <f t="shared" si="361"/>
        <v>#REF!</v>
      </c>
      <c r="AA269" s="120">
        <f t="shared" si="362"/>
        <v>0</v>
      </c>
      <c r="AB269" s="153">
        <f t="shared" si="364"/>
        <v>0</v>
      </c>
      <c r="AC269" s="1"/>
      <c r="AD269" s="1"/>
      <c r="AE269" s="1"/>
      <c r="AF269" s="1"/>
      <c r="AG269" s="1"/>
      <c r="AH269" s="1"/>
      <c r="AI269" s="1"/>
      <c r="AJ269" s="1"/>
      <c r="AK269" s="1"/>
      <c r="AL269" s="1"/>
      <c r="AM269" s="1"/>
      <c r="AN269" s="1"/>
      <c r="AO269" s="1"/>
    </row>
    <row r="270" spans="1:41" s="3" customFormat="1">
      <c r="A270" s="180" t="s">
        <v>333</v>
      </c>
      <c r="B270" s="53" t="s">
        <v>332</v>
      </c>
      <c r="C270" s="53"/>
      <c r="D270" s="7"/>
      <c r="E270" s="4"/>
      <c r="F270" s="70">
        <v>1</v>
      </c>
      <c r="G270" s="71"/>
      <c r="H270" s="72">
        <f t="shared" si="365"/>
        <v>1</v>
      </c>
      <c r="I270" s="70">
        <v>1</v>
      </c>
      <c r="J270" s="71" t="s">
        <v>216</v>
      </c>
      <c r="K270" s="73">
        <f>SUMIF(exportMMB!D:D,budgetMMB!A270,exportMMB!F:F)</f>
        <v>0</v>
      </c>
      <c r="L270" s="19">
        <f t="shared" si="355"/>
        <v>0</v>
      </c>
      <c r="M270" s="32"/>
      <c r="N270" s="19">
        <f t="shared" si="356"/>
        <v>0</v>
      </c>
      <c r="O270" s="42"/>
      <c r="P270" s="42"/>
      <c r="Q270" s="42"/>
      <c r="R270" s="42"/>
      <c r="S270" s="19">
        <f t="shared" si="354"/>
        <v>0</v>
      </c>
      <c r="T270" s="42">
        <f t="shared" si="357"/>
        <v>0</v>
      </c>
      <c r="U270" s="42" t="e">
        <f>SUMIF(#REF!,A270,#REF!)</f>
        <v>#REF!</v>
      </c>
      <c r="V270" s="42" t="e">
        <f>SUMIF(#REF!,A270,#REF!)</f>
        <v>#REF!</v>
      </c>
      <c r="W270" s="42" t="e">
        <f t="shared" si="358"/>
        <v>#REF!</v>
      </c>
      <c r="X270" s="42" t="e">
        <f t="shared" si="359"/>
        <v>#REF!</v>
      </c>
      <c r="Y270" s="42" t="e">
        <f t="shared" si="360"/>
        <v>#REF!</v>
      </c>
      <c r="Z270" s="116" t="e">
        <f t="shared" si="361"/>
        <v>#REF!</v>
      </c>
      <c r="AA270" s="120">
        <f t="shared" si="362"/>
        <v>0</v>
      </c>
      <c r="AB270" s="153">
        <f t="shared" si="364"/>
        <v>0</v>
      </c>
      <c r="AC270" s="1"/>
      <c r="AD270" s="1"/>
      <c r="AE270" s="1"/>
      <c r="AF270" s="1"/>
      <c r="AG270" s="1"/>
      <c r="AH270" s="1"/>
      <c r="AI270" s="1"/>
      <c r="AJ270" s="1"/>
      <c r="AK270" s="1"/>
      <c r="AL270" s="1"/>
      <c r="AM270" s="1"/>
      <c r="AN270" s="1"/>
      <c r="AO270" s="1"/>
    </row>
    <row r="271" spans="1:41" s="3" customFormat="1">
      <c r="A271" s="48">
        <v>2518</v>
      </c>
      <c r="B271" s="53" t="s">
        <v>57</v>
      </c>
      <c r="C271" s="53"/>
      <c r="D271" s="7"/>
      <c r="E271" s="4"/>
      <c r="F271" s="70">
        <v>1</v>
      </c>
      <c r="G271" s="71"/>
      <c r="H271" s="72">
        <f t="shared" si="365"/>
        <v>1</v>
      </c>
      <c r="I271" s="70">
        <v>1</v>
      </c>
      <c r="J271" s="71" t="s">
        <v>216</v>
      </c>
      <c r="K271" s="73">
        <f>SUMIF(exportMMB!D:D,budgetMMB!A271,exportMMB!F:F)</f>
        <v>0</v>
      </c>
      <c r="L271" s="19">
        <f t="shared" si="355"/>
        <v>0</v>
      </c>
      <c r="M271" s="32"/>
      <c r="N271" s="19">
        <f t="shared" si="356"/>
        <v>0</v>
      </c>
      <c r="O271" s="42"/>
      <c r="P271" s="42"/>
      <c r="Q271" s="42"/>
      <c r="R271" s="42"/>
      <c r="S271" s="19">
        <f t="shared" si="354"/>
        <v>0</v>
      </c>
      <c r="T271" s="42">
        <f t="shared" si="357"/>
        <v>0</v>
      </c>
      <c r="U271" s="42" t="e">
        <f>SUMIF(#REF!,A271,#REF!)</f>
        <v>#REF!</v>
      </c>
      <c r="V271" s="42" t="e">
        <f>SUMIF(#REF!,A271,#REF!)</f>
        <v>#REF!</v>
      </c>
      <c r="W271" s="42" t="e">
        <f t="shared" si="358"/>
        <v>#REF!</v>
      </c>
      <c r="X271" s="42" t="e">
        <f t="shared" si="359"/>
        <v>#REF!</v>
      </c>
      <c r="Y271" s="42" t="e">
        <f t="shared" si="360"/>
        <v>#REF!</v>
      </c>
      <c r="Z271" s="116" t="e">
        <f t="shared" si="361"/>
        <v>#REF!</v>
      </c>
      <c r="AA271" s="120">
        <f t="shared" si="362"/>
        <v>0</v>
      </c>
      <c r="AB271" s="153">
        <f t="shared" si="364"/>
        <v>0</v>
      </c>
      <c r="AC271" s="1"/>
      <c r="AD271" s="1"/>
      <c r="AE271" s="1"/>
      <c r="AF271" s="1"/>
      <c r="AG271" s="1"/>
      <c r="AH271" s="1"/>
      <c r="AI271" s="1"/>
      <c r="AJ271" s="1"/>
      <c r="AK271" s="1"/>
      <c r="AL271" s="1"/>
      <c r="AM271" s="1"/>
      <c r="AN271" s="1"/>
      <c r="AO271" s="1"/>
    </row>
    <row r="272" spans="1:41" s="3" customFormat="1">
      <c r="A272" s="48">
        <v>2519</v>
      </c>
      <c r="B272" s="53" t="s">
        <v>58</v>
      </c>
      <c r="C272" s="53"/>
      <c r="D272" s="7"/>
      <c r="E272" s="4"/>
      <c r="F272" s="70">
        <v>1</v>
      </c>
      <c r="G272" s="71"/>
      <c r="H272" s="72">
        <f t="shared" si="365"/>
        <v>1</v>
      </c>
      <c r="I272" s="70">
        <v>1</v>
      </c>
      <c r="J272" s="71" t="s">
        <v>216</v>
      </c>
      <c r="K272" s="73">
        <f>SUMIF(exportMMB!D:D,budgetMMB!A272,exportMMB!F:F)</f>
        <v>0</v>
      </c>
      <c r="L272" s="19">
        <f t="shared" si="355"/>
        <v>0</v>
      </c>
      <c r="M272" s="32"/>
      <c r="N272" s="19">
        <f t="shared" si="356"/>
        <v>0</v>
      </c>
      <c r="O272" s="42"/>
      <c r="P272" s="42"/>
      <c r="Q272" s="42"/>
      <c r="R272" s="42"/>
      <c r="S272" s="19">
        <f t="shared" si="354"/>
        <v>0</v>
      </c>
      <c r="T272" s="42">
        <f t="shared" si="357"/>
        <v>0</v>
      </c>
      <c r="U272" s="42" t="e">
        <f>SUMIF(#REF!,A272,#REF!)</f>
        <v>#REF!</v>
      </c>
      <c r="V272" s="42" t="e">
        <f>SUMIF(#REF!,A272,#REF!)</f>
        <v>#REF!</v>
      </c>
      <c r="W272" s="42" t="e">
        <f t="shared" si="358"/>
        <v>#REF!</v>
      </c>
      <c r="X272" s="42" t="e">
        <f t="shared" si="359"/>
        <v>#REF!</v>
      </c>
      <c r="Y272" s="42" t="e">
        <f t="shared" si="360"/>
        <v>#REF!</v>
      </c>
      <c r="Z272" s="116" t="e">
        <f t="shared" si="361"/>
        <v>#REF!</v>
      </c>
      <c r="AA272" s="120">
        <f t="shared" si="362"/>
        <v>0</v>
      </c>
      <c r="AB272" s="153">
        <f t="shared" si="364"/>
        <v>0</v>
      </c>
      <c r="AC272" s="1"/>
      <c r="AD272" s="1"/>
      <c r="AE272" s="1"/>
      <c r="AF272" s="1"/>
      <c r="AG272" s="1"/>
      <c r="AH272" s="1"/>
      <c r="AI272" s="1"/>
      <c r="AJ272" s="1"/>
      <c r="AK272" s="1"/>
      <c r="AL272" s="1"/>
      <c r="AM272" s="1"/>
      <c r="AN272" s="1"/>
      <c r="AO272" s="1"/>
    </row>
    <row r="273" spans="1:41" s="3" customFormat="1">
      <c r="A273" s="48">
        <v>2520</v>
      </c>
      <c r="B273" s="53" t="s">
        <v>59</v>
      </c>
      <c r="C273" s="53"/>
      <c r="D273" s="7"/>
      <c r="E273" s="4"/>
      <c r="F273" s="70">
        <v>1</v>
      </c>
      <c r="G273" s="71"/>
      <c r="H273" s="72">
        <f t="shared" ref="H273" si="366">SUM(E273:G273)</f>
        <v>1</v>
      </c>
      <c r="I273" s="70">
        <v>1</v>
      </c>
      <c r="J273" s="71" t="s">
        <v>216</v>
      </c>
      <c r="K273" s="73">
        <f>SUMIF(exportMMB!D:D,budgetMMB!A273,exportMMB!F:F)</f>
        <v>0</v>
      </c>
      <c r="L273" s="19">
        <f t="shared" si="355"/>
        <v>0</v>
      </c>
      <c r="M273" s="32"/>
      <c r="N273" s="19">
        <f t="shared" si="356"/>
        <v>0</v>
      </c>
      <c r="O273" s="42"/>
      <c r="P273" s="42"/>
      <c r="Q273" s="42"/>
      <c r="R273" s="42"/>
      <c r="S273" s="19">
        <f t="shared" si="354"/>
        <v>0</v>
      </c>
      <c r="T273" s="42">
        <f t="shared" si="357"/>
        <v>0</v>
      </c>
      <c r="U273" s="42" t="e">
        <f>SUMIF(#REF!,A273,#REF!)</f>
        <v>#REF!</v>
      </c>
      <c r="V273" s="42" t="e">
        <f>SUMIF(#REF!,A273,#REF!)</f>
        <v>#REF!</v>
      </c>
      <c r="W273" s="42" t="e">
        <f t="shared" si="358"/>
        <v>#REF!</v>
      </c>
      <c r="X273" s="42" t="e">
        <f t="shared" si="359"/>
        <v>#REF!</v>
      </c>
      <c r="Y273" s="42" t="e">
        <f t="shared" si="360"/>
        <v>#REF!</v>
      </c>
      <c r="Z273" s="116" t="e">
        <f t="shared" si="361"/>
        <v>#REF!</v>
      </c>
      <c r="AA273" s="120">
        <f t="shared" si="362"/>
        <v>0</v>
      </c>
      <c r="AB273" s="153">
        <f t="shared" si="364"/>
        <v>0</v>
      </c>
      <c r="AC273" s="1"/>
      <c r="AD273" s="1"/>
      <c r="AE273" s="1"/>
      <c r="AF273" s="1"/>
      <c r="AG273" s="1"/>
      <c r="AH273" s="1"/>
      <c r="AI273" s="1"/>
      <c r="AJ273" s="1"/>
      <c r="AK273" s="1"/>
      <c r="AL273" s="1"/>
      <c r="AM273" s="1"/>
      <c r="AN273" s="1"/>
      <c r="AO273" s="1"/>
    </row>
    <row r="274" spans="1:41" s="3" customFormat="1">
      <c r="A274" s="48">
        <v>2539</v>
      </c>
      <c r="B274" s="53" t="s">
        <v>60</v>
      </c>
      <c r="C274" s="53"/>
      <c r="D274" s="7"/>
      <c r="E274" s="4"/>
      <c r="F274" s="70">
        <v>1</v>
      </c>
      <c r="G274" s="71"/>
      <c r="H274" s="72">
        <f t="shared" ref="H274:H279" si="367">SUM(E274:G274)</f>
        <v>1</v>
      </c>
      <c r="I274" s="70">
        <v>1</v>
      </c>
      <c r="J274" s="71" t="s">
        <v>216</v>
      </c>
      <c r="K274" s="73">
        <f>SUMIF(exportMMB!D:D,budgetMMB!A274,exportMMB!F:F)</f>
        <v>0</v>
      </c>
      <c r="L274" s="19">
        <f t="shared" si="355"/>
        <v>0</v>
      </c>
      <c r="M274" s="32"/>
      <c r="N274" s="19">
        <f t="shared" si="356"/>
        <v>0</v>
      </c>
      <c r="O274" s="42"/>
      <c r="P274" s="42"/>
      <c r="Q274" s="42"/>
      <c r="R274" s="42"/>
      <c r="S274" s="19">
        <f t="shared" si="354"/>
        <v>0</v>
      </c>
      <c r="T274" s="42">
        <f t="shared" si="357"/>
        <v>0</v>
      </c>
      <c r="U274" s="42" t="e">
        <f>SUMIF(#REF!,A274,#REF!)</f>
        <v>#REF!</v>
      </c>
      <c r="V274" s="42" t="e">
        <f>SUMIF(#REF!,A274,#REF!)</f>
        <v>#REF!</v>
      </c>
      <c r="W274" s="42" t="e">
        <f t="shared" si="358"/>
        <v>#REF!</v>
      </c>
      <c r="X274" s="42" t="e">
        <f t="shared" si="359"/>
        <v>#REF!</v>
      </c>
      <c r="Y274" s="42" t="e">
        <f t="shared" si="360"/>
        <v>#REF!</v>
      </c>
      <c r="Z274" s="116" t="e">
        <f t="shared" si="361"/>
        <v>#REF!</v>
      </c>
      <c r="AA274" s="120">
        <f t="shared" si="362"/>
        <v>0</v>
      </c>
      <c r="AB274" s="153">
        <f t="shared" si="364"/>
        <v>0</v>
      </c>
      <c r="AC274" s="1"/>
      <c r="AD274" s="1"/>
      <c r="AE274" s="1"/>
      <c r="AF274" s="1"/>
      <c r="AG274" s="1"/>
      <c r="AH274" s="1"/>
      <c r="AI274" s="1"/>
      <c r="AJ274" s="1"/>
      <c r="AK274" s="1"/>
      <c r="AL274" s="1"/>
      <c r="AM274" s="1"/>
      <c r="AN274" s="1"/>
      <c r="AO274" s="1"/>
    </row>
    <row r="275" spans="1:41" s="3" customFormat="1">
      <c r="A275" s="48">
        <v>2540</v>
      </c>
      <c r="B275" s="53" t="s">
        <v>678</v>
      </c>
      <c r="C275" s="53"/>
      <c r="D275" s="7"/>
      <c r="E275" s="4"/>
      <c r="F275" s="70">
        <v>1</v>
      </c>
      <c r="G275" s="71"/>
      <c r="H275" s="72">
        <f t="shared" si="367"/>
        <v>1</v>
      </c>
      <c r="I275" s="70">
        <v>1</v>
      </c>
      <c r="J275" s="71" t="s">
        <v>216</v>
      </c>
      <c r="K275" s="73">
        <f>SUMIF(exportMMB!D:D,budgetMMB!A275,exportMMB!F:F)</f>
        <v>0</v>
      </c>
      <c r="L275" s="19">
        <f t="shared" si="355"/>
        <v>0</v>
      </c>
      <c r="M275" s="32"/>
      <c r="N275" s="19">
        <f t="shared" si="356"/>
        <v>0</v>
      </c>
      <c r="O275" s="42"/>
      <c r="P275" s="42"/>
      <c r="Q275" s="42"/>
      <c r="R275" s="42"/>
      <c r="S275" s="19">
        <f t="shared" si="354"/>
        <v>0</v>
      </c>
      <c r="T275" s="42">
        <f t="shared" si="357"/>
        <v>0</v>
      </c>
      <c r="U275" s="42" t="e">
        <f>SUMIF(#REF!,A275,#REF!)</f>
        <v>#REF!</v>
      </c>
      <c r="V275" s="42" t="e">
        <f>SUMIF(#REF!,A275,#REF!)</f>
        <v>#REF!</v>
      </c>
      <c r="W275" s="42" t="e">
        <f t="shared" si="358"/>
        <v>#REF!</v>
      </c>
      <c r="X275" s="42" t="e">
        <f t="shared" si="359"/>
        <v>#REF!</v>
      </c>
      <c r="Y275" s="42" t="e">
        <f t="shared" si="360"/>
        <v>#REF!</v>
      </c>
      <c r="Z275" s="116" t="e">
        <f t="shared" si="361"/>
        <v>#REF!</v>
      </c>
      <c r="AA275" s="120">
        <f t="shared" si="362"/>
        <v>0</v>
      </c>
      <c r="AB275" s="153">
        <f t="shared" si="364"/>
        <v>0</v>
      </c>
      <c r="AC275" s="1"/>
      <c r="AD275" s="1"/>
      <c r="AE275" s="1"/>
      <c r="AF275" s="1"/>
      <c r="AG275" s="1"/>
      <c r="AH275" s="1"/>
      <c r="AI275" s="1"/>
      <c r="AJ275" s="1"/>
      <c r="AK275" s="1"/>
      <c r="AL275" s="1"/>
      <c r="AM275" s="1"/>
      <c r="AN275" s="1"/>
      <c r="AO275" s="1"/>
    </row>
    <row r="276" spans="1:41" s="3" customFormat="1">
      <c r="A276" s="48">
        <v>2541</v>
      </c>
      <c r="B276" s="53" t="s">
        <v>61</v>
      </c>
      <c r="C276" s="53"/>
      <c r="D276" s="7"/>
      <c r="E276" s="4"/>
      <c r="F276" s="70">
        <v>1</v>
      </c>
      <c r="G276" s="71"/>
      <c r="H276" s="72">
        <f t="shared" si="367"/>
        <v>1</v>
      </c>
      <c r="I276" s="70">
        <v>1</v>
      </c>
      <c r="J276" s="71" t="s">
        <v>216</v>
      </c>
      <c r="K276" s="73">
        <f>SUMIF(exportMMB!D:D,budgetMMB!A276,exportMMB!F:F)</f>
        <v>0</v>
      </c>
      <c r="L276" s="19">
        <f t="shared" si="355"/>
        <v>0</v>
      </c>
      <c r="M276" s="32"/>
      <c r="N276" s="19">
        <f t="shared" si="356"/>
        <v>0</v>
      </c>
      <c r="O276" s="42"/>
      <c r="P276" s="42"/>
      <c r="Q276" s="42"/>
      <c r="R276" s="42"/>
      <c r="S276" s="19">
        <f t="shared" si="354"/>
        <v>0</v>
      </c>
      <c r="T276" s="42">
        <f t="shared" si="357"/>
        <v>0</v>
      </c>
      <c r="U276" s="42" t="e">
        <f>SUMIF(#REF!,A276,#REF!)</f>
        <v>#REF!</v>
      </c>
      <c r="V276" s="42" t="e">
        <f>SUMIF(#REF!,A276,#REF!)</f>
        <v>#REF!</v>
      </c>
      <c r="W276" s="42" t="e">
        <f t="shared" si="358"/>
        <v>#REF!</v>
      </c>
      <c r="X276" s="42" t="e">
        <f t="shared" si="359"/>
        <v>#REF!</v>
      </c>
      <c r="Y276" s="42" t="e">
        <f t="shared" si="360"/>
        <v>#REF!</v>
      </c>
      <c r="Z276" s="116" t="e">
        <f t="shared" si="361"/>
        <v>#REF!</v>
      </c>
      <c r="AA276" s="120">
        <f t="shared" si="362"/>
        <v>0</v>
      </c>
      <c r="AB276" s="153">
        <f t="shared" si="364"/>
        <v>0</v>
      </c>
      <c r="AC276" s="1"/>
      <c r="AD276" s="1"/>
      <c r="AE276" s="1"/>
      <c r="AF276" s="1"/>
      <c r="AG276" s="1"/>
      <c r="AH276" s="1"/>
      <c r="AI276" s="1"/>
      <c r="AJ276" s="1"/>
      <c r="AK276" s="1"/>
      <c r="AL276" s="1"/>
      <c r="AM276" s="1"/>
      <c r="AN276" s="1"/>
      <c r="AO276" s="1"/>
    </row>
    <row r="277" spans="1:41" s="3" customFormat="1">
      <c r="A277" s="48">
        <v>2542</v>
      </c>
      <c r="B277" s="53" t="s">
        <v>44</v>
      </c>
      <c r="C277" s="53"/>
      <c r="D277" s="7"/>
      <c r="E277" s="4"/>
      <c r="F277" s="70">
        <v>1</v>
      </c>
      <c r="G277" s="71"/>
      <c r="H277" s="72">
        <f t="shared" si="367"/>
        <v>1</v>
      </c>
      <c r="I277" s="70">
        <v>1</v>
      </c>
      <c r="J277" s="71" t="s">
        <v>216</v>
      </c>
      <c r="K277" s="73">
        <f>SUMIF(exportMMB!D:D,budgetMMB!A277,exportMMB!F:F)</f>
        <v>0</v>
      </c>
      <c r="L277" s="19">
        <f t="shared" si="355"/>
        <v>0</v>
      </c>
      <c r="M277" s="32"/>
      <c r="N277" s="19">
        <f t="shared" si="356"/>
        <v>0</v>
      </c>
      <c r="O277" s="42"/>
      <c r="P277" s="42"/>
      <c r="Q277" s="42"/>
      <c r="R277" s="42"/>
      <c r="S277" s="19">
        <f t="shared" si="354"/>
        <v>0</v>
      </c>
      <c r="T277" s="42">
        <f t="shared" si="357"/>
        <v>0</v>
      </c>
      <c r="U277" s="42" t="e">
        <f>SUMIF(#REF!,A277,#REF!)</f>
        <v>#REF!</v>
      </c>
      <c r="V277" s="42" t="e">
        <f>SUMIF(#REF!,A277,#REF!)</f>
        <v>#REF!</v>
      </c>
      <c r="W277" s="42" t="e">
        <f t="shared" si="358"/>
        <v>#REF!</v>
      </c>
      <c r="X277" s="42" t="e">
        <f t="shared" si="359"/>
        <v>#REF!</v>
      </c>
      <c r="Y277" s="42" t="e">
        <f t="shared" si="360"/>
        <v>#REF!</v>
      </c>
      <c r="Z277" s="116" t="e">
        <f t="shared" si="361"/>
        <v>#REF!</v>
      </c>
      <c r="AA277" s="120">
        <f t="shared" si="362"/>
        <v>0</v>
      </c>
      <c r="AB277" s="153">
        <f t="shared" si="364"/>
        <v>0</v>
      </c>
      <c r="AC277" s="1"/>
      <c r="AD277" s="1"/>
      <c r="AE277" s="1"/>
      <c r="AF277" s="1"/>
      <c r="AG277" s="1"/>
      <c r="AH277" s="1"/>
      <c r="AI277" s="1"/>
      <c r="AJ277" s="1"/>
      <c r="AK277" s="1"/>
      <c r="AL277" s="1"/>
      <c r="AM277" s="1"/>
      <c r="AN277" s="1"/>
      <c r="AO277" s="1"/>
    </row>
    <row r="278" spans="1:41" s="3" customFormat="1">
      <c r="A278" s="180" t="s">
        <v>334</v>
      </c>
      <c r="B278" s="53" t="s">
        <v>816</v>
      </c>
      <c r="C278" s="53"/>
      <c r="D278" s="7"/>
      <c r="E278" s="4"/>
      <c r="F278" s="70">
        <v>1</v>
      </c>
      <c r="G278" s="71"/>
      <c r="H278" s="72">
        <f t="shared" si="367"/>
        <v>1</v>
      </c>
      <c r="I278" s="70">
        <v>1</v>
      </c>
      <c r="J278" s="71" t="s">
        <v>216</v>
      </c>
      <c r="K278" s="73">
        <f>SUMIF(exportMMB!D:D,budgetMMB!A278,exportMMB!F:F)</f>
        <v>0</v>
      </c>
      <c r="L278" s="19">
        <f t="shared" si="355"/>
        <v>0</v>
      </c>
      <c r="M278" s="32"/>
      <c r="N278" s="19">
        <f t="shared" si="356"/>
        <v>0</v>
      </c>
      <c r="O278" s="42"/>
      <c r="P278" s="42"/>
      <c r="Q278" s="42"/>
      <c r="R278" s="42"/>
      <c r="S278" s="19">
        <f t="shared" si="354"/>
        <v>0</v>
      </c>
      <c r="T278" s="42">
        <f t="shared" si="357"/>
        <v>0</v>
      </c>
      <c r="U278" s="42" t="e">
        <f>SUMIF(#REF!,A278,#REF!)</f>
        <v>#REF!</v>
      </c>
      <c r="V278" s="42" t="e">
        <f>SUMIF(#REF!,A278,#REF!)</f>
        <v>#REF!</v>
      </c>
      <c r="W278" s="42" t="e">
        <f t="shared" si="358"/>
        <v>#REF!</v>
      </c>
      <c r="X278" s="42" t="e">
        <f t="shared" si="359"/>
        <v>#REF!</v>
      </c>
      <c r="Y278" s="42" t="e">
        <f t="shared" si="360"/>
        <v>#REF!</v>
      </c>
      <c r="Z278" s="116" t="e">
        <f t="shared" si="361"/>
        <v>#REF!</v>
      </c>
      <c r="AA278" s="120">
        <f t="shared" si="362"/>
        <v>0</v>
      </c>
      <c r="AB278" s="153">
        <f t="shared" si="364"/>
        <v>0</v>
      </c>
      <c r="AC278" s="1"/>
      <c r="AD278" s="1"/>
      <c r="AE278" s="1"/>
      <c r="AF278" s="1"/>
      <c r="AG278" s="1"/>
      <c r="AH278" s="1"/>
      <c r="AI278" s="1"/>
      <c r="AJ278" s="1"/>
      <c r="AK278" s="1"/>
      <c r="AL278" s="1"/>
      <c r="AM278" s="1"/>
      <c r="AN278" s="1"/>
      <c r="AO278" s="1"/>
    </row>
    <row r="279" spans="1:41" s="3" customFormat="1">
      <c r="A279" s="48">
        <v>2544</v>
      </c>
      <c r="B279" s="53" t="s">
        <v>679</v>
      </c>
      <c r="C279" s="53"/>
      <c r="D279" s="7"/>
      <c r="E279" s="4"/>
      <c r="F279" s="70">
        <v>1</v>
      </c>
      <c r="G279" s="71"/>
      <c r="H279" s="72">
        <f t="shared" si="367"/>
        <v>1</v>
      </c>
      <c r="I279" s="70">
        <v>1</v>
      </c>
      <c r="J279" s="71" t="s">
        <v>216</v>
      </c>
      <c r="K279" s="73">
        <f>SUMIF(exportMMB!D:D,budgetMMB!A279,exportMMB!F:F)</f>
        <v>0</v>
      </c>
      <c r="L279" s="19">
        <f t="shared" si="355"/>
        <v>0</v>
      </c>
      <c r="M279" s="32"/>
      <c r="N279" s="19">
        <f t="shared" si="356"/>
        <v>0</v>
      </c>
      <c r="O279" s="42"/>
      <c r="P279" s="42"/>
      <c r="Q279" s="42"/>
      <c r="R279" s="42"/>
      <c r="S279" s="19">
        <f t="shared" si="354"/>
        <v>0</v>
      </c>
      <c r="T279" s="42">
        <f t="shared" si="357"/>
        <v>0</v>
      </c>
      <c r="U279" s="42" t="e">
        <f>SUMIF(#REF!,A279,#REF!)</f>
        <v>#REF!</v>
      </c>
      <c r="V279" s="42" t="e">
        <f>SUMIF(#REF!,A279,#REF!)</f>
        <v>#REF!</v>
      </c>
      <c r="W279" s="42" t="e">
        <f t="shared" si="358"/>
        <v>#REF!</v>
      </c>
      <c r="X279" s="42" t="e">
        <f t="shared" si="359"/>
        <v>#REF!</v>
      </c>
      <c r="Y279" s="42" t="e">
        <f t="shared" si="360"/>
        <v>#REF!</v>
      </c>
      <c r="Z279" s="116" t="e">
        <f t="shared" si="361"/>
        <v>#REF!</v>
      </c>
      <c r="AA279" s="120">
        <f t="shared" si="362"/>
        <v>0</v>
      </c>
      <c r="AB279" s="153">
        <f t="shared" si="364"/>
        <v>0</v>
      </c>
      <c r="AC279" s="1"/>
      <c r="AD279" s="1"/>
      <c r="AE279" s="1"/>
      <c r="AF279" s="1"/>
      <c r="AG279" s="1"/>
      <c r="AH279" s="1"/>
      <c r="AI279" s="1"/>
      <c r="AJ279" s="1"/>
      <c r="AK279" s="1"/>
      <c r="AL279" s="1"/>
      <c r="AM279" s="1"/>
      <c r="AN279" s="1"/>
      <c r="AO279" s="1"/>
    </row>
    <row r="280" spans="1:41" s="3" customFormat="1">
      <c r="A280" s="48">
        <v>2575</v>
      </c>
      <c r="B280" s="53" t="s">
        <v>62</v>
      </c>
      <c r="C280" s="53"/>
      <c r="D280" s="7"/>
      <c r="E280" s="4"/>
      <c r="F280" s="70">
        <v>1</v>
      </c>
      <c r="G280" s="71"/>
      <c r="H280" s="72">
        <f t="shared" ref="H280:H287" si="368">SUM(E280:G280)</f>
        <v>1</v>
      </c>
      <c r="I280" s="70">
        <v>1</v>
      </c>
      <c r="J280" s="71" t="s">
        <v>216</v>
      </c>
      <c r="K280" s="73">
        <f>SUMIF(exportMMB!D:D,budgetMMB!A280,exportMMB!F:F)</f>
        <v>0</v>
      </c>
      <c r="L280" s="19">
        <f t="shared" si="355"/>
        <v>0</v>
      </c>
      <c r="M280" s="32"/>
      <c r="N280" s="19">
        <f t="shared" si="356"/>
        <v>0</v>
      </c>
      <c r="O280" s="42"/>
      <c r="P280" s="42"/>
      <c r="Q280" s="42"/>
      <c r="R280" s="42"/>
      <c r="S280" s="19">
        <f t="shared" si="354"/>
        <v>0</v>
      </c>
      <c r="T280" s="42">
        <f t="shared" si="357"/>
        <v>0</v>
      </c>
      <c r="U280" s="42" t="e">
        <f>SUMIF(#REF!,A280,#REF!)</f>
        <v>#REF!</v>
      </c>
      <c r="V280" s="42" t="e">
        <f>SUMIF(#REF!,A280,#REF!)</f>
        <v>#REF!</v>
      </c>
      <c r="W280" s="42" t="e">
        <f t="shared" si="358"/>
        <v>#REF!</v>
      </c>
      <c r="X280" s="42" t="e">
        <f t="shared" si="359"/>
        <v>#REF!</v>
      </c>
      <c r="Y280" s="42" t="e">
        <f t="shared" si="360"/>
        <v>#REF!</v>
      </c>
      <c r="Z280" s="116" t="e">
        <f t="shared" si="361"/>
        <v>#REF!</v>
      </c>
      <c r="AA280" s="120">
        <f t="shared" si="362"/>
        <v>0</v>
      </c>
      <c r="AB280" s="153">
        <f t="shared" si="364"/>
        <v>0</v>
      </c>
      <c r="AC280" s="1"/>
      <c r="AD280" s="1"/>
      <c r="AE280" s="1"/>
      <c r="AF280" s="1"/>
      <c r="AG280" s="1"/>
      <c r="AH280" s="1"/>
      <c r="AI280" s="1"/>
      <c r="AJ280" s="1"/>
      <c r="AK280" s="1"/>
      <c r="AL280" s="1"/>
      <c r="AM280" s="1"/>
      <c r="AN280" s="1"/>
      <c r="AO280" s="1"/>
    </row>
    <row r="281" spans="1:41" s="3" customFormat="1">
      <c r="A281" s="48">
        <v>2583</v>
      </c>
      <c r="B281" s="53" t="s">
        <v>335</v>
      </c>
      <c r="C281" s="53"/>
      <c r="D281" s="7"/>
      <c r="E281" s="4"/>
      <c r="F281" s="70">
        <v>1</v>
      </c>
      <c r="G281" s="71"/>
      <c r="H281" s="72">
        <f t="shared" si="368"/>
        <v>1</v>
      </c>
      <c r="I281" s="70">
        <v>1</v>
      </c>
      <c r="J281" s="71" t="s">
        <v>216</v>
      </c>
      <c r="K281" s="73">
        <f>SUMIF(exportMMB!D:D,budgetMMB!A281,exportMMB!F:F)</f>
        <v>0</v>
      </c>
      <c r="L281" s="19">
        <f t="shared" si="355"/>
        <v>0</v>
      </c>
      <c r="M281" s="32"/>
      <c r="N281" s="19">
        <f t="shared" si="356"/>
        <v>0</v>
      </c>
      <c r="O281" s="42"/>
      <c r="P281" s="42"/>
      <c r="Q281" s="42"/>
      <c r="R281" s="42"/>
      <c r="S281" s="19">
        <f t="shared" si="354"/>
        <v>0</v>
      </c>
      <c r="T281" s="42">
        <f t="shared" si="357"/>
        <v>0</v>
      </c>
      <c r="U281" s="42" t="e">
        <f>SUMIF(#REF!,A281,#REF!)</f>
        <v>#REF!</v>
      </c>
      <c r="V281" s="42" t="e">
        <f>SUMIF(#REF!,A281,#REF!)</f>
        <v>#REF!</v>
      </c>
      <c r="W281" s="42" t="e">
        <f t="shared" si="358"/>
        <v>#REF!</v>
      </c>
      <c r="X281" s="42" t="e">
        <f t="shared" si="359"/>
        <v>#REF!</v>
      </c>
      <c r="Y281" s="42" t="e">
        <f t="shared" si="360"/>
        <v>#REF!</v>
      </c>
      <c r="Z281" s="116" t="e">
        <f t="shared" si="361"/>
        <v>#REF!</v>
      </c>
      <c r="AA281" s="120">
        <f t="shared" si="362"/>
        <v>0</v>
      </c>
      <c r="AB281" s="153">
        <f t="shared" si="364"/>
        <v>0</v>
      </c>
      <c r="AC281" s="1"/>
      <c r="AD281" s="1"/>
      <c r="AE281" s="1"/>
      <c r="AF281" s="1"/>
      <c r="AG281" s="1"/>
      <c r="AH281" s="1"/>
      <c r="AI281" s="1"/>
      <c r="AJ281" s="1"/>
      <c r="AK281" s="1"/>
      <c r="AL281" s="1"/>
      <c r="AM281" s="1"/>
      <c r="AN281" s="1"/>
      <c r="AO281" s="1"/>
    </row>
    <row r="282" spans="1:41" s="3" customFormat="1">
      <c r="A282" s="180" t="s">
        <v>322</v>
      </c>
      <c r="B282" s="53" t="s">
        <v>159</v>
      </c>
      <c r="C282" s="53"/>
      <c r="D282" s="7"/>
      <c r="E282" s="4"/>
      <c r="F282" s="70">
        <v>1</v>
      </c>
      <c r="G282" s="71"/>
      <c r="H282" s="72">
        <f t="shared" si="368"/>
        <v>1</v>
      </c>
      <c r="I282" s="70">
        <v>1</v>
      </c>
      <c r="J282" s="71" t="s">
        <v>216</v>
      </c>
      <c r="K282" s="73">
        <f>SUMIF(exportMMB!D:D,budgetMMB!A282,exportMMB!F:F)</f>
        <v>0</v>
      </c>
      <c r="L282" s="19">
        <f t="shared" si="355"/>
        <v>0</v>
      </c>
      <c r="M282" s="32"/>
      <c r="N282" s="19">
        <f t="shared" si="356"/>
        <v>0</v>
      </c>
      <c r="O282" s="42"/>
      <c r="P282" s="42"/>
      <c r="Q282" s="42"/>
      <c r="R282" s="42"/>
      <c r="S282" s="19">
        <f t="shared" si="354"/>
        <v>0</v>
      </c>
      <c r="T282" s="45"/>
      <c r="U282" s="42" t="e">
        <f>SUMIF(#REF!,A282,#REF!)</f>
        <v>#REF!</v>
      </c>
      <c r="V282" s="42" t="e">
        <f>SUMIF(#REF!,A282,#REF!)</f>
        <v>#REF!</v>
      </c>
      <c r="W282" s="42" t="e">
        <f t="shared" si="358"/>
        <v>#REF!</v>
      </c>
      <c r="X282" s="42" t="e">
        <f t="shared" si="359"/>
        <v>#REF!</v>
      </c>
      <c r="Y282" s="42" t="e">
        <f t="shared" si="360"/>
        <v>#REF!</v>
      </c>
      <c r="Z282" s="116" t="e">
        <f t="shared" si="361"/>
        <v>#REF!</v>
      </c>
      <c r="AA282" s="120">
        <f t="shared" si="362"/>
        <v>0</v>
      </c>
      <c r="AB282" s="153">
        <f t="shared" si="364"/>
        <v>0</v>
      </c>
      <c r="AC282" s="1"/>
      <c r="AD282" s="1"/>
      <c r="AE282" s="1"/>
      <c r="AF282" s="1"/>
      <c r="AG282" s="1"/>
      <c r="AH282" s="1"/>
      <c r="AI282" s="1"/>
      <c r="AJ282" s="1"/>
      <c r="AK282" s="1"/>
      <c r="AL282" s="1"/>
      <c r="AM282" s="1"/>
      <c r="AN282" s="1"/>
      <c r="AO282" s="1"/>
    </row>
    <row r="283" spans="1:41" s="3" customFormat="1">
      <c r="A283" s="48"/>
      <c r="B283" s="55" t="s">
        <v>253</v>
      </c>
      <c r="C283" s="55"/>
      <c r="D283" s="7"/>
      <c r="E283" s="4"/>
      <c r="F283" s="70"/>
      <c r="G283" s="71"/>
      <c r="H283" s="72"/>
      <c r="I283" s="70"/>
      <c r="J283" s="71"/>
      <c r="K283" s="73"/>
      <c r="L283" s="21">
        <f>SUM(L259:L282)</f>
        <v>0</v>
      </c>
      <c r="M283" s="28">
        <f t="shared" ref="M283:S283" si="369">SUM(M259:M282)</f>
        <v>0</v>
      </c>
      <c r="N283" s="21">
        <f t="shared" si="369"/>
        <v>0</v>
      </c>
      <c r="O283" s="43">
        <f t="shared" si="369"/>
        <v>0</v>
      </c>
      <c r="P283" s="43">
        <f t="shared" si="369"/>
        <v>0</v>
      </c>
      <c r="Q283" s="43">
        <f t="shared" si="369"/>
        <v>0</v>
      </c>
      <c r="R283" s="43">
        <f t="shared" si="369"/>
        <v>0</v>
      </c>
      <c r="S283" s="21">
        <f t="shared" si="369"/>
        <v>0</v>
      </c>
      <c r="T283" s="43">
        <f>SUM(T259:T282)</f>
        <v>0</v>
      </c>
      <c r="U283" s="46" t="e">
        <f t="shared" ref="U283:V283" si="370">SUM(U259:U282)</f>
        <v>#REF!</v>
      </c>
      <c r="V283" s="46" t="e">
        <f t="shared" si="370"/>
        <v>#REF!</v>
      </c>
      <c r="W283" s="46" t="e">
        <f t="shared" ref="W283:AA283" si="371">SUM(W259:W282)</f>
        <v>#REF!</v>
      </c>
      <c r="X283" s="46" t="e">
        <f t="shared" si="371"/>
        <v>#REF!</v>
      </c>
      <c r="Y283" s="46" t="e">
        <f t="shared" si="371"/>
        <v>#REF!</v>
      </c>
      <c r="Z283" s="142" t="e">
        <f t="shared" si="371"/>
        <v>#REF!</v>
      </c>
      <c r="AA283" s="143">
        <f t="shared" si="371"/>
        <v>0</v>
      </c>
      <c r="AB283" s="161">
        <f t="shared" ref="AB283" si="372">SUM(AB259:AB282)</f>
        <v>0</v>
      </c>
      <c r="AC283" s="1"/>
      <c r="AD283" s="1"/>
      <c r="AE283" s="1"/>
      <c r="AF283" s="1"/>
      <c r="AG283" s="1"/>
      <c r="AH283" s="1"/>
      <c r="AI283" s="1"/>
      <c r="AJ283" s="1"/>
      <c r="AK283" s="1"/>
      <c r="AL283" s="1"/>
      <c r="AM283" s="1"/>
      <c r="AN283" s="1"/>
      <c r="AO283" s="1"/>
    </row>
    <row r="284" spans="1:41" s="3" customFormat="1">
      <c r="A284" s="48"/>
      <c r="B284" s="53"/>
      <c r="C284" s="53"/>
      <c r="D284" s="7"/>
      <c r="E284" s="4"/>
      <c r="F284" s="70"/>
      <c r="G284" s="71"/>
      <c r="H284" s="72"/>
      <c r="I284" s="70"/>
      <c r="J284" s="70"/>
      <c r="K284" s="73"/>
      <c r="L284" s="19"/>
      <c r="M284" s="32"/>
      <c r="N284" s="19"/>
      <c r="O284" s="42"/>
      <c r="P284" s="42"/>
      <c r="Q284" s="42"/>
      <c r="R284" s="42"/>
      <c r="S284" s="19"/>
      <c r="T284" s="42"/>
      <c r="U284" s="42"/>
      <c r="V284" s="42"/>
      <c r="W284" s="42"/>
      <c r="X284" s="42"/>
      <c r="Y284" s="42"/>
      <c r="Z284" s="116"/>
      <c r="AA284" s="120"/>
      <c r="AB284" s="162"/>
      <c r="AC284" s="1"/>
      <c r="AD284" s="1"/>
      <c r="AE284" s="1"/>
      <c r="AF284" s="1"/>
      <c r="AG284" s="1"/>
      <c r="AH284" s="1"/>
      <c r="AI284" s="1"/>
      <c r="AJ284" s="1"/>
      <c r="AK284" s="1"/>
      <c r="AL284" s="1"/>
      <c r="AM284" s="1"/>
      <c r="AN284" s="1"/>
      <c r="AO284" s="1"/>
    </row>
    <row r="285" spans="1:41" s="3" customFormat="1">
      <c r="A285" s="181" t="s">
        <v>185</v>
      </c>
      <c r="B285" s="38" t="s">
        <v>226</v>
      </c>
      <c r="C285" s="38"/>
      <c r="D285" s="7"/>
      <c r="E285" s="4"/>
      <c r="F285" s="70"/>
      <c r="G285" s="71"/>
      <c r="H285" s="72"/>
      <c r="I285" s="70"/>
      <c r="J285" s="71"/>
      <c r="K285" s="73"/>
      <c r="L285" s="19" t="s">
        <v>0</v>
      </c>
      <c r="M285" s="32"/>
      <c r="N285" s="19" t="s">
        <v>0</v>
      </c>
      <c r="O285" s="42"/>
      <c r="P285" s="42"/>
      <c r="Q285" s="42"/>
      <c r="R285" s="42"/>
      <c r="S285" s="19"/>
      <c r="T285" s="42"/>
      <c r="U285" s="42" t="s">
        <v>0</v>
      </c>
      <c r="V285" s="42" t="s">
        <v>0</v>
      </c>
      <c r="W285" s="42" t="s">
        <v>0</v>
      </c>
      <c r="X285" s="42" t="s">
        <v>0</v>
      </c>
      <c r="Y285" s="42" t="s">
        <v>0</v>
      </c>
      <c r="Z285" s="116" t="s">
        <v>0</v>
      </c>
      <c r="AA285" s="120" t="s">
        <v>0</v>
      </c>
      <c r="AB285" s="162" t="s">
        <v>0</v>
      </c>
      <c r="AC285" s="1"/>
      <c r="AD285" s="1"/>
      <c r="AE285" s="1"/>
      <c r="AF285" s="1"/>
      <c r="AG285" s="1"/>
      <c r="AH285" s="1"/>
      <c r="AI285" s="1"/>
      <c r="AJ285" s="1"/>
      <c r="AK285" s="1"/>
      <c r="AL285" s="1"/>
      <c r="AM285" s="1"/>
      <c r="AN285" s="1"/>
      <c r="AO285" s="1"/>
    </row>
    <row r="286" spans="1:41" s="3" customFormat="1">
      <c r="A286" s="48">
        <v>2601</v>
      </c>
      <c r="B286" s="53" t="s">
        <v>63</v>
      </c>
      <c r="C286" s="53"/>
      <c r="D286" s="7"/>
      <c r="E286" s="4"/>
      <c r="F286" s="70">
        <v>1</v>
      </c>
      <c r="G286" s="71"/>
      <c r="H286" s="72">
        <f t="shared" si="368"/>
        <v>1</v>
      </c>
      <c r="I286" s="70">
        <v>1</v>
      </c>
      <c r="J286" s="71" t="s">
        <v>216</v>
      </c>
      <c r="K286" s="73">
        <f>SUMIF(exportMMB!D:D,budgetMMB!A286,exportMMB!F:F)</f>
        <v>0</v>
      </c>
      <c r="L286" s="19">
        <f t="shared" ref="L286:L295" si="373">H286*I286*K286</f>
        <v>0</v>
      </c>
      <c r="M286" s="32"/>
      <c r="N286" s="19">
        <f t="shared" ref="N286:N295" si="374">MAX(L286-SUM(O286:R286),0)</f>
        <v>0</v>
      </c>
      <c r="O286" s="42"/>
      <c r="P286" s="42"/>
      <c r="Q286" s="42"/>
      <c r="R286" s="42"/>
      <c r="S286" s="19">
        <f t="shared" ref="S286:S295" si="375">L286-SUM(N286:R286)</f>
        <v>0</v>
      </c>
      <c r="T286" s="42">
        <f t="shared" ref="T286:T295" si="376">N286</f>
        <v>0</v>
      </c>
      <c r="U286" s="42" t="e">
        <f>SUMIF(#REF!,A286,#REF!)</f>
        <v>#REF!</v>
      </c>
      <c r="V286" s="42" t="e">
        <f>SUMIF(#REF!,A286,#REF!)</f>
        <v>#REF!</v>
      </c>
      <c r="W286" s="42" t="e">
        <f t="shared" ref="W286:W295" si="377">U286+V286</f>
        <v>#REF!</v>
      </c>
      <c r="X286" s="42" t="e">
        <f t="shared" ref="X286:X295" si="378">MAX(L286-W286,0)</f>
        <v>#REF!</v>
      </c>
      <c r="Y286" s="42" t="e">
        <f t="shared" ref="Y286:Y295" si="379">W286+X286</f>
        <v>#REF!</v>
      </c>
      <c r="Z286" s="116" t="e">
        <f t="shared" ref="Z286:Z295" si="380">L286-Y286</f>
        <v>#REF!</v>
      </c>
      <c r="AA286" s="120">
        <f t="shared" ref="AA286:AA295" si="381">AB286-L286</f>
        <v>0</v>
      </c>
      <c r="AB286" s="153">
        <f t="shared" si="364"/>
        <v>0</v>
      </c>
      <c r="AC286" s="1"/>
      <c r="AD286" s="1"/>
      <c r="AE286" s="1"/>
      <c r="AF286" s="1"/>
      <c r="AG286" s="1"/>
      <c r="AH286" s="1"/>
      <c r="AI286" s="1"/>
      <c r="AJ286" s="1"/>
      <c r="AK286" s="1"/>
      <c r="AL286" s="1"/>
      <c r="AM286" s="1"/>
      <c r="AN286" s="1"/>
      <c r="AO286" s="1"/>
    </row>
    <row r="287" spans="1:41" s="3" customFormat="1">
      <c r="A287" s="48">
        <v>2602</v>
      </c>
      <c r="B287" s="53" t="s">
        <v>817</v>
      </c>
      <c r="C287" s="53"/>
      <c r="D287" s="7"/>
      <c r="E287" s="4"/>
      <c r="F287" s="70">
        <v>1</v>
      </c>
      <c r="G287" s="71"/>
      <c r="H287" s="72">
        <f t="shared" si="368"/>
        <v>1</v>
      </c>
      <c r="I287" s="70">
        <v>1</v>
      </c>
      <c r="J287" s="71" t="s">
        <v>216</v>
      </c>
      <c r="K287" s="73">
        <f>SUMIF(exportMMB!D:D,budgetMMB!A287,exportMMB!F:F)</f>
        <v>0</v>
      </c>
      <c r="L287" s="19">
        <f t="shared" si="373"/>
        <v>0</v>
      </c>
      <c r="M287" s="32"/>
      <c r="N287" s="19">
        <f t="shared" si="374"/>
        <v>0</v>
      </c>
      <c r="O287" s="42"/>
      <c r="P287" s="42"/>
      <c r="Q287" s="42"/>
      <c r="R287" s="42"/>
      <c r="S287" s="19">
        <f t="shared" si="375"/>
        <v>0</v>
      </c>
      <c r="T287" s="42">
        <f t="shared" si="376"/>
        <v>0</v>
      </c>
      <c r="U287" s="42" t="e">
        <f>SUMIF(#REF!,A287,#REF!)</f>
        <v>#REF!</v>
      </c>
      <c r="V287" s="42" t="e">
        <f>SUMIF(#REF!,A287,#REF!)</f>
        <v>#REF!</v>
      </c>
      <c r="W287" s="42" t="e">
        <f t="shared" si="377"/>
        <v>#REF!</v>
      </c>
      <c r="X287" s="42" t="e">
        <f t="shared" si="378"/>
        <v>#REF!</v>
      </c>
      <c r="Y287" s="42" t="e">
        <f t="shared" si="379"/>
        <v>#REF!</v>
      </c>
      <c r="Z287" s="116" t="e">
        <f t="shared" si="380"/>
        <v>#REF!</v>
      </c>
      <c r="AA287" s="120">
        <f t="shared" si="381"/>
        <v>0</v>
      </c>
      <c r="AB287" s="153">
        <f t="shared" si="364"/>
        <v>0</v>
      </c>
      <c r="AC287" s="1"/>
      <c r="AD287" s="1"/>
      <c r="AE287" s="1"/>
      <c r="AF287" s="1"/>
      <c r="AG287" s="1"/>
      <c r="AH287" s="1"/>
      <c r="AI287" s="1"/>
      <c r="AJ287" s="1"/>
      <c r="AK287" s="1"/>
      <c r="AL287" s="1"/>
      <c r="AM287" s="1"/>
      <c r="AN287" s="1"/>
      <c r="AO287" s="1"/>
    </row>
    <row r="288" spans="1:41" s="3" customFormat="1">
      <c r="A288" s="180" t="s">
        <v>337</v>
      </c>
      <c r="B288" s="53" t="s">
        <v>338</v>
      </c>
      <c r="C288" s="53"/>
      <c r="D288" s="7"/>
      <c r="E288" s="4"/>
      <c r="F288" s="70">
        <v>1</v>
      </c>
      <c r="G288" s="71"/>
      <c r="H288" s="72">
        <f t="shared" ref="H288:H292" si="382">SUM(E288:G288)</f>
        <v>1</v>
      </c>
      <c r="I288" s="70">
        <v>1</v>
      </c>
      <c r="J288" s="71" t="s">
        <v>216</v>
      </c>
      <c r="K288" s="73">
        <f>SUMIF(exportMMB!D:D,budgetMMB!A288,exportMMB!F:F)</f>
        <v>0</v>
      </c>
      <c r="L288" s="19">
        <f t="shared" si="373"/>
        <v>0</v>
      </c>
      <c r="M288" s="32"/>
      <c r="N288" s="19">
        <f t="shared" si="374"/>
        <v>0</v>
      </c>
      <c r="O288" s="42"/>
      <c r="P288" s="42"/>
      <c r="Q288" s="42"/>
      <c r="R288" s="42"/>
      <c r="S288" s="19">
        <f t="shared" si="375"/>
        <v>0</v>
      </c>
      <c r="T288" s="42">
        <f t="shared" si="376"/>
        <v>0</v>
      </c>
      <c r="U288" s="42" t="e">
        <f>SUMIF(#REF!,A288,#REF!)</f>
        <v>#REF!</v>
      </c>
      <c r="V288" s="42" t="e">
        <f>SUMIF(#REF!,A288,#REF!)</f>
        <v>#REF!</v>
      </c>
      <c r="W288" s="42" t="e">
        <f t="shared" si="377"/>
        <v>#REF!</v>
      </c>
      <c r="X288" s="42" t="e">
        <f t="shared" si="378"/>
        <v>#REF!</v>
      </c>
      <c r="Y288" s="42" t="e">
        <f t="shared" si="379"/>
        <v>#REF!</v>
      </c>
      <c r="Z288" s="116" t="e">
        <f t="shared" si="380"/>
        <v>#REF!</v>
      </c>
      <c r="AA288" s="120">
        <f t="shared" si="381"/>
        <v>0</v>
      </c>
      <c r="AB288" s="153">
        <f t="shared" si="364"/>
        <v>0</v>
      </c>
      <c r="AC288" s="1"/>
      <c r="AD288" s="1"/>
      <c r="AE288" s="1"/>
      <c r="AF288" s="1"/>
      <c r="AG288" s="1"/>
      <c r="AH288" s="1"/>
      <c r="AI288" s="1"/>
      <c r="AJ288" s="1"/>
      <c r="AK288" s="1"/>
      <c r="AL288" s="1"/>
      <c r="AM288" s="1"/>
      <c r="AN288" s="1"/>
      <c r="AO288" s="1"/>
    </row>
    <row r="289" spans="1:41" s="3" customFormat="1">
      <c r="A289" s="48">
        <v>2640</v>
      </c>
      <c r="B289" s="53" t="s">
        <v>336</v>
      </c>
      <c r="C289" s="53"/>
      <c r="D289" s="7"/>
      <c r="E289" s="4"/>
      <c r="F289" s="70">
        <v>1</v>
      </c>
      <c r="G289" s="71"/>
      <c r="H289" s="72">
        <f t="shared" si="382"/>
        <v>1</v>
      </c>
      <c r="I289" s="70">
        <v>1</v>
      </c>
      <c r="J289" s="71" t="s">
        <v>216</v>
      </c>
      <c r="K289" s="73">
        <f>SUMIF(exportMMB!D:D,budgetMMB!A289,exportMMB!F:F)</f>
        <v>0</v>
      </c>
      <c r="L289" s="19">
        <f t="shared" si="373"/>
        <v>0</v>
      </c>
      <c r="M289" s="32"/>
      <c r="N289" s="19">
        <f t="shared" si="374"/>
        <v>0</v>
      </c>
      <c r="O289" s="42"/>
      <c r="P289" s="42"/>
      <c r="Q289" s="42"/>
      <c r="R289" s="42"/>
      <c r="S289" s="19">
        <f t="shared" si="375"/>
        <v>0</v>
      </c>
      <c r="T289" s="42">
        <f t="shared" si="376"/>
        <v>0</v>
      </c>
      <c r="U289" s="42" t="e">
        <f>SUMIF(#REF!,A289,#REF!)</f>
        <v>#REF!</v>
      </c>
      <c r="V289" s="42" t="e">
        <f>SUMIF(#REF!,A289,#REF!)</f>
        <v>#REF!</v>
      </c>
      <c r="W289" s="42" t="e">
        <f t="shared" si="377"/>
        <v>#REF!</v>
      </c>
      <c r="X289" s="42" t="e">
        <f t="shared" si="378"/>
        <v>#REF!</v>
      </c>
      <c r="Y289" s="42" t="e">
        <f t="shared" si="379"/>
        <v>#REF!</v>
      </c>
      <c r="Z289" s="116" t="e">
        <f t="shared" si="380"/>
        <v>#REF!</v>
      </c>
      <c r="AA289" s="120">
        <f t="shared" si="381"/>
        <v>0</v>
      </c>
      <c r="AB289" s="153">
        <f t="shared" si="364"/>
        <v>0</v>
      </c>
      <c r="AC289" s="1"/>
      <c r="AD289" s="1"/>
      <c r="AE289" s="1"/>
      <c r="AF289" s="1"/>
      <c r="AG289" s="1"/>
      <c r="AH289" s="1"/>
      <c r="AI289" s="1"/>
      <c r="AJ289" s="1"/>
      <c r="AK289" s="1"/>
      <c r="AL289" s="1"/>
      <c r="AM289" s="1"/>
      <c r="AN289" s="1"/>
      <c r="AO289" s="1"/>
    </row>
    <row r="290" spans="1:41" s="3" customFormat="1">
      <c r="A290" s="180" t="s">
        <v>339</v>
      </c>
      <c r="B290" s="53" t="s">
        <v>340</v>
      </c>
      <c r="C290" s="53"/>
      <c r="D290" s="7"/>
      <c r="E290" s="4"/>
      <c r="F290" s="70">
        <v>1</v>
      </c>
      <c r="G290" s="71"/>
      <c r="H290" s="72">
        <f t="shared" si="382"/>
        <v>1</v>
      </c>
      <c r="I290" s="70">
        <v>1</v>
      </c>
      <c r="J290" s="71" t="s">
        <v>216</v>
      </c>
      <c r="K290" s="73">
        <f>SUMIF(exportMMB!D:D,budgetMMB!A290,exportMMB!F:F)</f>
        <v>0</v>
      </c>
      <c r="L290" s="19">
        <f t="shared" si="373"/>
        <v>0</v>
      </c>
      <c r="M290" s="32"/>
      <c r="N290" s="19">
        <f t="shared" si="374"/>
        <v>0</v>
      </c>
      <c r="O290" s="42"/>
      <c r="P290" s="42"/>
      <c r="Q290" s="42"/>
      <c r="R290" s="42"/>
      <c r="S290" s="19">
        <f t="shared" si="375"/>
        <v>0</v>
      </c>
      <c r="T290" s="42">
        <f t="shared" si="376"/>
        <v>0</v>
      </c>
      <c r="U290" s="42" t="e">
        <f>SUMIF(#REF!,A290,#REF!)</f>
        <v>#REF!</v>
      </c>
      <c r="V290" s="42" t="e">
        <f>SUMIF(#REF!,A290,#REF!)</f>
        <v>#REF!</v>
      </c>
      <c r="W290" s="42" t="e">
        <f t="shared" si="377"/>
        <v>#REF!</v>
      </c>
      <c r="X290" s="42" t="e">
        <f t="shared" si="378"/>
        <v>#REF!</v>
      </c>
      <c r="Y290" s="42" t="e">
        <f t="shared" si="379"/>
        <v>#REF!</v>
      </c>
      <c r="Z290" s="116" t="e">
        <f t="shared" si="380"/>
        <v>#REF!</v>
      </c>
      <c r="AA290" s="120">
        <f t="shared" si="381"/>
        <v>0</v>
      </c>
      <c r="AB290" s="153">
        <f t="shared" si="364"/>
        <v>0</v>
      </c>
      <c r="AC290" s="1"/>
      <c r="AD290" s="1"/>
      <c r="AE290" s="1"/>
      <c r="AF290" s="1"/>
      <c r="AG290" s="1"/>
      <c r="AH290" s="1"/>
      <c r="AI290" s="1"/>
      <c r="AJ290" s="1"/>
      <c r="AK290" s="1"/>
      <c r="AL290" s="1"/>
      <c r="AM290" s="1"/>
      <c r="AN290" s="1"/>
      <c r="AO290" s="1"/>
    </row>
    <row r="291" spans="1:41" s="3" customFormat="1">
      <c r="A291" s="180" t="s">
        <v>341</v>
      </c>
      <c r="B291" s="53" t="s">
        <v>342</v>
      </c>
      <c r="C291" s="53"/>
      <c r="D291" s="7"/>
      <c r="E291" s="4"/>
      <c r="F291" s="70">
        <v>1</v>
      </c>
      <c r="G291" s="71"/>
      <c r="H291" s="72">
        <f t="shared" si="382"/>
        <v>1</v>
      </c>
      <c r="I291" s="70">
        <v>1</v>
      </c>
      <c r="J291" s="71" t="s">
        <v>216</v>
      </c>
      <c r="K291" s="73">
        <f>SUMIF(exportMMB!D:D,budgetMMB!A291,exportMMB!F:F)</f>
        <v>0</v>
      </c>
      <c r="L291" s="19">
        <f t="shared" si="373"/>
        <v>0</v>
      </c>
      <c r="M291" s="32"/>
      <c r="N291" s="19">
        <f t="shared" si="374"/>
        <v>0</v>
      </c>
      <c r="O291" s="42"/>
      <c r="P291" s="42"/>
      <c r="Q291" s="42"/>
      <c r="R291" s="42"/>
      <c r="S291" s="19">
        <f t="shared" si="375"/>
        <v>0</v>
      </c>
      <c r="T291" s="42">
        <f t="shared" si="376"/>
        <v>0</v>
      </c>
      <c r="U291" s="42" t="e">
        <f>SUMIF(#REF!,A291,#REF!)</f>
        <v>#REF!</v>
      </c>
      <c r="V291" s="42" t="e">
        <f>SUMIF(#REF!,A291,#REF!)</f>
        <v>#REF!</v>
      </c>
      <c r="W291" s="42" t="e">
        <f t="shared" si="377"/>
        <v>#REF!</v>
      </c>
      <c r="X291" s="42" t="e">
        <f t="shared" si="378"/>
        <v>#REF!</v>
      </c>
      <c r="Y291" s="42" t="e">
        <f t="shared" si="379"/>
        <v>#REF!</v>
      </c>
      <c r="Z291" s="116" t="e">
        <f t="shared" si="380"/>
        <v>#REF!</v>
      </c>
      <c r="AA291" s="120">
        <f t="shared" si="381"/>
        <v>0</v>
      </c>
      <c r="AB291" s="153">
        <f t="shared" si="364"/>
        <v>0</v>
      </c>
      <c r="AC291" s="1"/>
      <c r="AD291" s="1"/>
      <c r="AE291" s="1"/>
      <c r="AF291" s="1"/>
      <c r="AG291" s="1"/>
      <c r="AH291" s="1"/>
      <c r="AI291" s="1"/>
      <c r="AJ291" s="1"/>
      <c r="AK291" s="1"/>
      <c r="AL291" s="1"/>
      <c r="AM291" s="1"/>
      <c r="AN291" s="1"/>
      <c r="AO291" s="1"/>
    </row>
    <row r="292" spans="1:41" s="3" customFormat="1">
      <c r="A292" s="48">
        <v>2650</v>
      </c>
      <c r="B292" s="53" t="s">
        <v>64</v>
      </c>
      <c r="C292" s="53"/>
      <c r="D292" s="7"/>
      <c r="E292" s="4"/>
      <c r="F292" s="70">
        <v>1</v>
      </c>
      <c r="G292" s="71"/>
      <c r="H292" s="72">
        <f t="shared" si="382"/>
        <v>1</v>
      </c>
      <c r="I292" s="70">
        <v>1</v>
      </c>
      <c r="J292" s="71" t="s">
        <v>216</v>
      </c>
      <c r="K292" s="73">
        <f>SUMIF(exportMMB!D:D,budgetMMB!A292,exportMMB!F:F)</f>
        <v>0</v>
      </c>
      <c r="L292" s="19">
        <f t="shared" si="373"/>
        <v>0</v>
      </c>
      <c r="M292" s="32"/>
      <c r="N292" s="19">
        <f t="shared" si="374"/>
        <v>0</v>
      </c>
      <c r="O292" s="42"/>
      <c r="P292" s="42"/>
      <c r="Q292" s="42"/>
      <c r="R292" s="42"/>
      <c r="S292" s="19">
        <f t="shared" si="375"/>
        <v>0</v>
      </c>
      <c r="T292" s="42">
        <f t="shared" si="376"/>
        <v>0</v>
      </c>
      <c r="U292" s="42" t="e">
        <f>SUMIF(#REF!,A292,#REF!)</f>
        <v>#REF!</v>
      </c>
      <c r="V292" s="42" t="e">
        <f>SUMIF(#REF!,A292,#REF!)</f>
        <v>#REF!</v>
      </c>
      <c r="W292" s="42" t="e">
        <f t="shared" si="377"/>
        <v>#REF!</v>
      </c>
      <c r="X292" s="42" t="e">
        <f t="shared" si="378"/>
        <v>#REF!</v>
      </c>
      <c r="Y292" s="42" t="e">
        <f t="shared" si="379"/>
        <v>#REF!</v>
      </c>
      <c r="Z292" s="116" t="e">
        <f t="shared" si="380"/>
        <v>#REF!</v>
      </c>
      <c r="AA292" s="120">
        <f t="shared" si="381"/>
        <v>0</v>
      </c>
      <c r="AB292" s="153">
        <f t="shared" si="364"/>
        <v>0</v>
      </c>
      <c r="AC292" s="1"/>
      <c r="AD292" s="1"/>
      <c r="AE292" s="1"/>
      <c r="AF292" s="1"/>
      <c r="AG292" s="1"/>
      <c r="AH292" s="1"/>
      <c r="AI292" s="1"/>
      <c r="AJ292" s="1"/>
      <c r="AK292" s="1"/>
      <c r="AL292" s="1"/>
      <c r="AM292" s="1"/>
      <c r="AN292" s="1"/>
      <c r="AO292" s="1"/>
    </row>
    <row r="293" spans="1:41" s="3" customFormat="1">
      <c r="A293" s="180" t="s">
        <v>344</v>
      </c>
      <c r="B293" s="53" t="s">
        <v>343</v>
      </c>
      <c r="C293" s="53"/>
      <c r="D293" s="7"/>
      <c r="E293" s="4"/>
      <c r="F293" s="70">
        <v>1</v>
      </c>
      <c r="G293" s="71"/>
      <c r="H293" s="72">
        <f t="shared" ref="H293" si="383">SUM(E293:G293)</f>
        <v>1</v>
      </c>
      <c r="I293" s="70">
        <v>1</v>
      </c>
      <c r="J293" s="71" t="s">
        <v>216</v>
      </c>
      <c r="K293" s="73">
        <f>SUMIF(exportMMB!D:D,budgetMMB!A293,exportMMB!F:F)</f>
        <v>0</v>
      </c>
      <c r="L293" s="19">
        <f t="shared" si="373"/>
        <v>0</v>
      </c>
      <c r="M293" s="32"/>
      <c r="N293" s="19">
        <f t="shared" si="374"/>
        <v>0</v>
      </c>
      <c r="O293" s="42"/>
      <c r="P293" s="42"/>
      <c r="Q293" s="42"/>
      <c r="R293" s="42"/>
      <c r="S293" s="19">
        <f t="shared" si="375"/>
        <v>0</v>
      </c>
      <c r="T293" s="42">
        <f t="shared" si="376"/>
        <v>0</v>
      </c>
      <c r="U293" s="42" t="e">
        <f>SUMIF(#REF!,A293,#REF!)</f>
        <v>#REF!</v>
      </c>
      <c r="V293" s="42" t="e">
        <f>SUMIF(#REF!,A293,#REF!)</f>
        <v>#REF!</v>
      </c>
      <c r="W293" s="42" t="e">
        <f t="shared" si="377"/>
        <v>#REF!</v>
      </c>
      <c r="X293" s="42" t="e">
        <f t="shared" si="378"/>
        <v>#REF!</v>
      </c>
      <c r="Y293" s="42" t="e">
        <f t="shared" si="379"/>
        <v>#REF!</v>
      </c>
      <c r="Z293" s="116" t="e">
        <f t="shared" si="380"/>
        <v>#REF!</v>
      </c>
      <c r="AA293" s="120">
        <f t="shared" si="381"/>
        <v>0</v>
      </c>
      <c r="AB293" s="153">
        <f t="shared" si="364"/>
        <v>0</v>
      </c>
      <c r="AC293" s="1"/>
      <c r="AD293" s="1"/>
      <c r="AE293" s="1"/>
      <c r="AF293" s="1"/>
      <c r="AG293" s="1"/>
      <c r="AH293" s="1"/>
      <c r="AI293" s="1"/>
      <c r="AJ293" s="1"/>
      <c r="AK293" s="1"/>
      <c r="AL293" s="1"/>
      <c r="AM293" s="1"/>
      <c r="AN293" s="1"/>
      <c r="AO293" s="1"/>
    </row>
    <row r="294" spans="1:41" s="3" customFormat="1">
      <c r="A294" s="48">
        <v>2690</v>
      </c>
      <c r="B294" s="53" t="s">
        <v>65</v>
      </c>
      <c r="C294" s="53"/>
      <c r="D294" s="7"/>
      <c r="E294" s="4"/>
      <c r="F294" s="70">
        <v>1</v>
      </c>
      <c r="G294" s="71"/>
      <c r="H294" s="72">
        <f t="shared" ref="H294:H299" si="384">SUM(E294:G294)</f>
        <v>1</v>
      </c>
      <c r="I294" s="70">
        <v>1</v>
      </c>
      <c r="J294" s="71" t="s">
        <v>216</v>
      </c>
      <c r="K294" s="73">
        <f>SUMIF(exportMMB!D:D,budgetMMB!A294,exportMMB!F:F)</f>
        <v>0</v>
      </c>
      <c r="L294" s="19">
        <f t="shared" si="373"/>
        <v>0</v>
      </c>
      <c r="M294" s="32"/>
      <c r="N294" s="19">
        <f t="shared" si="374"/>
        <v>0</v>
      </c>
      <c r="O294" s="42"/>
      <c r="P294" s="42"/>
      <c r="Q294" s="42"/>
      <c r="R294" s="42"/>
      <c r="S294" s="19">
        <f t="shared" si="375"/>
        <v>0</v>
      </c>
      <c r="T294" s="42">
        <f t="shared" si="376"/>
        <v>0</v>
      </c>
      <c r="U294" s="42" t="e">
        <f>SUMIF(#REF!,A294,#REF!)</f>
        <v>#REF!</v>
      </c>
      <c r="V294" s="42" t="e">
        <f>SUMIF(#REF!,A294,#REF!)</f>
        <v>#REF!</v>
      </c>
      <c r="W294" s="42" t="e">
        <f t="shared" si="377"/>
        <v>#REF!</v>
      </c>
      <c r="X294" s="42" t="e">
        <f t="shared" si="378"/>
        <v>#REF!</v>
      </c>
      <c r="Y294" s="42" t="e">
        <f t="shared" si="379"/>
        <v>#REF!</v>
      </c>
      <c r="Z294" s="116" t="e">
        <f t="shared" si="380"/>
        <v>#REF!</v>
      </c>
      <c r="AA294" s="120">
        <f t="shared" si="381"/>
        <v>0</v>
      </c>
      <c r="AB294" s="153">
        <f t="shared" si="364"/>
        <v>0</v>
      </c>
      <c r="AC294" s="1"/>
      <c r="AD294" s="1"/>
      <c r="AE294" s="1"/>
      <c r="AF294" s="1"/>
      <c r="AG294" s="1"/>
      <c r="AH294" s="1"/>
      <c r="AI294" s="1"/>
      <c r="AJ294" s="1"/>
      <c r="AK294" s="1"/>
      <c r="AL294" s="1"/>
      <c r="AM294" s="1"/>
      <c r="AN294" s="1"/>
      <c r="AO294" s="1"/>
    </row>
    <row r="295" spans="1:41" s="3" customFormat="1">
      <c r="A295" s="180" t="s">
        <v>680</v>
      </c>
      <c r="B295" s="53" t="s">
        <v>681</v>
      </c>
      <c r="C295" s="53"/>
      <c r="D295" s="7"/>
      <c r="E295" s="4"/>
      <c r="F295" s="70">
        <v>1</v>
      </c>
      <c r="G295" s="71"/>
      <c r="H295" s="72">
        <f t="shared" si="384"/>
        <v>1</v>
      </c>
      <c r="I295" s="70">
        <v>1</v>
      </c>
      <c r="J295" s="71" t="s">
        <v>216</v>
      </c>
      <c r="K295" s="73">
        <f>SUMIF(exportMMB!D:D,budgetMMB!A295,exportMMB!F:F)</f>
        <v>0</v>
      </c>
      <c r="L295" s="19">
        <f t="shared" si="373"/>
        <v>0</v>
      </c>
      <c r="M295" s="32"/>
      <c r="N295" s="19">
        <f t="shared" si="374"/>
        <v>0</v>
      </c>
      <c r="O295" s="42"/>
      <c r="P295" s="42"/>
      <c r="Q295" s="42"/>
      <c r="R295" s="42"/>
      <c r="S295" s="19">
        <f t="shared" si="375"/>
        <v>0</v>
      </c>
      <c r="T295" s="42">
        <f t="shared" si="376"/>
        <v>0</v>
      </c>
      <c r="U295" s="42" t="e">
        <f>SUMIF(#REF!,A295,#REF!)</f>
        <v>#REF!</v>
      </c>
      <c r="V295" s="42" t="e">
        <f>SUMIF(#REF!,A295,#REF!)</f>
        <v>#REF!</v>
      </c>
      <c r="W295" s="42" t="e">
        <f t="shared" si="377"/>
        <v>#REF!</v>
      </c>
      <c r="X295" s="42" t="e">
        <f t="shared" si="378"/>
        <v>#REF!</v>
      </c>
      <c r="Y295" s="42" t="e">
        <f t="shared" si="379"/>
        <v>#REF!</v>
      </c>
      <c r="Z295" s="116" t="e">
        <f t="shared" si="380"/>
        <v>#REF!</v>
      </c>
      <c r="AA295" s="120">
        <f t="shared" si="381"/>
        <v>0</v>
      </c>
      <c r="AB295" s="153">
        <f t="shared" si="364"/>
        <v>0</v>
      </c>
      <c r="AC295" s="1"/>
      <c r="AD295" s="1"/>
      <c r="AE295" s="1"/>
      <c r="AF295" s="1"/>
      <c r="AG295" s="1"/>
      <c r="AH295" s="1"/>
      <c r="AI295" s="1"/>
      <c r="AJ295" s="1"/>
      <c r="AK295" s="1"/>
      <c r="AL295" s="1"/>
      <c r="AM295" s="1"/>
      <c r="AN295" s="1"/>
      <c r="AO295" s="1"/>
    </row>
    <row r="296" spans="1:41" s="3" customFormat="1">
      <c r="A296" s="48"/>
      <c r="B296" s="55" t="s">
        <v>253</v>
      </c>
      <c r="C296" s="55"/>
      <c r="D296" s="7"/>
      <c r="E296" s="4"/>
      <c r="F296" s="70"/>
      <c r="G296" s="71"/>
      <c r="H296" s="72"/>
      <c r="I296" s="70"/>
      <c r="J296" s="71"/>
      <c r="K296" s="73"/>
      <c r="L296" s="21">
        <f>SUM(L286:L295)</f>
        <v>0</v>
      </c>
      <c r="M296" s="28">
        <f t="shared" ref="M296:T296" si="385">SUM(M286:M295)</f>
        <v>0</v>
      </c>
      <c r="N296" s="21">
        <f t="shared" si="385"/>
        <v>0</v>
      </c>
      <c r="O296" s="43">
        <f t="shared" si="385"/>
        <v>0</v>
      </c>
      <c r="P296" s="43">
        <f t="shared" si="385"/>
        <v>0</v>
      </c>
      <c r="Q296" s="43">
        <f t="shared" ref="Q296" si="386">SUM(Q286:Q295)</f>
        <v>0</v>
      </c>
      <c r="R296" s="43">
        <f t="shared" si="385"/>
        <v>0</v>
      </c>
      <c r="S296" s="21">
        <f>SUM(S286:S295)</f>
        <v>0</v>
      </c>
      <c r="T296" s="43">
        <f t="shared" si="385"/>
        <v>0</v>
      </c>
      <c r="U296" s="46" t="e">
        <f t="shared" ref="U296:V296" si="387">SUM(U286:U295)</f>
        <v>#REF!</v>
      </c>
      <c r="V296" s="46" t="e">
        <f t="shared" si="387"/>
        <v>#REF!</v>
      </c>
      <c r="W296" s="46" t="e">
        <f t="shared" ref="W296:AA296" si="388">SUM(W286:W295)</f>
        <v>#REF!</v>
      </c>
      <c r="X296" s="46" t="e">
        <f t="shared" si="388"/>
        <v>#REF!</v>
      </c>
      <c r="Y296" s="46" t="e">
        <f t="shared" si="388"/>
        <v>#REF!</v>
      </c>
      <c r="Z296" s="142" t="e">
        <f t="shared" si="388"/>
        <v>#REF!</v>
      </c>
      <c r="AA296" s="143">
        <f t="shared" si="388"/>
        <v>0</v>
      </c>
      <c r="AB296" s="161">
        <f t="shared" ref="AB296" si="389">SUM(AB286:AB295)</f>
        <v>0</v>
      </c>
      <c r="AC296" s="1"/>
      <c r="AD296" s="1"/>
      <c r="AE296" s="1"/>
      <c r="AF296" s="1"/>
      <c r="AG296" s="1"/>
      <c r="AH296" s="1"/>
      <c r="AI296" s="1"/>
      <c r="AJ296" s="1"/>
      <c r="AK296" s="1"/>
      <c r="AL296" s="1"/>
      <c r="AM296" s="1"/>
      <c r="AN296" s="1"/>
      <c r="AO296" s="1"/>
    </row>
    <row r="297" spans="1:41" s="3" customFormat="1">
      <c r="A297" s="48"/>
      <c r="B297" s="55"/>
      <c r="C297" s="55"/>
      <c r="D297" s="7"/>
      <c r="E297" s="4"/>
      <c r="F297" s="70"/>
      <c r="G297" s="71"/>
      <c r="H297" s="72"/>
      <c r="I297" s="70"/>
      <c r="J297" s="74"/>
      <c r="K297" s="73"/>
      <c r="L297" s="24"/>
      <c r="M297" s="32"/>
      <c r="N297" s="19"/>
      <c r="O297" s="42"/>
      <c r="P297" s="42"/>
      <c r="Q297" s="42"/>
      <c r="R297" s="42"/>
      <c r="S297" s="19"/>
      <c r="T297" s="42"/>
      <c r="U297" s="150"/>
      <c r="V297" s="150"/>
      <c r="W297" s="150"/>
      <c r="X297" s="150"/>
      <c r="Y297" s="150"/>
      <c r="Z297" s="151"/>
      <c r="AA297" s="152"/>
      <c r="AB297" s="165"/>
      <c r="AC297" s="1"/>
      <c r="AD297" s="1"/>
      <c r="AE297" s="1"/>
      <c r="AF297" s="1"/>
      <c r="AG297" s="1"/>
      <c r="AH297" s="1"/>
      <c r="AI297" s="1"/>
      <c r="AJ297" s="1"/>
      <c r="AK297" s="1"/>
      <c r="AL297" s="1"/>
      <c r="AM297" s="1"/>
      <c r="AN297" s="1"/>
      <c r="AO297" s="1"/>
    </row>
    <row r="298" spans="1:41" s="3" customFormat="1">
      <c r="A298" s="181" t="s">
        <v>186</v>
      </c>
      <c r="B298" s="38" t="s">
        <v>227</v>
      </c>
      <c r="C298" s="38"/>
      <c r="D298" s="7"/>
      <c r="E298" s="4"/>
      <c r="F298" s="70"/>
      <c r="G298" s="71"/>
      <c r="H298" s="72"/>
      <c r="I298" s="70"/>
      <c r="J298" s="71"/>
      <c r="K298" s="73"/>
      <c r="L298" s="19"/>
      <c r="M298" s="32"/>
      <c r="N298" s="19"/>
      <c r="O298" s="42"/>
      <c r="P298" s="42"/>
      <c r="Q298" s="42"/>
      <c r="R298" s="42"/>
      <c r="S298" s="19"/>
      <c r="T298" s="42"/>
      <c r="U298" s="42"/>
      <c r="V298" s="42"/>
      <c r="W298" s="42"/>
      <c r="X298" s="42"/>
      <c r="Y298" s="42"/>
      <c r="Z298" s="116"/>
      <c r="AA298" s="120"/>
      <c r="AB298" s="162"/>
      <c r="AC298" s="1"/>
      <c r="AD298" s="1"/>
      <c r="AE298" s="1"/>
      <c r="AF298" s="1"/>
      <c r="AG298" s="1"/>
      <c r="AH298" s="1"/>
      <c r="AI298" s="1"/>
      <c r="AJ298" s="1"/>
      <c r="AK298" s="1"/>
      <c r="AL298" s="1"/>
      <c r="AM298" s="1"/>
      <c r="AN298" s="1"/>
      <c r="AO298" s="1"/>
    </row>
    <row r="299" spans="1:41" s="3" customFormat="1">
      <c r="A299" s="48">
        <v>2801</v>
      </c>
      <c r="B299" s="53" t="s">
        <v>434</v>
      </c>
      <c r="C299" s="53"/>
      <c r="D299" s="7"/>
      <c r="E299" s="4"/>
      <c r="F299" s="70">
        <v>1</v>
      </c>
      <c r="G299" s="71"/>
      <c r="H299" s="72">
        <f t="shared" si="384"/>
        <v>1</v>
      </c>
      <c r="I299" s="70">
        <v>1</v>
      </c>
      <c r="J299" s="71" t="s">
        <v>216</v>
      </c>
      <c r="K299" s="73">
        <f>SUMIF(exportMMB!D:D,budgetMMB!A299,exportMMB!F:F)</f>
        <v>0</v>
      </c>
      <c r="L299" s="19">
        <f t="shared" ref="L299:L313" si="390">H299*I299*K299</f>
        <v>0</v>
      </c>
      <c r="M299" s="32"/>
      <c r="N299" s="19">
        <f t="shared" ref="N299:N313" si="391">MAX(L299-SUM(O299:R299),0)</f>
        <v>0</v>
      </c>
      <c r="O299" s="42"/>
      <c r="P299" s="42"/>
      <c r="Q299" s="42"/>
      <c r="R299" s="42"/>
      <c r="S299" s="19">
        <f t="shared" ref="S299:S313" si="392">L299-SUM(N299:R299)</f>
        <v>0</v>
      </c>
      <c r="T299" s="42">
        <f t="shared" ref="T299:T313" si="393">N299</f>
        <v>0</v>
      </c>
      <c r="U299" s="42" t="e">
        <f>SUMIF(#REF!,A299,#REF!)</f>
        <v>#REF!</v>
      </c>
      <c r="V299" s="42" t="e">
        <f>SUMIF(#REF!,A299,#REF!)</f>
        <v>#REF!</v>
      </c>
      <c r="W299" s="42" t="e">
        <f t="shared" ref="W299:W313" si="394">U299+V299</f>
        <v>#REF!</v>
      </c>
      <c r="X299" s="42" t="e">
        <f t="shared" ref="X299:X313" si="395">MAX(L299-W299,0)</f>
        <v>#REF!</v>
      </c>
      <c r="Y299" s="42" t="e">
        <f t="shared" ref="Y299:Y313" si="396">W299+X299</f>
        <v>#REF!</v>
      </c>
      <c r="Z299" s="116" t="e">
        <f t="shared" ref="Z299:Z313" si="397">L299-Y299</f>
        <v>#REF!</v>
      </c>
      <c r="AA299" s="120">
        <f t="shared" ref="AA299:AA313" si="398">AB299-L299</f>
        <v>0</v>
      </c>
      <c r="AB299" s="153">
        <f t="shared" si="364"/>
        <v>0</v>
      </c>
      <c r="AC299" s="1"/>
      <c r="AD299" s="1"/>
      <c r="AE299" s="1"/>
      <c r="AF299" s="1"/>
      <c r="AG299" s="1"/>
      <c r="AH299" s="1"/>
      <c r="AI299" s="1"/>
      <c r="AJ299" s="1"/>
      <c r="AK299" s="1"/>
      <c r="AL299" s="1"/>
      <c r="AM299" s="1"/>
      <c r="AN299" s="1"/>
      <c r="AO299" s="1"/>
    </row>
    <row r="300" spans="1:41" s="3" customFormat="1">
      <c r="A300" s="48">
        <v>2802</v>
      </c>
      <c r="B300" s="53" t="s">
        <v>66</v>
      </c>
      <c r="C300" s="53"/>
      <c r="D300" s="7"/>
      <c r="E300" s="4"/>
      <c r="F300" s="70">
        <v>1</v>
      </c>
      <c r="G300" s="71"/>
      <c r="H300" s="72">
        <f t="shared" ref="H300:H307" si="399">SUM(E300:G300)</f>
        <v>1</v>
      </c>
      <c r="I300" s="70">
        <v>1</v>
      </c>
      <c r="J300" s="71" t="s">
        <v>216</v>
      </c>
      <c r="K300" s="73">
        <f>SUMIF(exportMMB!D:D,budgetMMB!A300,exportMMB!F:F)</f>
        <v>0</v>
      </c>
      <c r="L300" s="19">
        <f t="shared" si="390"/>
        <v>0</v>
      </c>
      <c r="M300" s="32"/>
      <c r="N300" s="19">
        <f t="shared" si="391"/>
        <v>0</v>
      </c>
      <c r="O300" s="42"/>
      <c r="P300" s="42"/>
      <c r="Q300" s="42"/>
      <c r="R300" s="42"/>
      <c r="S300" s="19">
        <f t="shared" si="392"/>
        <v>0</v>
      </c>
      <c r="T300" s="42">
        <f t="shared" si="393"/>
        <v>0</v>
      </c>
      <c r="U300" s="42" t="e">
        <f>SUMIF(#REF!,A300,#REF!)</f>
        <v>#REF!</v>
      </c>
      <c r="V300" s="42" t="e">
        <f>SUMIF(#REF!,A300,#REF!)</f>
        <v>#REF!</v>
      </c>
      <c r="W300" s="42" t="e">
        <f t="shared" si="394"/>
        <v>#REF!</v>
      </c>
      <c r="X300" s="42" t="e">
        <f t="shared" si="395"/>
        <v>#REF!</v>
      </c>
      <c r="Y300" s="42" t="e">
        <f t="shared" si="396"/>
        <v>#REF!</v>
      </c>
      <c r="Z300" s="116" t="e">
        <f t="shared" si="397"/>
        <v>#REF!</v>
      </c>
      <c r="AA300" s="120">
        <f t="shared" si="398"/>
        <v>0</v>
      </c>
      <c r="AB300" s="153">
        <f t="shared" si="364"/>
        <v>0</v>
      </c>
      <c r="AC300" s="1"/>
      <c r="AD300" s="1"/>
      <c r="AE300" s="1"/>
      <c r="AF300" s="1"/>
      <c r="AG300" s="1"/>
      <c r="AH300" s="1"/>
      <c r="AI300" s="1"/>
      <c r="AJ300" s="1"/>
      <c r="AK300" s="1"/>
      <c r="AL300" s="1"/>
      <c r="AM300" s="1"/>
      <c r="AN300" s="1"/>
      <c r="AO300" s="1"/>
    </row>
    <row r="301" spans="1:41" s="3" customFormat="1">
      <c r="A301" s="180" t="s">
        <v>435</v>
      </c>
      <c r="B301" s="53" t="s">
        <v>437</v>
      </c>
      <c r="C301" s="53"/>
      <c r="D301" s="7"/>
      <c r="E301" s="4"/>
      <c r="F301" s="70">
        <v>1</v>
      </c>
      <c r="G301" s="71"/>
      <c r="H301" s="72">
        <f t="shared" si="399"/>
        <v>1</v>
      </c>
      <c r="I301" s="70">
        <v>1</v>
      </c>
      <c r="J301" s="71" t="s">
        <v>216</v>
      </c>
      <c r="K301" s="73">
        <f>SUMIF(exportMMB!D:D,budgetMMB!A301,exportMMB!F:F)</f>
        <v>0</v>
      </c>
      <c r="L301" s="19">
        <f t="shared" si="390"/>
        <v>0</v>
      </c>
      <c r="M301" s="32"/>
      <c r="N301" s="19">
        <f t="shared" si="391"/>
        <v>0</v>
      </c>
      <c r="O301" s="42"/>
      <c r="P301" s="42"/>
      <c r="Q301" s="42"/>
      <c r="R301" s="42"/>
      <c r="S301" s="19">
        <f t="shared" si="392"/>
        <v>0</v>
      </c>
      <c r="T301" s="42">
        <f t="shared" si="393"/>
        <v>0</v>
      </c>
      <c r="U301" s="42" t="e">
        <f>SUMIF(#REF!,A301,#REF!)</f>
        <v>#REF!</v>
      </c>
      <c r="V301" s="42" t="e">
        <f>SUMIF(#REF!,A301,#REF!)</f>
        <v>#REF!</v>
      </c>
      <c r="W301" s="42" t="e">
        <f t="shared" si="394"/>
        <v>#REF!</v>
      </c>
      <c r="X301" s="42" t="e">
        <f t="shared" si="395"/>
        <v>#REF!</v>
      </c>
      <c r="Y301" s="42" t="e">
        <f t="shared" si="396"/>
        <v>#REF!</v>
      </c>
      <c r="Z301" s="116" t="e">
        <f t="shared" si="397"/>
        <v>#REF!</v>
      </c>
      <c r="AA301" s="120">
        <f t="shared" si="398"/>
        <v>0</v>
      </c>
      <c r="AB301" s="153">
        <f t="shared" si="364"/>
        <v>0</v>
      </c>
      <c r="AC301" s="1"/>
      <c r="AD301" s="1"/>
      <c r="AE301" s="1"/>
      <c r="AF301" s="1"/>
      <c r="AG301" s="1"/>
      <c r="AH301" s="1"/>
      <c r="AI301" s="1"/>
      <c r="AJ301" s="1"/>
      <c r="AK301" s="1"/>
      <c r="AL301" s="1"/>
      <c r="AM301" s="1"/>
      <c r="AN301" s="1"/>
      <c r="AO301" s="1"/>
    </row>
    <row r="302" spans="1:41" s="3" customFormat="1">
      <c r="A302" s="180" t="s">
        <v>436</v>
      </c>
      <c r="B302" s="53" t="s">
        <v>438</v>
      </c>
      <c r="C302" s="53"/>
      <c r="D302" s="7"/>
      <c r="E302" s="4"/>
      <c r="F302" s="70">
        <v>1</v>
      </c>
      <c r="G302" s="71"/>
      <c r="H302" s="72">
        <f t="shared" si="399"/>
        <v>1</v>
      </c>
      <c r="I302" s="70">
        <v>1</v>
      </c>
      <c r="J302" s="71" t="s">
        <v>216</v>
      </c>
      <c r="K302" s="73">
        <f>SUMIF(exportMMB!D:D,budgetMMB!A302,exportMMB!F:F)</f>
        <v>0</v>
      </c>
      <c r="L302" s="19">
        <f t="shared" si="390"/>
        <v>0</v>
      </c>
      <c r="M302" s="32"/>
      <c r="N302" s="19">
        <f t="shared" si="391"/>
        <v>0</v>
      </c>
      <c r="O302" s="42"/>
      <c r="P302" s="42"/>
      <c r="Q302" s="42"/>
      <c r="R302" s="42"/>
      <c r="S302" s="19">
        <f t="shared" si="392"/>
        <v>0</v>
      </c>
      <c r="T302" s="42">
        <f t="shared" si="393"/>
        <v>0</v>
      </c>
      <c r="U302" s="42" t="e">
        <f>SUMIF(#REF!,A302,#REF!)</f>
        <v>#REF!</v>
      </c>
      <c r="V302" s="42" t="e">
        <f>SUMIF(#REF!,A302,#REF!)</f>
        <v>#REF!</v>
      </c>
      <c r="W302" s="42" t="e">
        <f t="shared" si="394"/>
        <v>#REF!</v>
      </c>
      <c r="X302" s="42" t="e">
        <f t="shared" si="395"/>
        <v>#REF!</v>
      </c>
      <c r="Y302" s="42" t="e">
        <f t="shared" si="396"/>
        <v>#REF!</v>
      </c>
      <c r="Z302" s="116" t="e">
        <f t="shared" si="397"/>
        <v>#REF!</v>
      </c>
      <c r="AA302" s="120">
        <f t="shared" si="398"/>
        <v>0</v>
      </c>
      <c r="AB302" s="153">
        <f t="shared" si="364"/>
        <v>0</v>
      </c>
      <c r="AC302" s="1"/>
      <c r="AD302" s="1"/>
      <c r="AE302" s="1"/>
      <c r="AF302" s="1"/>
      <c r="AG302" s="1"/>
      <c r="AH302" s="1"/>
      <c r="AI302" s="1"/>
      <c r="AJ302" s="1"/>
      <c r="AK302" s="1"/>
      <c r="AL302" s="1"/>
      <c r="AM302" s="1"/>
      <c r="AN302" s="1"/>
      <c r="AO302" s="1"/>
    </row>
    <row r="303" spans="1:41" s="3" customFormat="1">
      <c r="A303" s="48">
        <v>2820</v>
      </c>
      <c r="B303" s="53" t="s">
        <v>682</v>
      </c>
      <c r="C303" s="53"/>
      <c r="D303" s="7"/>
      <c r="E303" s="4"/>
      <c r="F303" s="70">
        <v>1</v>
      </c>
      <c r="G303" s="71"/>
      <c r="H303" s="72">
        <f t="shared" si="399"/>
        <v>1</v>
      </c>
      <c r="I303" s="70">
        <v>1</v>
      </c>
      <c r="J303" s="71" t="s">
        <v>216</v>
      </c>
      <c r="K303" s="73">
        <f>SUMIF(exportMMB!D:D,budgetMMB!A303,exportMMB!F:F)</f>
        <v>0</v>
      </c>
      <c r="L303" s="19">
        <f t="shared" si="390"/>
        <v>0</v>
      </c>
      <c r="M303" s="32"/>
      <c r="N303" s="19">
        <f t="shared" si="391"/>
        <v>0</v>
      </c>
      <c r="O303" s="42"/>
      <c r="P303" s="42"/>
      <c r="Q303" s="42"/>
      <c r="R303" s="42"/>
      <c r="S303" s="19">
        <f t="shared" si="392"/>
        <v>0</v>
      </c>
      <c r="T303" s="42">
        <f t="shared" si="393"/>
        <v>0</v>
      </c>
      <c r="U303" s="42" t="e">
        <f>SUMIF(#REF!,A303,#REF!)</f>
        <v>#REF!</v>
      </c>
      <c r="V303" s="42" t="e">
        <f>SUMIF(#REF!,A303,#REF!)</f>
        <v>#REF!</v>
      </c>
      <c r="W303" s="42" t="e">
        <f t="shared" si="394"/>
        <v>#REF!</v>
      </c>
      <c r="X303" s="42" t="e">
        <f t="shared" si="395"/>
        <v>#REF!</v>
      </c>
      <c r="Y303" s="42" t="e">
        <f t="shared" si="396"/>
        <v>#REF!</v>
      </c>
      <c r="Z303" s="116" t="e">
        <f t="shared" si="397"/>
        <v>#REF!</v>
      </c>
      <c r="AA303" s="120">
        <f t="shared" si="398"/>
        <v>0</v>
      </c>
      <c r="AB303" s="153">
        <f t="shared" si="364"/>
        <v>0</v>
      </c>
      <c r="AC303" s="1"/>
      <c r="AD303" s="1"/>
      <c r="AE303" s="1"/>
      <c r="AF303" s="1"/>
      <c r="AG303" s="1"/>
      <c r="AH303" s="1"/>
      <c r="AI303" s="1"/>
      <c r="AJ303" s="1"/>
      <c r="AK303" s="1"/>
      <c r="AL303" s="1"/>
      <c r="AM303" s="1"/>
      <c r="AN303" s="1"/>
      <c r="AO303" s="1"/>
    </row>
    <row r="304" spans="1:41" s="3" customFormat="1">
      <c r="A304" s="48">
        <v>2839</v>
      </c>
      <c r="B304" s="53" t="s">
        <v>60</v>
      </c>
      <c r="C304" s="53"/>
      <c r="D304" s="7"/>
      <c r="E304" s="4"/>
      <c r="F304" s="70">
        <v>1</v>
      </c>
      <c r="G304" s="71"/>
      <c r="H304" s="72">
        <f t="shared" si="399"/>
        <v>1</v>
      </c>
      <c r="I304" s="70">
        <v>1</v>
      </c>
      <c r="J304" s="71" t="s">
        <v>216</v>
      </c>
      <c r="K304" s="73">
        <f>SUMIF(exportMMB!D:D,budgetMMB!A304,exportMMB!F:F)</f>
        <v>0</v>
      </c>
      <c r="L304" s="19">
        <f t="shared" si="390"/>
        <v>0</v>
      </c>
      <c r="M304" s="32"/>
      <c r="N304" s="19">
        <f t="shared" si="391"/>
        <v>0</v>
      </c>
      <c r="O304" s="42"/>
      <c r="P304" s="42"/>
      <c r="Q304" s="42"/>
      <c r="R304" s="42"/>
      <c r="S304" s="19">
        <f t="shared" si="392"/>
        <v>0</v>
      </c>
      <c r="T304" s="42">
        <f t="shared" si="393"/>
        <v>0</v>
      </c>
      <c r="U304" s="42" t="e">
        <f>SUMIF(#REF!,A304,#REF!)</f>
        <v>#REF!</v>
      </c>
      <c r="V304" s="42" t="e">
        <f>SUMIF(#REF!,A304,#REF!)</f>
        <v>#REF!</v>
      </c>
      <c r="W304" s="42" t="e">
        <f t="shared" si="394"/>
        <v>#REF!</v>
      </c>
      <c r="X304" s="42" t="e">
        <f t="shared" si="395"/>
        <v>#REF!</v>
      </c>
      <c r="Y304" s="42" t="e">
        <f t="shared" si="396"/>
        <v>#REF!</v>
      </c>
      <c r="Z304" s="116" t="e">
        <f t="shared" si="397"/>
        <v>#REF!</v>
      </c>
      <c r="AA304" s="120">
        <f t="shared" si="398"/>
        <v>0</v>
      </c>
      <c r="AB304" s="153">
        <f t="shared" si="364"/>
        <v>0</v>
      </c>
      <c r="AC304" s="1"/>
      <c r="AD304" s="1"/>
      <c r="AE304" s="1"/>
      <c r="AF304" s="1"/>
      <c r="AG304" s="1"/>
      <c r="AH304" s="1"/>
      <c r="AI304" s="1"/>
      <c r="AJ304" s="1"/>
      <c r="AK304" s="1"/>
      <c r="AL304" s="1"/>
      <c r="AM304" s="1"/>
      <c r="AN304" s="1"/>
      <c r="AO304" s="1"/>
    </row>
    <row r="305" spans="1:41" s="3" customFormat="1">
      <c r="A305" s="48">
        <v>2840</v>
      </c>
      <c r="B305" s="53" t="s">
        <v>67</v>
      </c>
      <c r="C305" s="53"/>
      <c r="D305" s="7"/>
      <c r="E305" s="4"/>
      <c r="F305" s="70">
        <v>1</v>
      </c>
      <c r="G305" s="71"/>
      <c r="H305" s="72">
        <f t="shared" si="399"/>
        <v>1</v>
      </c>
      <c r="I305" s="70">
        <v>1</v>
      </c>
      <c r="J305" s="71" t="s">
        <v>216</v>
      </c>
      <c r="K305" s="73">
        <f>SUMIF(exportMMB!D:D,budgetMMB!A305,exportMMB!F:F)</f>
        <v>0</v>
      </c>
      <c r="L305" s="19">
        <f t="shared" si="390"/>
        <v>0</v>
      </c>
      <c r="M305" s="32"/>
      <c r="N305" s="19">
        <f t="shared" si="391"/>
        <v>0</v>
      </c>
      <c r="O305" s="42"/>
      <c r="P305" s="42"/>
      <c r="Q305" s="42"/>
      <c r="R305" s="42"/>
      <c r="S305" s="19">
        <f t="shared" si="392"/>
        <v>0</v>
      </c>
      <c r="T305" s="42">
        <f t="shared" si="393"/>
        <v>0</v>
      </c>
      <c r="U305" s="42" t="e">
        <f>SUMIF(#REF!,A305,#REF!)</f>
        <v>#REF!</v>
      </c>
      <c r="V305" s="42" t="e">
        <f>SUMIF(#REF!,A305,#REF!)</f>
        <v>#REF!</v>
      </c>
      <c r="W305" s="42" t="e">
        <f t="shared" si="394"/>
        <v>#REF!</v>
      </c>
      <c r="X305" s="42" t="e">
        <f t="shared" si="395"/>
        <v>#REF!</v>
      </c>
      <c r="Y305" s="42" t="e">
        <f t="shared" si="396"/>
        <v>#REF!</v>
      </c>
      <c r="Z305" s="116" t="e">
        <f t="shared" si="397"/>
        <v>#REF!</v>
      </c>
      <c r="AA305" s="120">
        <f t="shared" si="398"/>
        <v>0</v>
      </c>
      <c r="AB305" s="153">
        <f t="shared" si="364"/>
        <v>0</v>
      </c>
      <c r="AC305" s="1"/>
      <c r="AD305" s="1"/>
      <c r="AE305" s="1"/>
      <c r="AF305" s="1"/>
      <c r="AG305" s="1"/>
      <c r="AH305" s="1"/>
      <c r="AI305" s="1"/>
      <c r="AJ305" s="1"/>
      <c r="AK305" s="1"/>
      <c r="AL305" s="1"/>
      <c r="AM305" s="1"/>
      <c r="AN305" s="1"/>
      <c r="AO305" s="1"/>
    </row>
    <row r="306" spans="1:41" s="3" customFormat="1">
      <c r="A306" s="48">
        <v>2845</v>
      </c>
      <c r="B306" s="53" t="s">
        <v>439</v>
      </c>
      <c r="C306" s="53"/>
      <c r="D306" s="7"/>
      <c r="E306" s="4"/>
      <c r="F306" s="70">
        <v>1</v>
      </c>
      <c r="G306" s="71"/>
      <c r="H306" s="72">
        <f t="shared" si="399"/>
        <v>1</v>
      </c>
      <c r="I306" s="70">
        <v>1</v>
      </c>
      <c r="J306" s="71" t="s">
        <v>216</v>
      </c>
      <c r="K306" s="73">
        <f>SUMIF(exportMMB!D:D,budgetMMB!A306,exportMMB!F:F)</f>
        <v>0</v>
      </c>
      <c r="L306" s="19">
        <f t="shared" si="390"/>
        <v>0</v>
      </c>
      <c r="M306" s="32"/>
      <c r="N306" s="19">
        <f t="shared" si="391"/>
        <v>0</v>
      </c>
      <c r="O306" s="42"/>
      <c r="P306" s="42"/>
      <c r="Q306" s="42"/>
      <c r="R306" s="42"/>
      <c r="S306" s="19">
        <f t="shared" si="392"/>
        <v>0</v>
      </c>
      <c r="T306" s="42">
        <f t="shared" si="393"/>
        <v>0</v>
      </c>
      <c r="U306" s="42" t="e">
        <f>SUMIF(#REF!,A306,#REF!)</f>
        <v>#REF!</v>
      </c>
      <c r="V306" s="42" t="e">
        <f>SUMIF(#REF!,A306,#REF!)</f>
        <v>#REF!</v>
      </c>
      <c r="W306" s="42" t="e">
        <f t="shared" si="394"/>
        <v>#REF!</v>
      </c>
      <c r="X306" s="42" t="e">
        <f t="shared" si="395"/>
        <v>#REF!</v>
      </c>
      <c r="Y306" s="42" t="e">
        <f t="shared" si="396"/>
        <v>#REF!</v>
      </c>
      <c r="Z306" s="116" t="e">
        <f t="shared" si="397"/>
        <v>#REF!</v>
      </c>
      <c r="AA306" s="120">
        <f t="shared" si="398"/>
        <v>0</v>
      </c>
      <c r="AB306" s="153">
        <f t="shared" si="364"/>
        <v>0</v>
      </c>
      <c r="AC306" s="1"/>
      <c r="AD306" s="1"/>
      <c r="AE306" s="1"/>
      <c r="AF306" s="1"/>
      <c r="AG306" s="1"/>
      <c r="AH306" s="1"/>
      <c r="AI306" s="1"/>
      <c r="AJ306" s="1"/>
      <c r="AK306" s="1"/>
      <c r="AL306" s="1"/>
      <c r="AM306" s="1"/>
      <c r="AN306" s="1"/>
      <c r="AO306" s="1"/>
    </row>
    <row r="307" spans="1:41" s="3" customFormat="1">
      <c r="A307" s="180" t="s">
        <v>440</v>
      </c>
      <c r="B307" s="53" t="s">
        <v>441</v>
      </c>
      <c r="C307" s="53"/>
      <c r="D307" s="7"/>
      <c r="E307" s="4"/>
      <c r="F307" s="70">
        <v>1</v>
      </c>
      <c r="G307" s="71"/>
      <c r="H307" s="72">
        <f t="shared" si="399"/>
        <v>1</v>
      </c>
      <c r="I307" s="70">
        <v>1</v>
      </c>
      <c r="J307" s="71" t="s">
        <v>216</v>
      </c>
      <c r="K307" s="73">
        <f>SUMIF(exportMMB!D:D,budgetMMB!A307,exportMMB!F:F)</f>
        <v>0</v>
      </c>
      <c r="L307" s="19">
        <f t="shared" si="390"/>
        <v>0</v>
      </c>
      <c r="M307" s="32"/>
      <c r="N307" s="19">
        <f t="shared" si="391"/>
        <v>0</v>
      </c>
      <c r="O307" s="42"/>
      <c r="P307" s="42"/>
      <c r="Q307" s="42"/>
      <c r="R307" s="42"/>
      <c r="S307" s="19">
        <f t="shared" si="392"/>
        <v>0</v>
      </c>
      <c r="T307" s="42">
        <f t="shared" si="393"/>
        <v>0</v>
      </c>
      <c r="U307" s="42" t="e">
        <f>SUMIF(#REF!,A307,#REF!)</f>
        <v>#REF!</v>
      </c>
      <c r="V307" s="42" t="e">
        <f>SUMIF(#REF!,A307,#REF!)</f>
        <v>#REF!</v>
      </c>
      <c r="W307" s="42" t="e">
        <f t="shared" si="394"/>
        <v>#REF!</v>
      </c>
      <c r="X307" s="42" t="e">
        <f t="shared" si="395"/>
        <v>#REF!</v>
      </c>
      <c r="Y307" s="42" t="e">
        <f t="shared" si="396"/>
        <v>#REF!</v>
      </c>
      <c r="Z307" s="116" t="e">
        <f t="shared" si="397"/>
        <v>#REF!</v>
      </c>
      <c r="AA307" s="120">
        <f t="shared" si="398"/>
        <v>0</v>
      </c>
      <c r="AB307" s="153">
        <f t="shared" si="364"/>
        <v>0</v>
      </c>
      <c r="AC307" s="1"/>
      <c r="AD307" s="1"/>
      <c r="AE307" s="1"/>
      <c r="AF307" s="1"/>
      <c r="AG307" s="1"/>
      <c r="AH307" s="1"/>
      <c r="AI307" s="1"/>
      <c r="AJ307" s="1"/>
      <c r="AK307" s="1"/>
      <c r="AL307" s="1"/>
      <c r="AM307" s="1"/>
      <c r="AN307" s="1"/>
      <c r="AO307" s="1"/>
    </row>
    <row r="308" spans="1:41" s="3" customFormat="1">
      <c r="A308" s="48">
        <v>2847</v>
      </c>
      <c r="B308" s="53" t="s">
        <v>68</v>
      </c>
      <c r="C308" s="53"/>
      <c r="D308" s="7"/>
      <c r="E308" s="4"/>
      <c r="F308" s="70">
        <v>1</v>
      </c>
      <c r="G308" s="71"/>
      <c r="H308" s="72">
        <f t="shared" ref="H308:H312" si="400">SUM(E308:G308)</f>
        <v>1</v>
      </c>
      <c r="I308" s="70">
        <v>1</v>
      </c>
      <c r="J308" s="71" t="s">
        <v>216</v>
      </c>
      <c r="K308" s="73">
        <f>SUMIF(exportMMB!D:D,budgetMMB!A308,exportMMB!F:F)</f>
        <v>0</v>
      </c>
      <c r="L308" s="19">
        <f t="shared" si="390"/>
        <v>0</v>
      </c>
      <c r="M308" s="32"/>
      <c r="N308" s="19">
        <f t="shared" si="391"/>
        <v>0</v>
      </c>
      <c r="O308" s="42"/>
      <c r="P308" s="42"/>
      <c r="Q308" s="42"/>
      <c r="R308" s="42"/>
      <c r="S308" s="19">
        <f t="shared" si="392"/>
        <v>0</v>
      </c>
      <c r="T308" s="42">
        <f t="shared" si="393"/>
        <v>0</v>
      </c>
      <c r="U308" s="42" t="e">
        <f>SUMIF(#REF!,A308,#REF!)</f>
        <v>#REF!</v>
      </c>
      <c r="V308" s="42" t="e">
        <f>SUMIF(#REF!,A308,#REF!)</f>
        <v>#REF!</v>
      </c>
      <c r="W308" s="42" t="e">
        <f t="shared" si="394"/>
        <v>#REF!</v>
      </c>
      <c r="X308" s="42" t="e">
        <f t="shared" si="395"/>
        <v>#REF!</v>
      </c>
      <c r="Y308" s="42" t="e">
        <f t="shared" si="396"/>
        <v>#REF!</v>
      </c>
      <c r="Z308" s="116" t="e">
        <f t="shared" si="397"/>
        <v>#REF!</v>
      </c>
      <c r="AA308" s="120">
        <f t="shared" si="398"/>
        <v>0</v>
      </c>
      <c r="AB308" s="153">
        <f t="shared" si="364"/>
        <v>0</v>
      </c>
      <c r="AC308" s="1"/>
      <c r="AD308" s="1"/>
      <c r="AE308" s="1"/>
      <c r="AF308" s="1"/>
      <c r="AG308" s="1"/>
      <c r="AH308" s="1"/>
      <c r="AI308" s="1"/>
      <c r="AJ308" s="1"/>
      <c r="AK308" s="1"/>
      <c r="AL308" s="1"/>
      <c r="AM308" s="1"/>
      <c r="AN308" s="1"/>
      <c r="AO308" s="1"/>
    </row>
    <row r="309" spans="1:41" s="3" customFormat="1">
      <c r="A309" s="48">
        <v>2865</v>
      </c>
      <c r="B309" s="53" t="s">
        <v>86</v>
      </c>
      <c r="C309" s="53"/>
      <c r="D309" s="7"/>
      <c r="E309" s="4"/>
      <c r="F309" s="70">
        <v>1</v>
      </c>
      <c r="G309" s="71"/>
      <c r="H309" s="72">
        <f t="shared" si="400"/>
        <v>1</v>
      </c>
      <c r="I309" s="70">
        <v>1</v>
      </c>
      <c r="J309" s="71" t="s">
        <v>216</v>
      </c>
      <c r="K309" s="73">
        <f>SUMIF(exportMMB!D:D,budgetMMB!A309,exportMMB!F:F)</f>
        <v>0</v>
      </c>
      <c r="L309" s="19">
        <f t="shared" si="390"/>
        <v>0</v>
      </c>
      <c r="M309" s="32"/>
      <c r="N309" s="19">
        <f t="shared" si="391"/>
        <v>0</v>
      </c>
      <c r="O309" s="42"/>
      <c r="P309" s="42"/>
      <c r="Q309" s="42"/>
      <c r="R309" s="42"/>
      <c r="S309" s="19">
        <f t="shared" si="392"/>
        <v>0</v>
      </c>
      <c r="T309" s="42">
        <f t="shared" si="393"/>
        <v>0</v>
      </c>
      <c r="U309" s="42" t="e">
        <f>SUMIF(#REF!,A309,#REF!)</f>
        <v>#REF!</v>
      </c>
      <c r="V309" s="42" t="e">
        <f>SUMIF(#REF!,A309,#REF!)</f>
        <v>#REF!</v>
      </c>
      <c r="W309" s="42" t="e">
        <f t="shared" si="394"/>
        <v>#REF!</v>
      </c>
      <c r="X309" s="42" t="e">
        <f t="shared" si="395"/>
        <v>#REF!</v>
      </c>
      <c r="Y309" s="42" t="e">
        <f t="shared" si="396"/>
        <v>#REF!</v>
      </c>
      <c r="Z309" s="116" t="e">
        <f t="shared" si="397"/>
        <v>#REF!</v>
      </c>
      <c r="AA309" s="120">
        <f t="shared" si="398"/>
        <v>0</v>
      </c>
      <c r="AB309" s="153">
        <f t="shared" si="364"/>
        <v>0</v>
      </c>
      <c r="AC309" s="1"/>
      <c r="AD309" s="1"/>
      <c r="AE309" s="1"/>
      <c r="AF309" s="1"/>
      <c r="AG309" s="1"/>
      <c r="AH309" s="1"/>
      <c r="AI309" s="1"/>
      <c r="AJ309" s="1"/>
      <c r="AK309" s="1"/>
      <c r="AL309" s="1"/>
      <c r="AM309" s="1"/>
      <c r="AN309" s="1"/>
      <c r="AO309" s="1"/>
    </row>
    <row r="310" spans="1:41" s="3" customFormat="1">
      <c r="A310" s="48">
        <v>2866</v>
      </c>
      <c r="B310" s="53" t="s">
        <v>683</v>
      </c>
      <c r="C310" s="53"/>
      <c r="D310" s="7"/>
      <c r="E310" s="4"/>
      <c r="F310" s="70">
        <v>1</v>
      </c>
      <c r="G310" s="71"/>
      <c r="H310" s="72">
        <f t="shared" si="400"/>
        <v>1</v>
      </c>
      <c r="I310" s="70">
        <v>1</v>
      </c>
      <c r="J310" s="71" t="s">
        <v>216</v>
      </c>
      <c r="K310" s="73">
        <f>SUMIF(exportMMB!D:D,budgetMMB!A310,exportMMB!F:F)</f>
        <v>0</v>
      </c>
      <c r="L310" s="19">
        <f t="shared" si="390"/>
        <v>0</v>
      </c>
      <c r="M310" s="32"/>
      <c r="N310" s="19">
        <f t="shared" si="391"/>
        <v>0</v>
      </c>
      <c r="O310" s="42"/>
      <c r="P310" s="42"/>
      <c r="Q310" s="42"/>
      <c r="R310" s="42"/>
      <c r="S310" s="19">
        <f t="shared" si="392"/>
        <v>0</v>
      </c>
      <c r="T310" s="42">
        <f t="shared" si="393"/>
        <v>0</v>
      </c>
      <c r="U310" s="42" t="e">
        <f>SUMIF(#REF!,A310,#REF!)</f>
        <v>#REF!</v>
      </c>
      <c r="V310" s="42" t="e">
        <f>SUMIF(#REF!,A310,#REF!)</f>
        <v>#REF!</v>
      </c>
      <c r="W310" s="42" t="e">
        <f t="shared" si="394"/>
        <v>#REF!</v>
      </c>
      <c r="X310" s="42" t="e">
        <f t="shared" si="395"/>
        <v>#REF!</v>
      </c>
      <c r="Y310" s="42" t="e">
        <f t="shared" si="396"/>
        <v>#REF!</v>
      </c>
      <c r="Z310" s="116" t="e">
        <f t="shared" si="397"/>
        <v>#REF!</v>
      </c>
      <c r="AA310" s="120">
        <f t="shared" si="398"/>
        <v>0</v>
      </c>
      <c r="AB310" s="153">
        <f t="shared" si="364"/>
        <v>0</v>
      </c>
      <c r="AC310" s="1"/>
      <c r="AD310" s="1"/>
      <c r="AE310" s="1"/>
      <c r="AF310" s="1"/>
      <c r="AG310" s="1"/>
      <c r="AH310" s="1"/>
      <c r="AI310" s="1"/>
      <c r="AJ310" s="1"/>
      <c r="AK310" s="1"/>
      <c r="AL310" s="1"/>
      <c r="AM310" s="1"/>
      <c r="AN310" s="1"/>
      <c r="AO310" s="1"/>
    </row>
    <row r="311" spans="1:41" s="3" customFormat="1">
      <c r="A311" s="48">
        <v>2877</v>
      </c>
      <c r="B311" s="53" t="s">
        <v>69</v>
      </c>
      <c r="C311" s="53"/>
      <c r="D311" s="7"/>
      <c r="E311" s="4"/>
      <c r="F311" s="70">
        <v>1</v>
      </c>
      <c r="G311" s="71"/>
      <c r="H311" s="72">
        <f t="shared" si="400"/>
        <v>1</v>
      </c>
      <c r="I311" s="70">
        <v>1</v>
      </c>
      <c r="J311" s="71" t="s">
        <v>216</v>
      </c>
      <c r="K311" s="73">
        <f>SUMIF(exportMMB!D:D,budgetMMB!A311,exportMMB!F:F)</f>
        <v>0</v>
      </c>
      <c r="L311" s="19">
        <f t="shared" si="390"/>
        <v>0</v>
      </c>
      <c r="M311" s="32"/>
      <c r="N311" s="19">
        <f t="shared" si="391"/>
        <v>0</v>
      </c>
      <c r="O311" s="42"/>
      <c r="P311" s="42"/>
      <c r="Q311" s="42"/>
      <c r="R311" s="42"/>
      <c r="S311" s="19">
        <f t="shared" si="392"/>
        <v>0</v>
      </c>
      <c r="T311" s="42">
        <f t="shared" si="393"/>
        <v>0</v>
      </c>
      <c r="U311" s="42" t="e">
        <f>SUMIF(#REF!,A311,#REF!)</f>
        <v>#REF!</v>
      </c>
      <c r="V311" s="42" t="e">
        <f>SUMIF(#REF!,A311,#REF!)</f>
        <v>#REF!</v>
      </c>
      <c r="W311" s="42" t="e">
        <f t="shared" si="394"/>
        <v>#REF!</v>
      </c>
      <c r="X311" s="42" t="e">
        <f t="shared" si="395"/>
        <v>#REF!</v>
      </c>
      <c r="Y311" s="42" t="e">
        <f t="shared" si="396"/>
        <v>#REF!</v>
      </c>
      <c r="Z311" s="116" t="e">
        <f t="shared" si="397"/>
        <v>#REF!</v>
      </c>
      <c r="AA311" s="120">
        <f t="shared" si="398"/>
        <v>0</v>
      </c>
      <c r="AB311" s="153">
        <f t="shared" si="364"/>
        <v>0</v>
      </c>
      <c r="AC311" s="1"/>
      <c r="AD311" s="1"/>
      <c r="AE311" s="1"/>
      <c r="AF311" s="1"/>
      <c r="AG311" s="1"/>
      <c r="AH311" s="1"/>
      <c r="AI311" s="1"/>
      <c r="AJ311" s="1"/>
      <c r="AK311" s="1"/>
      <c r="AL311" s="1"/>
      <c r="AM311" s="1"/>
      <c r="AN311" s="1"/>
      <c r="AO311" s="1"/>
    </row>
    <row r="312" spans="1:41" s="3" customFormat="1">
      <c r="A312" s="48">
        <v>2883</v>
      </c>
      <c r="B312" s="53" t="s">
        <v>818</v>
      </c>
      <c r="C312" s="53"/>
      <c r="D312" s="7"/>
      <c r="E312" s="4"/>
      <c r="F312" s="70">
        <v>1</v>
      </c>
      <c r="G312" s="71"/>
      <c r="H312" s="72">
        <f t="shared" si="400"/>
        <v>1</v>
      </c>
      <c r="I312" s="70">
        <v>1</v>
      </c>
      <c r="J312" s="71" t="s">
        <v>216</v>
      </c>
      <c r="K312" s="73">
        <f>SUMIF(exportMMB!D:D,budgetMMB!A312,exportMMB!F:F)</f>
        <v>0</v>
      </c>
      <c r="L312" s="19">
        <f t="shared" si="390"/>
        <v>0</v>
      </c>
      <c r="M312" s="32"/>
      <c r="N312" s="19">
        <f t="shared" si="391"/>
        <v>0</v>
      </c>
      <c r="O312" s="42"/>
      <c r="P312" s="42"/>
      <c r="Q312" s="42"/>
      <c r="R312" s="42"/>
      <c r="S312" s="19">
        <f t="shared" si="392"/>
        <v>0</v>
      </c>
      <c r="T312" s="42">
        <f t="shared" si="393"/>
        <v>0</v>
      </c>
      <c r="U312" s="42" t="e">
        <f>SUMIF(#REF!,A312,#REF!)</f>
        <v>#REF!</v>
      </c>
      <c r="V312" s="42" t="e">
        <f>SUMIF(#REF!,A312,#REF!)</f>
        <v>#REF!</v>
      </c>
      <c r="W312" s="42" t="e">
        <f t="shared" si="394"/>
        <v>#REF!</v>
      </c>
      <c r="X312" s="42" t="e">
        <f t="shared" si="395"/>
        <v>#REF!</v>
      </c>
      <c r="Y312" s="42" t="e">
        <f t="shared" si="396"/>
        <v>#REF!</v>
      </c>
      <c r="Z312" s="116" t="e">
        <f t="shared" si="397"/>
        <v>#REF!</v>
      </c>
      <c r="AA312" s="120">
        <f t="shared" si="398"/>
        <v>0</v>
      </c>
      <c r="AB312" s="153">
        <f t="shared" si="364"/>
        <v>0</v>
      </c>
      <c r="AC312" s="1"/>
      <c r="AD312" s="1"/>
      <c r="AE312" s="1"/>
      <c r="AF312" s="1"/>
      <c r="AG312" s="1"/>
      <c r="AH312" s="1"/>
      <c r="AI312" s="1"/>
      <c r="AJ312" s="1"/>
      <c r="AK312" s="1"/>
      <c r="AL312" s="1"/>
      <c r="AM312" s="1"/>
      <c r="AN312" s="1"/>
      <c r="AO312" s="1"/>
    </row>
    <row r="313" spans="1:41" s="3" customFormat="1">
      <c r="A313" s="48">
        <v>2895</v>
      </c>
      <c r="B313" s="53" t="s">
        <v>684</v>
      </c>
      <c r="C313" s="53"/>
      <c r="D313" s="7"/>
      <c r="E313" s="4"/>
      <c r="F313" s="70">
        <v>1</v>
      </c>
      <c r="G313" s="71"/>
      <c r="H313" s="72">
        <f t="shared" ref="H313" si="401">SUM(E313:G313)</f>
        <v>1</v>
      </c>
      <c r="I313" s="70">
        <v>1</v>
      </c>
      <c r="J313" s="71" t="s">
        <v>216</v>
      </c>
      <c r="K313" s="73">
        <f>SUMIF(exportMMB!D:D,budgetMMB!A313,exportMMB!F:F)</f>
        <v>0</v>
      </c>
      <c r="L313" s="19">
        <f t="shared" si="390"/>
        <v>0</v>
      </c>
      <c r="M313" s="32"/>
      <c r="N313" s="19">
        <f t="shared" si="391"/>
        <v>0</v>
      </c>
      <c r="O313" s="42"/>
      <c r="P313" s="42"/>
      <c r="Q313" s="42"/>
      <c r="R313" s="42"/>
      <c r="S313" s="19">
        <f t="shared" si="392"/>
        <v>0</v>
      </c>
      <c r="T313" s="42">
        <f t="shared" si="393"/>
        <v>0</v>
      </c>
      <c r="U313" s="42" t="e">
        <f>SUMIF(#REF!,A313,#REF!)</f>
        <v>#REF!</v>
      </c>
      <c r="V313" s="42" t="e">
        <f>SUMIF(#REF!,A313,#REF!)</f>
        <v>#REF!</v>
      </c>
      <c r="W313" s="42" t="e">
        <f t="shared" si="394"/>
        <v>#REF!</v>
      </c>
      <c r="X313" s="42" t="e">
        <f t="shared" si="395"/>
        <v>#REF!</v>
      </c>
      <c r="Y313" s="42" t="e">
        <f t="shared" si="396"/>
        <v>#REF!</v>
      </c>
      <c r="Z313" s="116" t="e">
        <f t="shared" si="397"/>
        <v>#REF!</v>
      </c>
      <c r="AA313" s="120">
        <f t="shared" si="398"/>
        <v>0</v>
      </c>
      <c r="AB313" s="153">
        <f t="shared" si="364"/>
        <v>0</v>
      </c>
      <c r="AC313" s="1"/>
      <c r="AD313" s="1"/>
      <c r="AE313" s="1"/>
      <c r="AF313" s="1"/>
      <c r="AG313" s="1"/>
      <c r="AH313" s="1"/>
      <c r="AI313" s="1"/>
      <c r="AJ313" s="1"/>
      <c r="AK313" s="1"/>
      <c r="AL313" s="1"/>
      <c r="AM313" s="1"/>
      <c r="AN313" s="1"/>
      <c r="AO313" s="1"/>
    </row>
    <row r="314" spans="1:41" s="3" customFormat="1">
      <c r="A314" s="48"/>
      <c r="B314" s="55" t="s">
        <v>253</v>
      </c>
      <c r="C314" s="55"/>
      <c r="D314" s="7"/>
      <c r="E314" s="4"/>
      <c r="F314" s="70"/>
      <c r="G314" s="71"/>
      <c r="H314" s="72"/>
      <c r="I314" s="70"/>
      <c r="J314" s="71"/>
      <c r="K314" s="73"/>
      <c r="L314" s="21">
        <f>SUM(L299:L313)</f>
        <v>0</v>
      </c>
      <c r="M314" s="28">
        <f t="shared" ref="M314:T314" si="402">SUM(M299:M313)</f>
        <v>0</v>
      </c>
      <c r="N314" s="21">
        <f t="shared" si="402"/>
        <v>0</v>
      </c>
      <c r="O314" s="43">
        <f t="shared" si="402"/>
        <v>0</v>
      </c>
      <c r="P314" s="43">
        <f t="shared" si="402"/>
        <v>0</v>
      </c>
      <c r="Q314" s="43">
        <f t="shared" ref="Q314" si="403">SUM(Q299:Q313)</f>
        <v>0</v>
      </c>
      <c r="R314" s="43">
        <f t="shared" si="402"/>
        <v>0</v>
      </c>
      <c r="S314" s="21">
        <f>SUM(S299:S313)</f>
        <v>0</v>
      </c>
      <c r="T314" s="43">
        <f t="shared" si="402"/>
        <v>0</v>
      </c>
      <c r="U314" s="46" t="e">
        <f t="shared" ref="U314:V314" si="404">SUM(U299:U313)</f>
        <v>#REF!</v>
      </c>
      <c r="V314" s="46" t="e">
        <f t="shared" si="404"/>
        <v>#REF!</v>
      </c>
      <c r="W314" s="46" t="e">
        <f t="shared" ref="W314:AA314" si="405">SUM(W299:W313)</f>
        <v>#REF!</v>
      </c>
      <c r="X314" s="46" t="e">
        <f t="shared" si="405"/>
        <v>#REF!</v>
      </c>
      <c r="Y314" s="46" t="e">
        <f t="shared" si="405"/>
        <v>#REF!</v>
      </c>
      <c r="Z314" s="142" t="e">
        <f t="shared" si="405"/>
        <v>#REF!</v>
      </c>
      <c r="AA314" s="143">
        <f t="shared" si="405"/>
        <v>0</v>
      </c>
      <c r="AB314" s="161">
        <f t="shared" ref="AB314" si="406">SUM(AB299:AB313)</f>
        <v>0</v>
      </c>
      <c r="AC314" s="1"/>
      <c r="AD314" s="1"/>
      <c r="AE314" s="1"/>
      <c r="AF314" s="1"/>
      <c r="AG314" s="1"/>
      <c r="AH314" s="1"/>
      <c r="AI314" s="1"/>
      <c r="AJ314" s="1"/>
      <c r="AK314" s="1"/>
      <c r="AL314" s="1"/>
      <c r="AM314" s="1"/>
      <c r="AN314" s="1"/>
      <c r="AO314" s="1"/>
    </row>
    <row r="315" spans="1:41" s="3" customFormat="1">
      <c r="A315" s="18"/>
      <c r="B315" s="53"/>
      <c r="C315" s="53"/>
      <c r="D315" s="7"/>
      <c r="E315" s="4"/>
      <c r="F315" s="70"/>
      <c r="G315" s="71"/>
      <c r="H315" s="72"/>
      <c r="I315" s="70"/>
      <c r="J315" s="70"/>
      <c r="K315" s="73"/>
      <c r="L315" s="19"/>
      <c r="M315" s="32"/>
      <c r="N315" s="19"/>
      <c r="O315" s="42"/>
      <c r="P315" s="42"/>
      <c r="Q315" s="42"/>
      <c r="R315" s="42"/>
      <c r="S315" s="19"/>
      <c r="T315" s="42"/>
      <c r="U315" s="42"/>
      <c r="V315" s="42"/>
      <c r="W315" s="42"/>
      <c r="X315" s="42"/>
      <c r="Y315" s="42"/>
      <c r="Z315" s="116"/>
      <c r="AA315" s="120"/>
      <c r="AB315" s="162"/>
      <c r="AC315" s="1"/>
      <c r="AD315" s="1"/>
      <c r="AE315" s="1"/>
      <c r="AF315" s="1"/>
      <c r="AG315" s="1"/>
      <c r="AH315" s="1"/>
      <c r="AI315" s="1"/>
      <c r="AJ315" s="1"/>
      <c r="AK315" s="1"/>
      <c r="AL315" s="1"/>
      <c r="AM315" s="1"/>
      <c r="AN315" s="1"/>
      <c r="AO315" s="1"/>
    </row>
    <row r="316" spans="1:41" s="3" customFormat="1">
      <c r="A316" s="181" t="s">
        <v>192</v>
      </c>
      <c r="B316" s="38" t="s">
        <v>228</v>
      </c>
      <c r="C316" s="38"/>
      <c r="D316" s="7"/>
      <c r="E316" s="9"/>
      <c r="F316" s="70"/>
      <c r="G316" s="71"/>
      <c r="H316" s="72"/>
      <c r="I316" s="70"/>
      <c r="J316" s="71"/>
      <c r="K316" s="73"/>
      <c r="L316" s="19"/>
      <c r="M316" s="32"/>
      <c r="N316" s="19"/>
      <c r="O316" s="42"/>
      <c r="P316" s="42"/>
      <c r="Q316" s="42"/>
      <c r="R316" s="42"/>
      <c r="S316" s="19"/>
      <c r="T316" s="42"/>
      <c r="U316" s="42"/>
      <c r="V316" s="42"/>
      <c r="W316" s="42"/>
      <c r="X316" s="42"/>
      <c r="Y316" s="42"/>
      <c r="Z316" s="116"/>
      <c r="AA316" s="120"/>
      <c r="AB316" s="162"/>
      <c r="AC316" s="1"/>
      <c r="AD316" s="1"/>
      <c r="AE316" s="1"/>
      <c r="AF316" s="1"/>
      <c r="AG316" s="1"/>
      <c r="AH316" s="1"/>
      <c r="AI316" s="1"/>
      <c r="AJ316" s="1"/>
      <c r="AK316" s="1"/>
      <c r="AL316" s="1"/>
      <c r="AM316" s="1"/>
      <c r="AN316" s="1"/>
      <c r="AO316" s="1"/>
    </row>
    <row r="317" spans="1:41" s="3" customFormat="1">
      <c r="A317" s="48">
        <v>2901</v>
      </c>
      <c r="B317" s="53" t="s">
        <v>70</v>
      </c>
      <c r="C317" s="53"/>
      <c r="D317" s="7"/>
      <c r="E317" s="9"/>
      <c r="F317" s="70">
        <v>1</v>
      </c>
      <c r="G317" s="71"/>
      <c r="H317" s="72">
        <f t="shared" ref="H317:H319" si="407">SUM(E317:G317)</f>
        <v>1</v>
      </c>
      <c r="I317" s="70">
        <v>1</v>
      </c>
      <c r="J317" s="71" t="s">
        <v>216</v>
      </c>
      <c r="K317" s="73">
        <f>SUMIF(exportMMB!D:D,budgetMMB!A317,exportMMB!F:F)</f>
        <v>0</v>
      </c>
      <c r="L317" s="19">
        <f t="shared" ref="L317:L330" si="408">H317*I317*K317</f>
        <v>0</v>
      </c>
      <c r="M317" s="32"/>
      <c r="N317" s="19">
        <f t="shared" ref="N317:N330" si="409">MAX(L317-SUM(O317:R317),0)</f>
        <v>0</v>
      </c>
      <c r="O317" s="42"/>
      <c r="P317" s="42"/>
      <c r="Q317" s="42"/>
      <c r="R317" s="42"/>
      <c r="S317" s="19">
        <f t="shared" ref="S317:S330" si="410">L317-SUM(N317:R317)</f>
        <v>0</v>
      </c>
      <c r="T317" s="42">
        <f t="shared" ref="T317:T329" si="411">N317</f>
        <v>0</v>
      </c>
      <c r="U317" s="42" t="e">
        <f>SUMIF(#REF!,A317,#REF!)</f>
        <v>#REF!</v>
      </c>
      <c r="V317" s="42" t="e">
        <f>SUMIF(#REF!,A317,#REF!)</f>
        <v>#REF!</v>
      </c>
      <c r="W317" s="42" t="e">
        <f t="shared" ref="W317:W330" si="412">U317+V317</f>
        <v>#REF!</v>
      </c>
      <c r="X317" s="42" t="e">
        <f t="shared" ref="X317:X330" si="413">MAX(L317-W317,0)</f>
        <v>#REF!</v>
      </c>
      <c r="Y317" s="42" t="e">
        <f t="shared" ref="Y317:Y330" si="414">W317+X317</f>
        <v>#REF!</v>
      </c>
      <c r="Z317" s="116" t="e">
        <f t="shared" ref="Z317:Z330" si="415">L317-Y317</f>
        <v>#REF!</v>
      </c>
      <c r="AA317" s="120">
        <f t="shared" ref="AA317:AA330" si="416">AB317-L317</f>
        <v>0</v>
      </c>
      <c r="AB317" s="153">
        <f t="shared" si="364"/>
        <v>0</v>
      </c>
      <c r="AC317" s="1"/>
      <c r="AD317" s="1"/>
      <c r="AE317" s="1"/>
      <c r="AF317" s="1"/>
      <c r="AG317" s="1"/>
      <c r="AH317" s="1"/>
      <c r="AI317" s="1"/>
      <c r="AJ317" s="1"/>
      <c r="AK317" s="1"/>
      <c r="AL317" s="1"/>
      <c r="AM317" s="1"/>
      <c r="AN317" s="1"/>
      <c r="AO317" s="1"/>
    </row>
    <row r="318" spans="1:41" s="3" customFormat="1">
      <c r="A318" s="180" t="s">
        <v>443</v>
      </c>
      <c r="B318" s="53" t="s">
        <v>442</v>
      </c>
      <c r="C318" s="53"/>
      <c r="D318" s="7"/>
      <c r="E318" s="9"/>
      <c r="F318" s="70">
        <v>1</v>
      </c>
      <c r="G318" s="71"/>
      <c r="H318" s="72">
        <f t="shared" si="407"/>
        <v>1</v>
      </c>
      <c r="I318" s="70">
        <v>1</v>
      </c>
      <c r="J318" s="71" t="s">
        <v>216</v>
      </c>
      <c r="K318" s="73">
        <f>SUMIF(exportMMB!D:D,budgetMMB!A318,exportMMB!F:F)</f>
        <v>0</v>
      </c>
      <c r="L318" s="19">
        <f t="shared" si="408"/>
        <v>0</v>
      </c>
      <c r="M318" s="32"/>
      <c r="N318" s="19">
        <f t="shared" si="409"/>
        <v>0</v>
      </c>
      <c r="O318" s="42"/>
      <c r="P318" s="42"/>
      <c r="Q318" s="42"/>
      <c r="R318" s="42"/>
      <c r="S318" s="19">
        <f t="shared" si="410"/>
        <v>0</v>
      </c>
      <c r="T318" s="42">
        <f t="shared" si="411"/>
        <v>0</v>
      </c>
      <c r="U318" s="42" t="e">
        <f>SUMIF(#REF!,A318,#REF!)</f>
        <v>#REF!</v>
      </c>
      <c r="V318" s="42" t="e">
        <f>SUMIF(#REF!,A318,#REF!)</f>
        <v>#REF!</v>
      </c>
      <c r="W318" s="42" t="e">
        <f t="shared" si="412"/>
        <v>#REF!</v>
      </c>
      <c r="X318" s="42" t="e">
        <f t="shared" si="413"/>
        <v>#REF!</v>
      </c>
      <c r="Y318" s="42" t="e">
        <f t="shared" si="414"/>
        <v>#REF!</v>
      </c>
      <c r="Z318" s="116" t="e">
        <f t="shared" si="415"/>
        <v>#REF!</v>
      </c>
      <c r="AA318" s="120">
        <f t="shared" si="416"/>
        <v>0</v>
      </c>
      <c r="AB318" s="153">
        <f t="shared" si="364"/>
        <v>0</v>
      </c>
      <c r="AC318" s="1"/>
      <c r="AD318" s="1"/>
      <c r="AE318" s="1"/>
      <c r="AF318" s="1"/>
      <c r="AG318" s="1"/>
      <c r="AH318" s="1"/>
      <c r="AI318" s="1"/>
      <c r="AJ318" s="1"/>
      <c r="AK318" s="1"/>
      <c r="AL318" s="1"/>
      <c r="AM318" s="1"/>
      <c r="AN318" s="1"/>
      <c r="AO318" s="1"/>
    </row>
    <row r="319" spans="1:41" s="3" customFormat="1">
      <c r="A319" s="48">
        <v>2906</v>
      </c>
      <c r="B319" s="53" t="s">
        <v>71</v>
      </c>
      <c r="C319" s="53"/>
      <c r="D319" s="7"/>
      <c r="E319" s="4"/>
      <c r="F319" s="70">
        <v>1</v>
      </c>
      <c r="G319" s="71"/>
      <c r="H319" s="72">
        <f t="shared" si="407"/>
        <v>1</v>
      </c>
      <c r="I319" s="70">
        <v>1</v>
      </c>
      <c r="J319" s="71" t="s">
        <v>216</v>
      </c>
      <c r="K319" s="73">
        <f>SUMIF(exportMMB!D:D,budgetMMB!A319,exportMMB!F:F)</f>
        <v>0</v>
      </c>
      <c r="L319" s="19">
        <f t="shared" si="408"/>
        <v>0</v>
      </c>
      <c r="M319" s="32"/>
      <c r="N319" s="19">
        <f t="shared" si="409"/>
        <v>0</v>
      </c>
      <c r="O319" s="42"/>
      <c r="P319" s="42"/>
      <c r="Q319" s="42"/>
      <c r="R319" s="42"/>
      <c r="S319" s="19">
        <f t="shared" si="410"/>
        <v>0</v>
      </c>
      <c r="T319" s="42">
        <f t="shared" si="411"/>
        <v>0</v>
      </c>
      <c r="U319" s="42" t="e">
        <f>SUMIF(#REF!,A319,#REF!)</f>
        <v>#REF!</v>
      </c>
      <c r="V319" s="42" t="e">
        <f>SUMIF(#REF!,A319,#REF!)</f>
        <v>#REF!</v>
      </c>
      <c r="W319" s="42" t="e">
        <f t="shared" si="412"/>
        <v>#REF!</v>
      </c>
      <c r="X319" s="42" t="e">
        <f t="shared" si="413"/>
        <v>#REF!</v>
      </c>
      <c r="Y319" s="42" t="e">
        <f t="shared" si="414"/>
        <v>#REF!</v>
      </c>
      <c r="Z319" s="116" t="e">
        <f t="shared" si="415"/>
        <v>#REF!</v>
      </c>
      <c r="AA319" s="120">
        <f t="shared" si="416"/>
        <v>0</v>
      </c>
      <c r="AB319" s="153">
        <f t="shared" si="364"/>
        <v>0</v>
      </c>
      <c r="AC319" s="1"/>
      <c r="AD319" s="1"/>
      <c r="AE319" s="1"/>
      <c r="AF319" s="1"/>
      <c r="AG319" s="1"/>
      <c r="AH319" s="1"/>
      <c r="AI319" s="1"/>
      <c r="AJ319" s="1"/>
      <c r="AK319" s="1"/>
      <c r="AL319" s="1"/>
      <c r="AM319" s="1"/>
      <c r="AN319" s="1"/>
      <c r="AO319" s="1"/>
    </row>
    <row r="320" spans="1:41" s="3" customFormat="1">
      <c r="A320" s="48">
        <v>2907</v>
      </c>
      <c r="B320" s="53" t="s">
        <v>72</v>
      </c>
      <c r="C320" s="53"/>
      <c r="D320" s="7"/>
      <c r="E320" s="4"/>
      <c r="F320" s="70">
        <v>1</v>
      </c>
      <c r="G320" s="71"/>
      <c r="H320" s="72">
        <f t="shared" ref="H320:H327" si="417">SUM(E320:G320)</f>
        <v>1</v>
      </c>
      <c r="I320" s="70">
        <v>1</v>
      </c>
      <c r="J320" s="71" t="s">
        <v>216</v>
      </c>
      <c r="K320" s="73">
        <f>SUMIF(exportMMB!D:D,budgetMMB!A320,exportMMB!F:F)</f>
        <v>0</v>
      </c>
      <c r="L320" s="19">
        <f t="shared" si="408"/>
        <v>0</v>
      </c>
      <c r="M320" s="32"/>
      <c r="N320" s="19">
        <f t="shared" si="409"/>
        <v>0</v>
      </c>
      <c r="O320" s="42"/>
      <c r="P320" s="42"/>
      <c r="Q320" s="42"/>
      <c r="R320" s="42"/>
      <c r="S320" s="19">
        <f t="shared" si="410"/>
        <v>0</v>
      </c>
      <c r="T320" s="42">
        <f t="shared" si="411"/>
        <v>0</v>
      </c>
      <c r="U320" s="42" t="e">
        <f>SUMIF(#REF!,A320,#REF!)</f>
        <v>#REF!</v>
      </c>
      <c r="V320" s="42" t="e">
        <f>SUMIF(#REF!,A320,#REF!)</f>
        <v>#REF!</v>
      </c>
      <c r="W320" s="42" t="e">
        <f t="shared" si="412"/>
        <v>#REF!</v>
      </c>
      <c r="X320" s="42" t="e">
        <f t="shared" si="413"/>
        <v>#REF!</v>
      </c>
      <c r="Y320" s="42" t="e">
        <f t="shared" si="414"/>
        <v>#REF!</v>
      </c>
      <c r="Z320" s="116" t="e">
        <f t="shared" si="415"/>
        <v>#REF!</v>
      </c>
      <c r="AA320" s="120">
        <f t="shared" si="416"/>
        <v>0</v>
      </c>
      <c r="AB320" s="153">
        <f t="shared" si="364"/>
        <v>0</v>
      </c>
      <c r="AC320" s="1"/>
      <c r="AD320" s="1"/>
      <c r="AE320" s="1"/>
      <c r="AF320" s="1"/>
      <c r="AG320" s="1"/>
      <c r="AH320" s="1"/>
      <c r="AI320" s="1"/>
      <c r="AJ320" s="1"/>
      <c r="AK320" s="1"/>
      <c r="AL320" s="1"/>
      <c r="AM320" s="1"/>
      <c r="AN320" s="1"/>
      <c r="AO320" s="1"/>
    </row>
    <row r="321" spans="1:41" s="3" customFormat="1">
      <c r="A321" s="180" t="s">
        <v>444</v>
      </c>
      <c r="B321" s="53" t="s">
        <v>42</v>
      </c>
      <c r="C321" s="53"/>
      <c r="D321" s="7"/>
      <c r="E321" s="9"/>
      <c r="F321" s="70">
        <v>1</v>
      </c>
      <c r="G321" s="71"/>
      <c r="H321" s="72">
        <f t="shared" si="417"/>
        <v>1</v>
      </c>
      <c r="I321" s="70">
        <v>1</v>
      </c>
      <c r="J321" s="71" t="s">
        <v>216</v>
      </c>
      <c r="K321" s="73">
        <f>SUMIF(exportMMB!D:D,budgetMMB!A321,exportMMB!F:F)</f>
        <v>0</v>
      </c>
      <c r="L321" s="19">
        <f t="shared" si="408"/>
        <v>0</v>
      </c>
      <c r="M321" s="32"/>
      <c r="N321" s="19">
        <f t="shared" si="409"/>
        <v>0</v>
      </c>
      <c r="O321" s="42"/>
      <c r="P321" s="42"/>
      <c r="Q321" s="42"/>
      <c r="R321" s="42"/>
      <c r="S321" s="19">
        <f t="shared" si="410"/>
        <v>0</v>
      </c>
      <c r="T321" s="42">
        <f t="shared" si="411"/>
        <v>0</v>
      </c>
      <c r="U321" s="42" t="e">
        <f>SUMIF(#REF!,A321,#REF!)</f>
        <v>#REF!</v>
      </c>
      <c r="V321" s="42" t="e">
        <f>SUMIF(#REF!,A321,#REF!)</f>
        <v>#REF!</v>
      </c>
      <c r="W321" s="42" t="e">
        <f t="shared" si="412"/>
        <v>#REF!</v>
      </c>
      <c r="X321" s="42" t="e">
        <f t="shared" si="413"/>
        <v>#REF!</v>
      </c>
      <c r="Y321" s="42" t="e">
        <f t="shared" si="414"/>
        <v>#REF!</v>
      </c>
      <c r="Z321" s="116" t="e">
        <f t="shared" si="415"/>
        <v>#REF!</v>
      </c>
      <c r="AA321" s="120">
        <f t="shared" si="416"/>
        <v>0</v>
      </c>
      <c r="AB321" s="153">
        <f t="shared" si="364"/>
        <v>0</v>
      </c>
      <c r="AC321" s="1"/>
      <c r="AD321" s="1"/>
      <c r="AE321" s="1"/>
      <c r="AF321" s="1"/>
      <c r="AG321" s="1"/>
      <c r="AH321" s="1"/>
      <c r="AI321" s="1"/>
      <c r="AJ321" s="1"/>
      <c r="AK321" s="1"/>
      <c r="AL321" s="1"/>
      <c r="AM321" s="1"/>
      <c r="AN321" s="1"/>
      <c r="AO321" s="1"/>
    </row>
    <row r="322" spans="1:41" s="3" customFormat="1">
      <c r="A322" s="48">
        <v>2939</v>
      </c>
      <c r="B322" s="53" t="s">
        <v>60</v>
      </c>
      <c r="C322" s="53"/>
      <c r="D322" s="7"/>
      <c r="E322" s="4"/>
      <c r="F322" s="70">
        <v>1</v>
      </c>
      <c r="G322" s="71"/>
      <c r="H322" s="72">
        <f t="shared" si="417"/>
        <v>1</v>
      </c>
      <c r="I322" s="70">
        <v>1</v>
      </c>
      <c r="J322" s="71" t="s">
        <v>216</v>
      </c>
      <c r="K322" s="73">
        <f>SUMIF(exportMMB!D:D,budgetMMB!A322,exportMMB!F:F)</f>
        <v>0</v>
      </c>
      <c r="L322" s="19">
        <f t="shared" si="408"/>
        <v>0</v>
      </c>
      <c r="M322" s="32"/>
      <c r="N322" s="19">
        <f t="shared" si="409"/>
        <v>0</v>
      </c>
      <c r="O322" s="42"/>
      <c r="P322" s="42"/>
      <c r="Q322" s="42"/>
      <c r="R322" s="42"/>
      <c r="S322" s="19">
        <f t="shared" si="410"/>
        <v>0</v>
      </c>
      <c r="T322" s="42">
        <f t="shared" si="411"/>
        <v>0</v>
      </c>
      <c r="U322" s="42" t="e">
        <f>SUMIF(#REF!,A322,#REF!)</f>
        <v>#REF!</v>
      </c>
      <c r="V322" s="42" t="e">
        <f>SUMIF(#REF!,A322,#REF!)</f>
        <v>#REF!</v>
      </c>
      <c r="W322" s="42" t="e">
        <f t="shared" si="412"/>
        <v>#REF!</v>
      </c>
      <c r="X322" s="42" t="e">
        <f t="shared" si="413"/>
        <v>#REF!</v>
      </c>
      <c r="Y322" s="42" t="e">
        <f t="shared" si="414"/>
        <v>#REF!</v>
      </c>
      <c r="Z322" s="116" t="e">
        <f t="shared" si="415"/>
        <v>#REF!</v>
      </c>
      <c r="AA322" s="120">
        <f t="shared" si="416"/>
        <v>0</v>
      </c>
      <c r="AB322" s="153">
        <f t="shared" si="364"/>
        <v>0</v>
      </c>
      <c r="AC322" s="1"/>
      <c r="AD322" s="1"/>
      <c r="AE322" s="1"/>
      <c r="AF322" s="1"/>
      <c r="AG322" s="1"/>
      <c r="AH322" s="1"/>
      <c r="AI322" s="1"/>
      <c r="AJ322" s="1"/>
      <c r="AK322" s="1"/>
      <c r="AL322" s="1"/>
      <c r="AM322" s="1"/>
      <c r="AN322" s="1"/>
      <c r="AO322" s="1"/>
    </row>
    <row r="323" spans="1:41" s="3" customFormat="1">
      <c r="A323" s="48">
        <v>2940</v>
      </c>
      <c r="B323" s="53" t="s">
        <v>73</v>
      </c>
      <c r="C323" s="53"/>
      <c r="D323" s="7"/>
      <c r="E323" s="4"/>
      <c r="F323" s="70">
        <v>1</v>
      </c>
      <c r="G323" s="71"/>
      <c r="H323" s="72">
        <f t="shared" si="417"/>
        <v>1</v>
      </c>
      <c r="I323" s="70">
        <v>1</v>
      </c>
      <c r="J323" s="71" t="s">
        <v>216</v>
      </c>
      <c r="K323" s="73">
        <f>SUMIF(exportMMB!D:D,budgetMMB!A323,exportMMB!F:F)</f>
        <v>0</v>
      </c>
      <c r="L323" s="19">
        <f t="shared" si="408"/>
        <v>0</v>
      </c>
      <c r="M323" s="32"/>
      <c r="N323" s="19">
        <f t="shared" si="409"/>
        <v>0</v>
      </c>
      <c r="O323" s="42"/>
      <c r="P323" s="42"/>
      <c r="Q323" s="42"/>
      <c r="R323" s="42"/>
      <c r="S323" s="19">
        <f t="shared" si="410"/>
        <v>0</v>
      </c>
      <c r="T323" s="42">
        <f t="shared" si="411"/>
        <v>0</v>
      </c>
      <c r="U323" s="42" t="e">
        <f>SUMIF(#REF!,A323,#REF!)</f>
        <v>#REF!</v>
      </c>
      <c r="V323" s="42" t="e">
        <f>SUMIF(#REF!,A323,#REF!)</f>
        <v>#REF!</v>
      </c>
      <c r="W323" s="42" t="e">
        <f t="shared" si="412"/>
        <v>#REF!</v>
      </c>
      <c r="X323" s="42" t="e">
        <f t="shared" si="413"/>
        <v>#REF!</v>
      </c>
      <c r="Y323" s="42" t="e">
        <f t="shared" si="414"/>
        <v>#REF!</v>
      </c>
      <c r="Z323" s="116" t="e">
        <f t="shared" si="415"/>
        <v>#REF!</v>
      </c>
      <c r="AA323" s="120">
        <f t="shared" si="416"/>
        <v>0</v>
      </c>
      <c r="AB323" s="153">
        <f t="shared" si="364"/>
        <v>0</v>
      </c>
      <c r="AC323" s="1"/>
      <c r="AD323" s="1"/>
      <c r="AE323" s="1"/>
      <c r="AF323" s="1"/>
      <c r="AG323" s="1"/>
      <c r="AH323" s="1"/>
      <c r="AI323" s="1"/>
      <c r="AJ323" s="1"/>
      <c r="AK323" s="1"/>
      <c r="AL323" s="1"/>
      <c r="AM323" s="1"/>
      <c r="AN323" s="1"/>
      <c r="AO323" s="1"/>
    </row>
    <row r="324" spans="1:41" s="3" customFormat="1">
      <c r="A324" s="48">
        <v>2941</v>
      </c>
      <c r="B324" s="53" t="s">
        <v>43</v>
      </c>
      <c r="C324" s="53"/>
      <c r="D324" s="7"/>
      <c r="E324" s="4"/>
      <c r="F324" s="70">
        <v>1</v>
      </c>
      <c r="G324" s="71"/>
      <c r="H324" s="72">
        <f t="shared" si="417"/>
        <v>1</v>
      </c>
      <c r="I324" s="70">
        <v>1</v>
      </c>
      <c r="J324" s="71" t="s">
        <v>216</v>
      </c>
      <c r="K324" s="73">
        <f>SUMIF(exportMMB!D:D,budgetMMB!A324,exportMMB!F:F)</f>
        <v>0</v>
      </c>
      <c r="L324" s="19">
        <f t="shared" si="408"/>
        <v>0</v>
      </c>
      <c r="M324" s="32"/>
      <c r="N324" s="19">
        <f t="shared" si="409"/>
        <v>0</v>
      </c>
      <c r="O324" s="42"/>
      <c r="P324" s="42"/>
      <c r="Q324" s="42"/>
      <c r="R324" s="42"/>
      <c r="S324" s="19">
        <f t="shared" si="410"/>
        <v>0</v>
      </c>
      <c r="T324" s="42">
        <f t="shared" si="411"/>
        <v>0</v>
      </c>
      <c r="U324" s="42" t="e">
        <f>SUMIF(#REF!,A324,#REF!)</f>
        <v>#REF!</v>
      </c>
      <c r="V324" s="42" t="e">
        <f>SUMIF(#REF!,A324,#REF!)</f>
        <v>#REF!</v>
      </c>
      <c r="W324" s="42" t="e">
        <f t="shared" si="412"/>
        <v>#REF!</v>
      </c>
      <c r="X324" s="42" t="e">
        <f t="shared" si="413"/>
        <v>#REF!</v>
      </c>
      <c r="Y324" s="42" t="e">
        <f t="shared" si="414"/>
        <v>#REF!</v>
      </c>
      <c r="Z324" s="116" t="e">
        <f t="shared" si="415"/>
        <v>#REF!</v>
      </c>
      <c r="AA324" s="120">
        <f t="shared" si="416"/>
        <v>0</v>
      </c>
      <c r="AB324" s="153">
        <f t="shared" si="364"/>
        <v>0</v>
      </c>
      <c r="AC324" s="1"/>
      <c r="AD324" s="1"/>
      <c r="AE324" s="1"/>
      <c r="AF324" s="1"/>
      <c r="AG324" s="1"/>
      <c r="AH324" s="1"/>
      <c r="AI324" s="1"/>
      <c r="AJ324" s="1"/>
      <c r="AK324" s="1"/>
      <c r="AL324" s="1"/>
      <c r="AM324" s="1"/>
      <c r="AN324" s="1"/>
      <c r="AO324" s="1"/>
    </row>
    <row r="325" spans="1:41" s="3" customFormat="1">
      <c r="A325" s="48">
        <v>2942</v>
      </c>
      <c r="B325" s="53" t="s">
        <v>44</v>
      </c>
      <c r="C325" s="53"/>
      <c r="D325" s="7"/>
      <c r="E325" s="4"/>
      <c r="F325" s="70">
        <v>1</v>
      </c>
      <c r="G325" s="71"/>
      <c r="H325" s="72">
        <f t="shared" si="417"/>
        <v>1</v>
      </c>
      <c r="I325" s="70">
        <v>1</v>
      </c>
      <c r="J325" s="71" t="s">
        <v>216</v>
      </c>
      <c r="K325" s="73">
        <f>SUMIF(exportMMB!D:D,budgetMMB!A325,exportMMB!F:F)</f>
        <v>0</v>
      </c>
      <c r="L325" s="19">
        <f t="shared" si="408"/>
        <v>0</v>
      </c>
      <c r="M325" s="32"/>
      <c r="N325" s="19">
        <f t="shared" si="409"/>
        <v>0</v>
      </c>
      <c r="O325" s="42"/>
      <c r="P325" s="42"/>
      <c r="Q325" s="42"/>
      <c r="R325" s="42"/>
      <c r="S325" s="19">
        <f t="shared" si="410"/>
        <v>0</v>
      </c>
      <c r="T325" s="42">
        <f t="shared" si="411"/>
        <v>0</v>
      </c>
      <c r="U325" s="42" t="e">
        <f>SUMIF(#REF!,A325,#REF!)</f>
        <v>#REF!</v>
      </c>
      <c r="V325" s="42" t="e">
        <f>SUMIF(#REF!,A325,#REF!)</f>
        <v>#REF!</v>
      </c>
      <c r="W325" s="42" t="e">
        <f t="shared" si="412"/>
        <v>#REF!</v>
      </c>
      <c r="X325" s="42" t="e">
        <f t="shared" si="413"/>
        <v>#REF!</v>
      </c>
      <c r="Y325" s="42" t="e">
        <f t="shared" si="414"/>
        <v>#REF!</v>
      </c>
      <c r="Z325" s="116" t="e">
        <f t="shared" si="415"/>
        <v>#REF!</v>
      </c>
      <c r="AA325" s="120">
        <f t="shared" si="416"/>
        <v>0</v>
      </c>
      <c r="AB325" s="153">
        <f t="shared" si="364"/>
        <v>0</v>
      </c>
      <c r="AC325" s="1"/>
      <c r="AD325" s="1"/>
      <c r="AE325" s="1"/>
      <c r="AF325" s="1"/>
      <c r="AG325" s="1"/>
      <c r="AH325" s="1"/>
      <c r="AI325" s="1"/>
      <c r="AJ325" s="1"/>
      <c r="AK325" s="1"/>
      <c r="AL325" s="1"/>
      <c r="AM325" s="1"/>
      <c r="AN325" s="1"/>
      <c r="AO325" s="1"/>
    </row>
    <row r="326" spans="1:41" s="3" customFormat="1">
      <c r="A326" s="48">
        <v>2943</v>
      </c>
      <c r="B326" s="53" t="s">
        <v>685</v>
      </c>
      <c r="C326" s="53"/>
      <c r="D326" s="7"/>
      <c r="E326" s="4"/>
      <c r="F326" s="70">
        <v>1</v>
      </c>
      <c r="G326" s="71"/>
      <c r="H326" s="72">
        <f t="shared" si="417"/>
        <v>1</v>
      </c>
      <c r="I326" s="70">
        <v>1</v>
      </c>
      <c r="J326" s="71" t="s">
        <v>216</v>
      </c>
      <c r="K326" s="73">
        <f>SUMIF(exportMMB!D:D,budgetMMB!A326,exportMMB!F:F)</f>
        <v>0</v>
      </c>
      <c r="L326" s="19">
        <f t="shared" si="408"/>
        <v>0</v>
      </c>
      <c r="M326" s="32"/>
      <c r="N326" s="19">
        <f t="shared" si="409"/>
        <v>0</v>
      </c>
      <c r="O326" s="42"/>
      <c r="P326" s="42"/>
      <c r="Q326" s="42"/>
      <c r="R326" s="42"/>
      <c r="S326" s="19">
        <f t="shared" si="410"/>
        <v>0</v>
      </c>
      <c r="T326" s="42">
        <f t="shared" si="411"/>
        <v>0</v>
      </c>
      <c r="U326" s="42" t="e">
        <f>SUMIF(#REF!,A326,#REF!)</f>
        <v>#REF!</v>
      </c>
      <c r="V326" s="42" t="e">
        <f>SUMIF(#REF!,A326,#REF!)</f>
        <v>#REF!</v>
      </c>
      <c r="W326" s="42" t="e">
        <f t="shared" si="412"/>
        <v>#REF!</v>
      </c>
      <c r="X326" s="42" t="e">
        <f t="shared" si="413"/>
        <v>#REF!</v>
      </c>
      <c r="Y326" s="42" t="e">
        <f t="shared" si="414"/>
        <v>#REF!</v>
      </c>
      <c r="Z326" s="116" t="e">
        <f t="shared" si="415"/>
        <v>#REF!</v>
      </c>
      <c r="AA326" s="120">
        <f t="shared" si="416"/>
        <v>0</v>
      </c>
      <c r="AB326" s="153">
        <f t="shared" si="364"/>
        <v>0</v>
      </c>
      <c r="AC326" s="1"/>
      <c r="AD326" s="1"/>
      <c r="AE326" s="1"/>
      <c r="AF326" s="1"/>
      <c r="AG326" s="1"/>
      <c r="AH326" s="1"/>
      <c r="AI326" s="1"/>
      <c r="AJ326" s="1"/>
      <c r="AK326" s="1"/>
      <c r="AL326" s="1"/>
      <c r="AM326" s="1"/>
      <c r="AN326" s="1"/>
      <c r="AO326" s="1"/>
    </row>
    <row r="327" spans="1:41" s="3" customFormat="1">
      <c r="A327" s="48">
        <v>2948</v>
      </c>
      <c r="B327" s="53" t="s">
        <v>74</v>
      </c>
      <c r="C327" s="53"/>
      <c r="D327" s="7"/>
      <c r="E327" s="4"/>
      <c r="F327" s="70">
        <v>1</v>
      </c>
      <c r="G327" s="71"/>
      <c r="H327" s="72">
        <f t="shared" si="417"/>
        <v>1</v>
      </c>
      <c r="I327" s="70">
        <v>1</v>
      </c>
      <c r="J327" s="71" t="s">
        <v>216</v>
      </c>
      <c r="K327" s="73">
        <f>SUMIF(exportMMB!D:D,budgetMMB!A327,exportMMB!F:F)</f>
        <v>0</v>
      </c>
      <c r="L327" s="19">
        <f t="shared" si="408"/>
        <v>0</v>
      </c>
      <c r="M327" s="32"/>
      <c r="N327" s="19">
        <f t="shared" si="409"/>
        <v>0</v>
      </c>
      <c r="O327" s="42"/>
      <c r="P327" s="42"/>
      <c r="Q327" s="42"/>
      <c r="R327" s="42"/>
      <c r="S327" s="19">
        <f t="shared" si="410"/>
        <v>0</v>
      </c>
      <c r="T327" s="42">
        <f t="shared" si="411"/>
        <v>0</v>
      </c>
      <c r="U327" s="42" t="e">
        <f>SUMIF(#REF!,A327,#REF!)</f>
        <v>#REF!</v>
      </c>
      <c r="V327" s="42" t="e">
        <f>SUMIF(#REF!,A327,#REF!)</f>
        <v>#REF!</v>
      </c>
      <c r="W327" s="42" t="e">
        <f t="shared" si="412"/>
        <v>#REF!</v>
      </c>
      <c r="X327" s="42" t="e">
        <f t="shared" si="413"/>
        <v>#REF!</v>
      </c>
      <c r="Y327" s="42" t="e">
        <f t="shared" si="414"/>
        <v>#REF!</v>
      </c>
      <c r="Z327" s="116" t="e">
        <f t="shared" si="415"/>
        <v>#REF!</v>
      </c>
      <c r="AA327" s="120">
        <f t="shared" si="416"/>
        <v>0</v>
      </c>
      <c r="AB327" s="153">
        <f t="shared" si="364"/>
        <v>0</v>
      </c>
      <c r="AC327" s="1"/>
      <c r="AD327" s="1"/>
      <c r="AE327" s="1"/>
      <c r="AF327" s="1"/>
      <c r="AG327" s="1"/>
      <c r="AH327" s="1"/>
      <c r="AI327" s="1"/>
      <c r="AJ327" s="1"/>
      <c r="AK327" s="1"/>
      <c r="AL327" s="1"/>
      <c r="AM327" s="1"/>
      <c r="AN327" s="1"/>
      <c r="AO327" s="1"/>
    </row>
    <row r="328" spans="1:41" s="3" customFormat="1">
      <c r="A328" s="48">
        <v>2949</v>
      </c>
      <c r="B328" s="53" t="s">
        <v>75</v>
      </c>
      <c r="C328" s="53"/>
      <c r="D328" s="7"/>
      <c r="E328" s="4"/>
      <c r="F328" s="70">
        <v>1</v>
      </c>
      <c r="G328" s="71"/>
      <c r="H328" s="72">
        <f t="shared" ref="H328:H330" si="418">SUM(E328:G328)</f>
        <v>1</v>
      </c>
      <c r="I328" s="70">
        <v>1</v>
      </c>
      <c r="J328" s="71" t="s">
        <v>216</v>
      </c>
      <c r="K328" s="73">
        <f>SUMIF(exportMMB!D:D,budgetMMB!A328,exportMMB!F:F)</f>
        <v>0</v>
      </c>
      <c r="L328" s="19">
        <f t="shared" si="408"/>
        <v>0</v>
      </c>
      <c r="M328" s="32"/>
      <c r="N328" s="19">
        <f t="shared" si="409"/>
        <v>0</v>
      </c>
      <c r="O328" s="42"/>
      <c r="P328" s="42"/>
      <c r="Q328" s="42"/>
      <c r="R328" s="42"/>
      <c r="S328" s="19">
        <f t="shared" si="410"/>
        <v>0</v>
      </c>
      <c r="T328" s="42">
        <f t="shared" si="411"/>
        <v>0</v>
      </c>
      <c r="U328" s="42" t="e">
        <f>SUMIF(#REF!,A328,#REF!)</f>
        <v>#REF!</v>
      </c>
      <c r="V328" s="42" t="e">
        <f>SUMIF(#REF!,A328,#REF!)</f>
        <v>#REF!</v>
      </c>
      <c r="W328" s="42" t="e">
        <f t="shared" si="412"/>
        <v>#REF!</v>
      </c>
      <c r="X328" s="42" t="e">
        <f t="shared" si="413"/>
        <v>#REF!</v>
      </c>
      <c r="Y328" s="42" t="e">
        <f t="shared" si="414"/>
        <v>#REF!</v>
      </c>
      <c r="Z328" s="116" t="e">
        <f t="shared" si="415"/>
        <v>#REF!</v>
      </c>
      <c r="AA328" s="120">
        <f t="shared" si="416"/>
        <v>0</v>
      </c>
      <c r="AB328" s="153">
        <f t="shared" si="364"/>
        <v>0</v>
      </c>
      <c r="AC328" s="1"/>
      <c r="AD328" s="1"/>
      <c r="AE328" s="1"/>
      <c r="AF328" s="1"/>
      <c r="AG328" s="1"/>
      <c r="AH328" s="1"/>
      <c r="AI328" s="1"/>
      <c r="AJ328" s="1"/>
      <c r="AK328" s="1"/>
      <c r="AL328" s="1"/>
      <c r="AM328" s="1"/>
      <c r="AN328" s="1"/>
      <c r="AO328" s="1"/>
    </row>
    <row r="329" spans="1:41" s="3" customFormat="1">
      <c r="A329" s="48">
        <v>2983</v>
      </c>
      <c r="B329" s="53" t="s">
        <v>76</v>
      </c>
      <c r="C329" s="53"/>
      <c r="D329" s="7"/>
      <c r="E329" s="4"/>
      <c r="F329" s="70">
        <v>1</v>
      </c>
      <c r="G329" s="71"/>
      <c r="H329" s="72">
        <f t="shared" si="418"/>
        <v>1</v>
      </c>
      <c r="I329" s="70">
        <v>1</v>
      </c>
      <c r="J329" s="71" t="s">
        <v>216</v>
      </c>
      <c r="K329" s="73">
        <f>SUMIF(exportMMB!D:D,budgetMMB!A329,exportMMB!F:F)</f>
        <v>0</v>
      </c>
      <c r="L329" s="19">
        <f t="shared" si="408"/>
        <v>0</v>
      </c>
      <c r="M329" s="32"/>
      <c r="N329" s="19">
        <f t="shared" si="409"/>
        <v>0</v>
      </c>
      <c r="O329" s="42"/>
      <c r="P329" s="42"/>
      <c r="Q329" s="42"/>
      <c r="R329" s="42"/>
      <c r="S329" s="19">
        <f t="shared" si="410"/>
        <v>0</v>
      </c>
      <c r="T329" s="42">
        <f t="shared" si="411"/>
        <v>0</v>
      </c>
      <c r="U329" s="42" t="e">
        <f>SUMIF(#REF!,A329,#REF!)</f>
        <v>#REF!</v>
      </c>
      <c r="V329" s="42" t="e">
        <f>SUMIF(#REF!,A329,#REF!)</f>
        <v>#REF!</v>
      </c>
      <c r="W329" s="42" t="e">
        <f t="shared" si="412"/>
        <v>#REF!</v>
      </c>
      <c r="X329" s="42" t="e">
        <f t="shared" si="413"/>
        <v>#REF!</v>
      </c>
      <c r="Y329" s="42" t="e">
        <f t="shared" si="414"/>
        <v>#REF!</v>
      </c>
      <c r="Z329" s="116" t="e">
        <f t="shared" si="415"/>
        <v>#REF!</v>
      </c>
      <c r="AA329" s="120">
        <f t="shared" si="416"/>
        <v>0</v>
      </c>
      <c r="AB329" s="153">
        <f t="shared" si="364"/>
        <v>0</v>
      </c>
      <c r="AC329" s="1"/>
      <c r="AD329" s="1"/>
      <c r="AE329" s="1"/>
      <c r="AF329" s="1"/>
      <c r="AG329" s="1"/>
      <c r="AH329" s="1"/>
      <c r="AI329" s="1"/>
      <c r="AJ329" s="1"/>
      <c r="AK329" s="1"/>
      <c r="AL329" s="1"/>
      <c r="AM329" s="1"/>
      <c r="AN329" s="1"/>
      <c r="AO329" s="1"/>
    </row>
    <row r="330" spans="1:41" s="3" customFormat="1">
      <c r="A330" s="48">
        <v>2997</v>
      </c>
      <c r="B330" s="53" t="s">
        <v>159</v>
      </c>
      <c r="C330" s="53"/>
      <c r="D330" s="7"/>
      <c r="E330" s="4"/>
      <c r="F330" s="70">
        <v>1</v>
      </c>
      <c r="G330" s="71"/>
      <c r="H330" s="72">
        <f t="shared" si="418"/>
        <v>1</v>
      </c>
      <c r="I330" s="70">
        <v>1</v>
      </c>
      <c r="J330" s="71" t="s">
        <v>216</v>
      </c>
      <c r="K330" s="73">
        <f>SUMIF(exportMMB!D:D,budgetMMB!A330,exportMMB!F:F)</f>
        <v>0</v>
      </c>
      <c r="L330" s="19">
        <f t="shared" si="408"/>
        <v>0</v>
      </c>
      <c r="M330" s="32"/>
      <c r="N330" s="19">
        <f t="shared" si="409"/>
        <v>0</v>
      </c>
      <c r="O330" s="42"/>
      <c r="P330" s="42"/>
      <c r="Q330" s="42"/>
      <c r="R330" s="42"/>
      <c r="S330" s="19">
        <f t="shared" si="410"/>
        <v>0</v>
      </c>
      <c r="T330" s="45"/>
      <c r="U330" s="42" t="e">
        <f>SUMIF(#REF!,A330,#REF!)</f>
        <v>#REF!</v>
      </c>
      <c r="V330" s="42" t="e">
        <f>SUMIF(#REF!,A330,#REF!)</f>
        <v>#REF!</v>
      </c>
      <c r="W330" s="42" t="e">
        <f t="shared" si="412"/>
        <v>#REF!</v>
      </c>
      <c r="X330" s="42" t="e">
        <f t="shared" si="413"/>
        <v>#REF!</v>
      </c>
      <c r="Y330" s="42" t="e">
        <f t="shared" si="414"/>
        <v>#REF!</v>
      </c>
      <c r="Z330" s="116" t="e">
        <f t="shared" si="415"/>
        <v>#REF!</v>
      </c>
      <c r="AA330" s="120">
        <f t="shared" si="416"/>
        <v>0</v>
      </c>
      <c r="AB330" s="153">
        <f t="shared" si="364"/>
        <v>0</v>
      </c>
      <c r="AC330" s="1"/>
      <c r="AD330" s="1"/>
      <c r="AE330" s="1"/>
      <c r="AF330" s="1"/>
      <c r="AG330" s="1"/>
      <c r="AH330" s="1"/>
      <c r="AI330" s="1"/>
      <c r="AJ330" s="1"/>
      <c r="AK330" s="1"/>
      <c r="AL330" s="1"/>
      <c r="AM330" s="1"/>
      <c r="AN330" s="1"/>
      <c r="AO330" s="1"/>
    </row>
    <row r="331" spans="1:41" s="3" customFormat="1">
      <c r="A331" s="48"/>
      <c r="B331" s="55" t="s">
        <v>253</v>
      </c>
      <c r="C331" s="55"/>
      <c r="D331" s="7"/>
      <c r="E331" s="4"/>
      <c r="F331" s="70"/>
      <c r="G331" s="71"/>
      <c r="H331" s="72"/>
      <c r="I331" s="70"/>
      <c r="J331" s="71"/>
      <c r="K331" s="73"/>
      <c r="L331" s="21">
        <f>SUM(L317:L330)</f>
        <v>0</v>
      </c>
      <c r="M331" s="28">
        <f t="shared" ref="M331:S331" si="419">SUM(M317:M330)</f>
        <v>0</v>
      </c>
      <c r="N331" s="21">
        <f t="shared" si="419"/>
        <v>0</v>
      </c>
      <c r="O331" s="43">
        <f t="shared" si="419"/>
        <v>0</v>
      </c>
      <c r="P331" s="43">
        <f t="shared" si="419"/>
        <v>0</v>
      </c>
      <c r="Q331" s="43">
        <f t="shared" si="419"/>
        <v>0</v>
      </c>
      <c r="R331" s="43">
        <f t="shared" si="419"/>
        <v>0</v>
      </c>
      <c r="S331" s="21">
        <f t="shared" si="419"/>
        <v>0</v>
      </c>
      <c r="T331" s="43">
        <f>SUM(T317:T330)</f>
        <v>0</v>
      </c>
      <c r="U331" s="46" t="e">
        <f t="shared" ref="U331:V331" si="420">SUM(U317:U330)</f>
        <v>#REF!</v>
      </c>
      <c r="V331" s="46" t="e">
        <f t="shared" si="420"/>
        <v>#REF!</v>
      </c>
      <c r="W331" s="46" t="e">
        <f t="shared" ref="W331:AA331" si="421">SUM(W317:W330)</f>
        <v>#REF!</v>
      </c>
      <c r="X331" s="46" t="e">
        <f t="shared" si="421"/>
        <v>#REF!</v>
      </c>
      <c r="Y331" s="46" t="e">
        <f t="shared" si="421"/>
        <v>#REF!</v>
      </c>
      <c r="Z331" s="142" t="e">
        <f t="shared" si="421"/>
        <v>#REF!</v>
      </c>
      <c r="AA331" s="143">
        <f t="shared" si="421"/>
        <v>0</v>
      </c>
      <c r="AB331" s="161">
        <f t="shared" ref="AB331" si="422">SUM(AB317:AB330)</f>
        <v>0</v>
      </c>
      <c r="AC331" s="1"/>
      <c r="AD331" s="1"/>
      <c r="AE331" s="1"/>
      <c r="AF331" s="1"/>
      <c r="AG331" s="1"/>
      <c r="AH331" s="1"/>
      <c r="AI331" s="1"/>
      <c r="AJ331" s="1"/>
      <c r="AK331" s="1"/>
      <c r="AL331" s="1"/>
      <c r="AM331" s="1"/>
      <c r="AN331" s="1"/>
      <c r="AO331" s="1"/>
    </row>
    <row r="332" spans="1:41" s="3" customFormat="1">
      <c r="A332" s="48"/>
      <c r="B332" s="53"/>
      <c r="C332" s="53"/>
      <c r="D332" s="7"/>
      <c r="E332" s="4"/>
      <c r="F332" s="70"/>
      <c r="G332" s="71"/>
      <c r="H332" s="72"/>
      <c r="I332" s="70"/>
      <c r="J332" s="70"/>
      <c r="K332" s="73"/>
      <c r="L332" s="19"/>
      <c r="M332" s="32"/>
      <c r="N332" s="19"/>
      <c r="O332" s="42"/>
      <c r="P332" s="42"/>
      <c r="Q332" s="42"/>
      <c r="R332" s="42"/>
      <c r="S332" s="19"/>
      <c r="T332" s="42"/>
      <c r="U332" s="42"/>
      <c r="V332" s="42"/>
      <c r="W332" s="42"/>
      <c r="X332" s="42"/>
      <c r="Y332" s="42"/>
      <c r="Z332" s="116"/>
      <c r="AA332" s="120"/>
      <c r="AB332" s="162"/>
      <c r="AC332" s="1"/>
      <c r="AD332" s="1"/>
      <c r="AE332" s="1"/>
      <c r="AF332" s="1"/>
      <c r="AG332" s="1"/>
      <c r="AH332" s="1"/>
      <c r="AI332" s="1"/>
      <c r="AJ332" s="1"/>
      <c r="AK332" s="1"/>
      <c r="AL332" s="1"/>
      <c r="AM332" s="1"/>
      <c r="AN332" s="1"/>
      <c r="AO332" s="1"/>
    </row>
    <row r="333" spans="1:41" s="3" customFormat="1">
      <c r="A333" s="181" t="s">
        <v>193</v>
      </c>
      <c r="B333" s="38" t="s">
        <v>229</v>
      </c>
      <c r="C333" s="38"/>
      <c r="D333" s="7"/>
      <c r="E333" s="4"/>
      <c r="F333" s="70"/>
      <c r="G333" s="71"/>
      <c r="H333" s="72"/>
      <c r="I333" s="70"/>
      <c r="J333" s="71"/>
      <c r="K333" s="73"/>
      <c r="L333" s="19"/>
      <c r="M333" s="32"/>
      <c r="N333" s="19"/>
      <c r="O333" s="42"/>
      <c r="P333" s="42"/>
      <c r="Q333" s="42"/>
      <c r="R333" s="42"/>
      <c r="S333" s="19"/>
      <c r="T333" s="42"/>
      <c r="U333" s="42"/>
      <c r="V333" s="42"/>
      <c r="W333" s="42"/>
      <c r="X333" s="42"/>
      <c r="Y333" s="42"/>
      <c r="Z333" s="116"/>
      <c r="AA333" s="120"/>
      <c r="AB333" s="162"/>
      <c r="AC333" s="1"/>
      <c r="AD333" s="1"/>
      <c r="AE333" s="1"/>
      <c r="AF333" s="1"/>
      <c r="AG333" s="1"/>
      <c r="AH333" s="1"/>
      <c r="AI333" s="1"/>
      <c r="AJ333" s="1"/>
      <c r="AK333" s="1"/>
      <c r="AL333" s="1"/>
      <c r="AM333" s="1"/>
      <c r="AN333" s="1"/>
      <c r="AO333" s="1"/>
    </row>
    <row r="334" spans="1:41" s="3" customFormat="1">
      <c r="A334" s="180" t="s">
        <v>173</v>
      </c>
      <c r="B334" s="53" t="s">
        <v>445</v>
      </c>
      <c r="C334" s="53"/>
      <c r="D334" s="7"/>
      <c r="E334" s="4"/>
      <c r="F334" s="70">
        <v>1</v>
      </c>
      <c r="G334" s="71"/>
      <c r="H334" s="72">
        <f t="shared" ref="H334:H339" si="423">SUM(E334:G334)</f>
        <v>1</v>
      </c>
      <c r="I334" s="70">
        <v>1</v>
      </c>
      <c r="J334" s="71" t="s">
        <v>216</v>
      </c>
      <c r="K334" s="73">
        <f>SUMIF(exportMMB!D:D,budgetMMB!A334,exportMMB!F:F)</f>
        <v>0</v>
      </c>
      <c r="L334" s="19">
        <f t="shared" ref="L334:L348" si="424">H334*I334*K334</f>
        <v>0</v>
      </c>
      <c r="M334" s="32"/>
      <c r="N334" s="19">
        <f t="shared" ref="N334:N348" si="425">MAX(L334-SUM(O334:R334),0)</f>
        <v>0</v>
      </c>
      <c r="O334" s="42"/>
      <c r="P334" s="42"/>
      <c r="Q334" s="42"/>
      <c r="R334" s="42"/>
      <c r="S334" s="19">
        <f t="shared" ref="S334:S348" si="426">L334-SUM(N334:R334)</f>
        <v>0</v>
      </c>
      <c r="T334" s="42">
        <f t="shared" ref="T334:T347" si="427">N334</f>
        <v>0</v>
      </c>
      <c r="U334" s="42" t="e">
        <f>SUMIF(#REF!,A334,#REF!)</f>
        <v>#REF!</v>
      </c>
      <c r="V334" s="42" t="e">
        <f>SUMIF(#REF!,A334,#REF!)</f>
        <v>#REF!</v>
      </c>
      <c r="W334" s="42" t="e">
        <f t="shared" ref="W334:W348" si="428">U334+V334</f>
        <v>#REF!</v>
      </c>
      <c r="X334" s="42" t="e">
        <f t="shared" ref="X334:X348" si="429">MAX(L334-W334,0)</f>
        <v>#REF!</v>
      </c>
      <c r="Y334" s="42" t="e">
        <f t="shared" ref="Y334:Y348" si="430">W334+X334</f>
        <v>#REF!</v>
      </c>
      <c r="Z334" s="116" t="e">
        <f t="shared" ref="Z334:Z348" si="431">L334-Y334</f>
        <v>#REF!</v>
      </c>
      <c r="AA334" s="120">
        <f t="shared" ref="AA334:AA348" si="432">AB334-L334</f>
        <v>0</v>
      </c>
      <c r="AB334" s="153">
        <f t="shared" ref="AB334:AB392" si="433">L334</f>
        <v>0</v>
      </c>
      <c r="AC334" s="1"/>
      <c r="AD334" s="1"/>
      <c r="AE334" s="1"/>
      <c r="AF334" s="1"/>
      <c r="AG334" s="1"/>
      <c r="AH334" s="1"/>
      <c r="AI334" s="1"/>
      <c r="AJ334" s="1"/>
      <c r="AK334" s="1"/>
      <c r="AL334" s="1"/>
      <c r="AM334" s="1"/>
      <c r="AN334" s="1"/>
      <c r="AO334" s="1"/>
    </row>
    <row r="335" spans="1:41" s="3" customFormat="1">
      <c r="A335" s="48">
        <v>3002</v>
      </c>
      <c r="B335" s="53" t="s">
        <v>686</v>
      </c>
      <c r="C335" s="53"/>
      <c r="D335" s="7"/>
      <c r="E335" s="4"/>
      <c r="F335" s="70">
        <v>1</v>
      </c>
      <c r="G335" s="71"/>
      <c r="H335" s="72">
        <f t="shared" si="423"/>
        <v>1</v>
      </c>
      <c r="I335" s="70">
        <v>1</v>
      </c>
      <c r="J335" s="71" t="s">
        <v>216</v>
      </c>
      <c r="K335" s="73">
        <f>SUMIF(exportMMB!D:D,budgetMMB!A335,exportMMB!F:F)</f>
        <v>0</v>
      </c>
      <c r="L335" s="19">
        <f t="shared" si="424"/>
        <v>0</v>
      </c>
      <c r="M335" s="32"/>
      <c r="N335" s="19">
        <f t="shared" si="425"/>
        <v>0</v>
      </c>
      <c r="O335" s="42"/>
      <c r="P335" s="42"/>
      <c r="Q335" s="42"/>
      <c r="R335" s="42"/>
      <c r="S335" s="19">
        <f t="shared" si="426"/>
        <v>0</v>
      </c>
      <c r="T335" s="42">
        <f t="shared" si="427"/>
        <v>0</v>
      </c>
      <c r="U335" s="42" t="e">
        <f>SUMIF(#REF!,A335,#REF!)</f>
        <v>#REF!</v>
      </c>
      <c r="V335" s="42" t="e">
        <f>SUMIF(#REF!,A335,#REF!)</f>
        <v>#REF!</v>
      </c>
      <c r="W335" s="42" t="e">
        <f t="shared" si="428"/>
        <v>#REF!</v>
      </c>
      <c r="X335" s="42" t="e">
        <f t="shared" si="429"/>
        <v>#REF!</v>
      </c>
      <c r="Y335" s="42" t="e">
        <f t="shared" si="430"/>
        <v>#REF!</v>
      </c>
      <c r="Z335" s="116" t="e">
        <f t="shared" si="431"/>
        <v>#REF!</v>
      </c>
      <c r="AA335" s="120">
        <f t="shared" si="432"/>
        <v>0</v>
      </c>
      <c r="AB335" s="153">
        <f t="shared" si="433"/>
        <v>0</v>
      </c>
      <c r="AC335" s="1"/>
      <c r="AD335" s="1"/>
      <c r="AE335" s="1"/>
      <c r="AF335" s="1"/>
      <c r="AG335" s="1"/>
      <c r="AH335" s="1"/>
      <c r="AI335" s="1"/>
      <c r="AJ335" s="1"/>
      <c r="AK335" s="1"/>
      <c r="AL335" s="1"/>
      <c r="AM335" s="1"/>
      <c r="AN335" s="1"/>
      <c r="AO335" s="1"/>
    </row>
    <row r="336" spans="1:41" s="3" customFormat="1">
      <c r="A336" s="180" t="s">
        <v>175</v>
      </c>
      <c r="B336" s="53" t="s">
        <v>595</v>
      </c>
      <c r="C336" s="53"/>
      <c r="D336" s="7"/>
      <c r="E336" s="4"/>
      <c r="F336" s="70">
        <v>1</v>
      </c>
      <c r="G336" s="71"/>
      <c r="H336" s="72">
        <f t="shared" si="423"/>
        <v>1</v>
      </c>
      <c r="I336" s="70">
        <v>1</v>
      </c>
      <c r="J336" s="71" t="s">
        <v>216</v>
      </c>
      <c r="K336" s="73">
        <f>SUMIF(exportMMB!D:D,budgetMMB!A336,exportMMB!F:F)</f>
        <v>0</v>
      </c>
      <c r="L336" s="19">
        <f t="shared" si="424"/>
        <v>0</v>
      </c>
      <c r="M336" s="32"/>
      <c r="N336" s="19">
        <f t="shared" si="425"/>
        <v>0</v>
      </c>
      <c r="O336" s="42"/>
      <c r="P336" s="42"/>
      <c r="Q336" s="42"/>
      <c r="R336" s="42"/>
      <c r="S336" s="19">
        <f t="shared" si="426"/>
        <v>0</v>
      </c>
      <c r="T336" s="42">
        <f t="shared" si="427"/>
        <v>0</v>
      </c>
      <c r="U336" s="42" t="e">
        <f>SUMIF(#REF!,A336,#REF!)</f>
        <v>#REF!</v>
      </c>
      <c r="V336" s="42" t="e">
        <f>SUMIF(#REF!,A336,#REF!)</f>
        <v>#REF!</v>
      </c>
      <c r="W336" s="42" t="e">
        <f t="shared" si="428"/>
        <v>#REF!</v>
      </c>
      <c r="X336" s="42" t="e">
        <f t="shared" si="429"/>
        <v>#REF!</v>
      </c>
      <c r="Y336" s="42" t="e">
        <f t="shared" si="430"/>
        <v>#REF!</v>
      </c>
      <c r="Z336" s="116" t="e">
        <f t="shared" si="431"/>
        <v>#REF!</v>
      </c>
      <c r="AA336" s="120">
        <f t="shared" si="432"/>
        <v>0</v>
      </c>
      <c r="AB336" s="153">
        <f t="shared" si="433"/>
        <v>0</v>
      </c>
      <c r="AC336" s="1"/>
      <c r="AD336" s="1"/>
      <c r="AE336" s="1"/>
      <c r="AF336" s="1"/>
      <c r="AG336" s="1"/>
      <c r="AH336" s="1"/>
      <c r="AI336" s="1"/>
      <c r="AJ336" s="1"/>
      <c r="AK336" s="1"/>
      <c r="AL336" s="1"/>
      <c r="AM336" s="1"/>
      <c r="AN336" s="1"/>
      <c r="AO336" s="1"/>
    </row>
    <row r="337" spans="1:41" s="3" customFormat="1">
      <c r="A337" s="48">
        <v>3005</v>
      </c>
      <c r="B337" s="53" t="s">
        <v>687</v>
      </c>
      <c r="C337" s="53"/>
      <c r="D337" s="7"/>
      <c r="E337" s="4"/>
      <c r="F337" s="70">
        <v>1</v>
      </c>
      <c r="G337" s="71"/>
      <c r="H337" s="72">
        <f t="shared" si="423"/>
        <v>1</v>
      </c>
      <c r="I337" s="70">
        <v>1</v>
      </c>
      <c r="J337" s="71" t="s">
        <v>216</v>
      </c>
      <c r="K337" s="73">
        <f>SUMIF(exportMMB!D:D,budgetMMB!A337,exportMMB!F:F)</f>
        <v>0</v>
      </c>
      <c r="L337" s="19">
        <f t="shared" si="424"/>
        <v>0</v>
      </c>
      <c r="M337" s="32"/>
      <c r="N337" s="19">
        <f t="shared" si="425"/>
        <v>0</v>
      </c>
      <c r="O337" s="42"/>
      <c r="P337" s="42"/>
      <c r="Q337" s="42"/>
      <c r="R337" s="42"/>
      <c r="S337" s="19">
        <f t="shared" si="426"/>
        <v>0</v>
      </c>
      <c r="T337" s="42">
        <f t="shared" si="427"/>
        <v>0</v>
      </c>
      <c r="U337" s="42" t="e">
        <f>SUMIF(#REF!,A337,#REF!)</f>
        <v>#REF!</v>
      </c>
      <c r="V337" s="42" t="e">
        <f>SUMIF(#REF!,A337,#REF!)</f>
        <v>#REF!</v>
      </c>
      <c r="W337" s="42" t="e">
        <f t="shared" si="428"/>
        <v>#REF!</v>
      </c>
      <c r="X337" s="42" t="e">
        <f t="shared" si="429"/>
        <v>#REF!</v>
      </c>
      <c r="Y337" s="42" t="e">
        <f t="shared" si="430"/>
        <v>#REF!</v>
      </c>
      <c r="Z337" s="116" t="e">
        <f t="shared" si="431"/>
        <v>#REF!</v>
      </c>
      <c r="AA337" s="120">
        <f t="shared" si="432"/>
        <v>0</v>
      </c>
      <c r="AB337" s="153">
        <f t="shared" si="433"/>
        <v>0</v>
      </c>
      <c r="AC337" s="1"/>
      <c r="AD337" s="1"/>
      <c r="AE337" s="1"/>
      <c r="AF337" s="1"/>
      <c r="AG337" s="1"/>
      <c r="AH337" s="1"/>
      <c r="AI337" s="1"/>
      <c r="AJ337" s="1"/>
      <c r="AK337" s="1"/>
      <c r="AL337" s="1"/>
      <c r="AM337" s="1"/>
      <c r="AN337" s="1"/>
      <c r="AO337" s="1"/>
    </row>
    <row r="338" spans="1:41" s="3" customFormat="1">
      <c r="A338" s="180" t="s">
        <v>446</v>
      </c>
      <c r="B338" s="53" t="s">
        <v>447</v>
      </c>
      <c r="C338" s="53"/>
      <c r="D338" s="7"/>
      <c r="E338" s="9"/>
      <c r="F338" s="70">
        <v>1</v>
      </c>
      <c r="G338" s="71"/>
      <c r="H338" s="72">
        <f t="shared" si="423"/>
        <v>1</v>
      </c>
      <c r="I338" s="70">
        <v>1</v>
      </c>
      <c r="J338" s="71" t="s">
        <v>216</v>
      </c>
      <c r="K338" s="73">
        <f>SUMIF(exportMMB!D:D,budgetMMB!A338,exportMMB!F:F)</f>
        <v>0</v>
      </c>
      <c r="L338" s="19">
        <f t="shared" si="424"/>
        <v>0</v>
      </c>
      <c r="M338" s="32"/>
      <c r="N338" s="19">
        <f t="shared" si="425"/>
        <v>0</v>
      </c>
      <c r="O338" s="42"/>
      <c r="P338" s="42"/>
      <c r="Q338" s="42"/>
      <c r="R338" s="42"/>
      <c r="S338" s="19">
        <f t="shared" si="426"/>
        <v>0</v>
      </c>
      <c r="T338" s="42">
        <f t="shared" si="427"/>
        <v>0</v>
      </c>
      <c r="U338" s="42" t="e">
        <f>SUMIF(#REF!,A338,#REF!)</f>
        <v>#REF!</v>
      </c>
      <c r="V338" s="42" t="e">
        <f>SUMIF(#REF!,A338,#REF!)</f>
        <v>#REF!</v>
      </c>
      <c r="W338" s="42" t="e">
        <f t="shared" si="428"/>
        <v>#REF!</v>
      </c>
      <c r="X338" s="42" t="e">
        <f t="shared" si="429"/>
        <v>#REF!</v>
      </c>
      <c r="Y338" s="42" t="e">
        <f t="shared" si="430"/>
        <v>#REF!</v>
      </c>
      <c r="Z338" s="116" t="e">
        <f t="shared" si="431"/>
        <v>#REF!</v>
      </c>
      <c r="AA338" s="120">
        <f t="shared" si="432"/>
        <v>0</v>
      </c>
      <c r="AB338" s="153">
        <f t="shared" si="433"/>
        <v>0</v>
      </c>
      <c r="AC338" s="1"/>
      <c r="AD338" s="1"/>
      <c r="AE338" s="1"/>
      <c r="AF338" s="1"/>
      <c r="AG338" s="1"/>
      <c r="AH338" s="1"/>
      <c r="AI338" s="1"/>
      <c r="AJ338" s="1"/>
      <c r="AK338" s="1"/>
      <c r="AL338" s="1"/>
      <c r="AM338" s="1"/>
      <c r="AN338" s="1"/>
      <c r="AO338" s="1"/>
    </row>
    <row r="339" spans="1:41" s="3" customFormat="1">
      <c r="A339" s="180" t="s">
        <v>449</v>
      </c>
      <c r="B339" s="53" t="s">
        <v>448</v>
      </c>
      <c r="C339" s="53"/>
      <c r="D339" s="7"/>
      <c r="E339" s="9"/>
      <c r="F339" s="70">
        <v>1</v>
      </c>
      <c r="G339" s="71"/>
      <c r="H339" s="72">
        <f t="shared" si="423"/>
        <v>1</v>
      </c>
      <c r="I339" s="70">
        <v>1</v>
      </c>
      <c r="J339" s="71" t="s">
        <v>216</v>
      </c>
      <c r="K339" s="73">
        <f>SUMIF(exportMMB!D:D,budgetMMB!A339,exportMMB!F:F)</f>
        <v>0</v>
      </c>
      <c r="L339" s="19">
        <f t="shared" si="424"/>
        <v>0</v>
      </c>
      <c r="M339" s="32"/>
      <c r="N339" s="19">
        <f t="shared" si="425"/>
        <v>0</v>
      </c>
      <c r="O339" s="42"/>
      <c r="P339" s="42"/>
      <c r="Q339" s="42"/>
      <c r="R339" s="42"/>
      <c r="S339" s="19">
        <f t="shared" si="426"/>
        <v>0</v>
      </c>
      <c r="T339" s="42">
        <f t="shared" si="427"/>
        <v>0</v>
      </c>
      <c r="U339" s="42" t="e">
        <f>SUMIF(#REF!,A339,#REF!)</f>
        <v>#REF!</v>
      </c>
      <c r="V339" s="42" t="e">
        <f>SUMIF(#REF!,A339,#REF!)</f>
        <v>#REF!</v>
      </c>
      <c r="W339" s="42" t="e">
        <f>U339+V339</f>
        <v>#REF!</v>
      </c>
      <c r="X339" s="42" t="e">
        <f t="shared" si="429"/>
        <v>#REF!</v>
      </c>
      <c r="Y339" s="42" t="e">
        <f t="shared" si="430"/>
        <v>#REF!</v>
      </c>
      <c r="Z339" s="116" t="e">
        <f t="shared" si="431"/>
        <v>#REF!</v>
      </c>
      <c r="AA339" s="120">
        <f t="shared" si="432"/>
        <v>0</v>
      </c>
      <c r="AB339" s="153">
        <f t="shared" si="433"/>
        <v>0</v>
      </c>
      <c r="AC339" s="1"/>
      <c r="AD339" s="1"/>
      <c r="AE339" s="1"/>
      <c r="AF339" s="1"/>
      <c r="AG339" s="1"/>
      <c r="AH339" s="1"/>
      <c r="AI339" s="1"/>
      <c r="AJ339" s="1"/>
      <c r="AK339" s="1"/>
      <c r="AL339" s="1"/>
      <c r="AM339" s="1"/>
      <c r="AN339" s="1"/>
      <c r="AO339" s="1"/>
    </row>
    <row r="340" spans="1:41" s="3" customFormat="1">
      <c r="A340" s="48">
        <v>3010</v>
      </c>
      <c r="B340" s="53" t="s">
        <v>450</v>
      </c>
      <c r="C340" s="53"/>
      <c r="D340" s="7"/>
      <c r="E340" s="9"/>
      <c r="F340" s="70">
        <v>1</v>
      </c>
      <c r="G340" s="71"/>
      <c r="H340" s="72">
        <f t="shared" ref="H340:H347" si="434">SUM(E340:G340)</f>
        <v>1</v>
      </c>
      <c r="I340" s="70">
        <v>1</v>
      </c>
      <c r="J340" s="71" t="s">
        <v>216</v>
      </c>
      <c r="K340" s="73">
        <f>SUMIF(exportMMB!D:D,budgetMMB!A340,exportMMB!F:F)</f>
        <v>0</v>
      </c>
      <c r="L340" s="19">
        <f t="shared" si="424"/>
        <v>0</v>
      </c>
      <c r="M340" s="32"/>
      <c r="N340" s="19">
        <f t="shared" si="425"/>
        <v>0</v>
      </c>
      <c r="O340" s="42"/>
      <c r="P340" s="42"/>
      <c r="Q340" s="42"/>
      <c r="R340" s="42"/>
      <c r="S340" s="19">
        <f t="shared" si="426"/>
        <v>0</v>
      </c>
      <c r="T340" s="42">
        <f t="shared" si="427"/>
        <v>0</v>
      </c>
      <c r="U340" s="42" t="e">
        <f>SUMIF(#REF!,A340,#REF!)</f>
        <v>#REF!</v>
      </c>
      <c r="V340" s="42" t="e">
        <f>SUMIF(#REF!,A340,#REF!)</f>
        <v>#REF!</v>
      </c>
      <c r="W340" s="42" t="e">
        <f t="shared" si="428"/>
        <v>#REF!</v>
      </c>
      <c r="X340" s="42" t="e">
        <f t="shared" si="429"/>
        <v>#REF!</v>
      </c>
      <c r="Y340" s="42" t="e">
        <f t="shared" si="430"/>
        <v>#REF!</v>
      </c>
      <c r="Z340" s="116" t="e">
        <f t="shared" si="431"/>
        <v>#REF!</v>
      </c>
      <c r="AA340" s="120">
        <f t="shared" si="432"/>
        <v>0</v>
      </c>
      <c r="AB340" s="153">
        <f t="shared" si="433"/>
        <v>0</v>
      </c>
      <c r="AC340" s="1"/>
      <c r="AD340" s="1"/>
      <c r="AE340" s="1"/>
      <c r="AF340" s="1"/>
      <c r="AG340" s="1"/>
      <c r="AH340" s="1"/>
      <c r="AI340" s="1"/>
      <c r="AJ340" s="1"/>
      <c r="AK340" s="1"/>
      <c r="AL340" s="1"/>
      <c r="AM340" s="1"/>
      <c r="AN340" s="1"/>
      <c r="AO340" s="1"/>
    </row>
    <row r="341" spans="1:41" s="3" customFormat="1">
      <c r="A341" s="180" t="s">
        <v>688</v>
      </c>
      <c r="B341" s="53" t="s">
        <v>819</v>
      </c>
      <c r="C341" s="53"/>
      <c r="D341" s="7"/>
      <c r="E341" s="9"/>
      <c r="F341" s="70">
        <v>1</v>
      </c>
      <c r="G341" s="71"/>
      <c r="H341" s="72">
        <f t="shared" si="434"/>
        <v>1</v>
      </c>
      <c r="I341" s="70">
        <v>1</v>
      </c>
      <c r="J341" s="71" t="s">
        <v>216</v>
      </c>
      <c r="K341" s="73">
        <f>SUMIF(exportMMB!D:D,budgetMMB!A341,exportMMB!F:F)</f>
        <v>0</v>
      </c>
      <c r="L341" s="19">
        <f t="shared" si="424"/>
        <v>0</v>
      </c>
      <c r="M341" s="32"/>
      <c r="N341" s="19">
        <f t="shared" si="425"/>
        <v>0</v>
      </c>
      <c r="O341" s="42"/>
      <c r="P341" s="42"/>
      <c r="Q341" s="42"/>
      <c r="R341" s="42"/>
      <c r="S341" s="19">
        <f t="shared" si="426"/>
        <v>0</v>
      </c>
      <c r="T341" s="42">
        <f t="shared" si="427"/>
        <v>0</v>
      </c>
      <c r="U341" s="42" t="e">
        <f>SUMIF(#REF!,A341,#REF!)</f>
        <v>#REF!</v>
      </c>
      <c r="V341" s="42" t="e">
        <f>SUMIF(#REF!,A341,#REF!)</f>
        <v>#REF!</v>
      </c>
      <c r="W341" s="42" t="e">
        <f t="shared" si="428"/>
        <v>#REF!</v>
      </c>
      <c r="X341" s="42" t="e">
        <f t="shared" si="429"/>
        <v>#REF!</v>
      </c>
      <c r="Y341" s="42" t="e">
        <f t="shared" si="430"/>
        <v>#REF!</v>
      </c>
      <c r="Z341" s="116" t="e">
        <f t="shared" si="431"/>
        <v>#REF!</v>
      </c>
      <c r="AA341" s="120">
        <f t="shared" si="432"/>
        <v>0</v>
      </c>
      <c r="AB341" s="153">
        <f t="shared" si="433"/>
        <v>0</v>
      </c>
      <c r="AC341" s="1"/>
      <c r="AD341" s="1"/>
      <c r="AE341" s="1"/>
      <c r="AF341" s="1"/>
      <c r="AG341" s="1"/>
      <c r="AH341" s="1"/>
      <c r="AI341" s="1"/>
      <c r="AJ341" s="1"/>
      <c r="AK341" s="1"/>
      <c r="AL341" s="1"/>
      <c r="AM341" s="1"/>
      <c r="AN341" s="1"/>
      <c r="AO341" s="1"/>
    </row>
    <row r="342" spans="1:41" s="3" customFormat="1">
      <c r="A342" s="180" t="s">
        <v>451</v>
      </c>
      <c r="B342" s="53" t="s">
        <v>42</v>
      </c>
      <c r="C342" s="53"/>
      <c r="D342" s="7"/>
      <c r="E342" s="9"/>
      <c r="F342" s="70">
        <v>1</v>
      </c>
      <c r="G342" s="71"/>
      <c r="H342" s="72">
        <f t="shared" si="434"/>
        <v>1</v>
      </c>
      <c r="I342" s="70">
        <v>1</v>
      </c>
      <c r="J342" s="71" t="s">
        <v>216</v>
      </c>
      <c r="K342" s="73">
        <f>SUMIF(exportMMB!D:D,budgetMMB!A342,exportMMB!F:F)</f>
        <v>0</v>
      </c>
      <c r="L342" s="19">
        <f t="shared" si="424"/>
        <v>0</v>
      </c>
      <c r="M342" s="32"/>
      <c r="N342" s="19">
        <f t="shared" si="425"/>
        <v>0</v>
      </c>
      <c r="O342" s="42"/>
      <c r="P342" s="42"/>
      <c r="Q342" s="42"/>
      <c r="R342" s="42"/>
      <c r="S342" s="19">
        <f t="shared" si="426"/>
        <v>0</v>
      </c>
      <c r="T342" s="42">
        <f t="shared" si="427"/>
        <v>0</v>
      </c>
      <c r="U342" s="42" t="e">
        <f>SUMIF(#REF!,A342,#REF!)</f>
        <v>#REF!</v>
      </c>
      <c r="V342" s="42" t="e">
        <f>SUMIF(#REF!,A342,#REF!)</f>
        <v>#REF!</v>
      </c>
      <c r="W342" s="42" t="e">
        <f t="shared" si="428"/>
        <v>#REF!</v>
      </c>
      <c r="X342" s="42" t="e">
        <f t="shared" si="429"/>
        <v>#REF!</v>
      </c>
      <c r="Y342" s="42" t="e">
        <f t="shared" si="430"/>
        <v>#REF!</v>
      </c>
      <c r="Z342" s="116" t="e">
        <f t="shared" si="431"/>
        <v>#REF!</v>
      </c>
      <c r="AA342" s="120">
        <f t="shared" si="432"/>
        <v>0</v>
      </c>
      <c r="AB342" s="153">
        <f t="shared" si="433"/>
        <v>0</v>
      </c>
      <c r="AC342" s="1"/>
      <c r="AD342" s="1"/>
      <c r="AE342" s="1"/>
      <c r="AF342" s="1"/>
      <c r="AG342" s="1"/>
      <c r="AH342" s="1"/>
      <c r="AI342" s="1"/>
      <c r="AJ342" s="1"/>
      <c r="AK342" s="1"/>
      <c r="AL342" s="1"/>
      <c r="AM342" s="1"/>
      <c r="AN342" s="1"/>
      <c r="AO342" s="1"/>
    </row>
    <row r="343" spans="1:41" s="3" customFormat="1">
      <c r="A343" s="48">
        <v>3039</v>
      </c>
      <c r="B343" s="53" t="s">
        <v>452</v>
      </c>
      <c r="C343" s="53"/>
      <c r="D343" s="7"/>
      <c r="E343" s="9"/>
      <c r="F343" s="70">
        <v>1</v>
      </c>
      <c r="G343" s="71"/>
      <c r="H343" s="72">
        <f t="shared" si="434"/>
        <v>1</v>
      </c>
      <c r="I343" s="70">
        <v>1</v>
      </c>
      <c r="J343" s="71" t="s">
        <v>216</v>
      </c>
      <c r="K343" s="73">
        <f>SUMIF(exportMMB!D:D,budgetMMB!A343,exportMMB!F:F)</f>
        <v>0</v>
      </c>
      <c r="L343" s="19">
        <f t="shared" si="424"/>
        <v>0</v>
      </c>
      <c r="M343" s="32"/>
      <c r="N343" s="19">
        <f t="shared" si="425"/>
        <v>0</v>
      </c>
      <c r="O343" s="42"/>
      <c r="P343" s="42"/>
      <c r="Q343" s="42"/>
      <c r="R343" s="42"/>
      <c r="S343" s="19">
        <f t="shared" si="426"/>
        <v>0</v>
      </c>
      <c r="T343" s="42">
        <f t="shared" si="427"/>
        <v>0</v>
      </c>
      <c r="U343" s="42" t="e">
        <f>SUMIF(#REF!,A343,#REF!)</f>
        <v>#REF!</v>
      </c>
      <c r="V343" s="42" t="e">
        <f>SUMIF(#REF!,A343,#REF!)</f>
        <v>#REF!</v>
      </c>
      <c r="W343" s="42" t="e">
        <f t="shared" si="428"/>
        <v>#REF!</v>
      </c>
      <c r="X343" s="42" t="e">
        <f t="shared" si="429"/>
        <v>#REF!</v>
      </c>
      <c r="Y343" s="42" t="e">
        <f t="shared" si="430"/>
        <v>#REF!</v>
      </c>
      <c r="Z343" s="116" t="e">
        <f t="shared" si="431"/>
        <v>#REF!</v>
      </c>
      <c r="AA343" s="120">
        <f t="shared" si="432"/>
        <v>0</v>
      </c>
      <c r="AB343" s="153">
        <f t="shared" si="433"/>
        <v>0</v>
      </c>
      <c r="AC343" s="1"/>
      <c r="AD343" s="1"/>
      <c r="AE343" s="1"/>
      <c r="AF343" s="1"/>
      <c r="AG343" s="1"/>
      <c r="AH343" s="1"/>
      <c r="AI343" s="1"/>
      <c r="AJ343" s="1"/>
      <c r="AK343" s="1"/>
      <c r="AL343" s="1"/>
      <c r="AM343" s="1"/>
      <c r="AN343" s="1"/>
      <c r="AO343" s="1"/>
    </row>
    <row r="344" spans="1:41" s="3" customFormat="1">
      <c r="A344" s="48">
        <v>3040</v>
      </c>
      <c r="B344" s="53" t="s">
        <v>77</v>
      </c>
      <c r="C344" s="53"/>
      <c r="D344" s="7"/>
      <c r="E344" s="9"/>
      <c r="F344" s="70">
        <v>1</v>
      </c>
      <c r="G344" s="71"/>
      <c r="H344" s="72">
        <f t="shared" si="434"/>
        <v>1</v>
      </c>
      <c r="I344" s="70">
        <v>1</v>
      </c>
      <c r="J344" s="71" t="s">
        <v>216</v>
      </c>
      <c r="K344" s="73">
        <f>SUMIF(exportMMB!D:D,budgetMMB!A344,exportMMB!F:F)</f>
        <v>0</v>
      </c>
      <c r="L344" s="19">
        <f t="shared" si="424"/>
        <v>0</v>
      </c>
      <c r="M344" s="32"/>
      <c r="N344" s="19">
        <f t="shared" si="425"/>
        <v>0</v>
      </c>
      <c r="O344" s="42"/>
      <c r="P344" s="42"/>
      <c r="Q344" s="42"/>
      <c r="R344" s="42"/>
      <c r="S344" s="19">
        <f t="shared" si="426"/>
        <v>0</v>
      </c>
      <c r="T344" s="42">
        <f t="shared" si="427"/>
        <v>0</v>
      </c>
      <c r="U344" s="42" t="e">
        <f>SUMIF(#REF!,A344,#REF!)</f>
        <v>#REF!</v>
      </c>
      <c r="V344" s="42" t="e">
        <f>SUMIF(#REF!,A344,#REF!)</f>
        <v>#REF!</v>
      </c>
      <c r="W344" s="42" t="e">
        <f t="shared" si="428"/>
        <v>#REF!</v>
      </c>
      <c r="X344" s="42" t="e">
        <f t="shared" si="429"/>
        <v>#REF!</v>
      </c>
      <c r="Y344" s="42" t="e">
        <f t="shared" si="430"/>
        <v>#REF!</v>
      </c>
      <c r="Z344" s="116" t="e">
        <f t="shared" si="431"/>
        <v>#REF!</v>
      </c>
      <c r="AA344" s="120">
        <f t="shared" si="432"/>
        <v>0</v>
      </c>
      <c r="AB344" s="153">
        <f t="shared" si="433"/>
        <v>0</v>
      </c>
      <c r="AC344" s="1"/>
      <c r="AD344" s="1"/>
      <c r="AE344" s="1"/>
      <c r="AF344" s="1"/>
      <c r="AG344" s="1"/>
      <c r="AH344" s="1"/>
      <c r="AI344" s="1"/>
      <c r="AJ344" s="1"/>
      <c r="AK344" s="1"/>
      <c r="AL344" s="1"/>
      <c r="AM344" s="1"/>
      <c r="AN344" s="1"/>
      <c r="AO344" s="1"/>
    </row>
    <row r="345" spans="1:41" s="3" customFormat="1">
      <c r="A345" s="48">
        <v>3044</v>
      </c>
      <c r="B345" s="53" t="s">
        <v>78</v>
      </c>
      <c r="C345" s="53"/>
      <c r="D345" s="7"/>
      <c r="E345" s="9"/>
      <c r="F345" s="70">
        <v>1</v>
      </c>
      <c r="G345" s="71"/>
      <c r="H345" s="72">
        <f t="shared" si="434"/>
        <v>1</v>
      </c>
      <c r="I345" s="70">
        <v>1</v>
      </c>
      <c r="J345" s="71" t="s">
        <v>216</v>
      </c>
      <c r="K345" s="73">
        <f>SUMIF(exportMMB!D:D,budgetMMB!A345,exportMMB!F:F)</f>
        <v>0</v>
      </c>
      <c r="L345" s="19">
        <f t="shared" si="424"/>
        <v>0</v>
      </c>
      <c r="M345" s="32"/>
      <c r="N345" s="19">
        <f t="shared" si="425"/>
        <v>0</v>
      </c>
      <c r="O345" s="42"/>
      <c r="P345" s="42"/>
      <c r="Q345" s="42"/>
      <c r="R345" s="42"/>
      <c r="S345" s="19">
        <f t="shared" si="426"/>
        <v>0</v>
      </c>
      <c r="T345" s="42">
        <f t="shared" si="427"/>
        <v>0</v>
      </c>
      <c r="U345" s="42" t="e">
        <f>SUMIF(#REF!,A345,#REF!)</f>
        <v>#REF!</v>
      </c>
      <c r="V345" s="42" t="e">
        <f>SUMIF(#REF!,A345,#REF!)</f>
        <v>#REF!</v>
      </c>
      <c r="W345" s="42" t="e">
        <f t="shared" si="428"/>
        <v>#REF!</v>
      </c>
      <c r="X345" s="42" t="e">
        <f t="shared" si="429"/>
        <v>#REF!</v>
      </c>
      <c r="Y345" s="42" t="e">
        <f t="shared" si="430"/>
        <v>#REF!</v>
      </c>
      <c r="Z345" s="116" t="e">
        <f t="shared" si="431"/>
        <v>#REF!</v>
      </c>
      <c r="AA345" s="120">
        <f t="shared" si="432"/>
        <v>0</v>
      </c>
      <c r="AB345" s="153">
        <f t="shared" si="433"/>
        <v>0</v>
      </c>
      <c r="AC345" s="1"/>
      <c r="AD345" s="1"/>
      <c r="AE345" s="1"/>
      <c r="AF345" s="1"/>
      <c r="AG345" s="1"/>
      <c r="AH345" s="1"/>
      <c r="AI345" s="1"/>
      <c r="AJ345" s="1"/>
      <c r="AK345" s="1"/>
      <c r="AL345" s="1"/>
      <c r="AM345" s="1"/>
      <c r="AN345" s="1"/>
      <c r="AO345" s="1"/>
    </row>
    <row r="346" spans="1:41" s="3" customFormat="1">
      <c r="A346" s="180" t="s">
        <v>453</v>
      </c>
      <c r="B346" s="53" t="s">
        <v>454</v>
      </c>
      <c r="C346" s="53"/>
      <c r="D346" s="7"/>
      <c r="E346" s="9"/>
      <c r="F346" s="70">
        <v>1</v>
      </c>
      <c r="G346" s="71"/>
      <c r="H346" s="72">
        <f t="shared" si="434"/>
        <v>1</v>
      </c>
      <c r="I346" s="70">
        <v>1</v>
      </c>
      <c r="J346" s="71" t="s">
        <v>216</v>
      </c>
      <c r="K346" s="73">
        <f>SUMIF(exportMMB!D:D,budgetMMB!A346,exportMMB!F:F)</f>
        <v>0</v>
      </c>
      <c r="L346" s="19">
        <f t="shared" si="424"/>
        <v>0</v>
      </c>
      <c r="M346" s="32"/>
      <c r="N346" s="19">
        <f t="shared" si="425"/>
        <v>0</v>
      </c>
      <c r="O346" s="42"/>
      <c r="P346" s="42"/>
      <c r="Q346" s="42"/>
      <c r="R346" s="42"/>
      <c r="S346" s="19">
        <f t="shared" si="426"/>
        <v>0</v>
      </c>
      <c r="T346" s="42">
        <f t="shared" si="427"/>
        <v>0</v>
      </c>
      <c r="U346" s="42" t="e">
        <f>SUMIF(#REF!,A346,#REF!)</f>
        <v>#REF!</v>
      </c>
      <c r="V346" s="42" t="e">
        <f>SUMIF(#REF!,A346,#REF!)</f>
        <v>#REF!</v>
      </c>
      <c r="W346" s="42" t="e">
        <f t="shared" si="428"/>
        <v>#REF!</v>
      </c>
      <c r="X346" s="42" t="e">
        <f t="shared" si="429"/>
        <v>#REF!</v>
      </c>
      <c r="Y346" s="42" t="e">
        <f t="shared" si="430"/>
        <v>#REF!</v>
      </c>
      <c r="Z346" s="116" t="e">
        <f t="shared" si="431"/>
        <v>#REF!</v>
      </c>
      <c r="AA346" s="120">
        <f t="shared" si="432"/>
        <v>0</v>
      </c>
      <c r="AB346" s="153">
        <f t="shared" si="433"/>
        <v>0</v>
      </c>
      <c r="AC346" s="1"/>
      <c r="AD346" s="1"/>
      <c r="AE346" s="1"/>
      <c r="AF346" s="1"/>
      <c r="AG346" s="1"/>
      <c r="AH346" s="1"/>
      <c r="AI346" s="1"/>
      <c r="AJ346" s="1"/>
      <c r="AK346" s="1"/>
      <c r="AL346" s="1"/>
      <c r="AM346" s="1"/>
      <c r="AN346" s="1"/>
      <c r="AO346" s="1"/>
    </row>
    <row r="347" spans="1:41" s="3" customFormat="1">
      <c r="A347" s="48">
        <v>3083</v>
      </c>
      <c r="B347" s="53" t="s">
        <v>79</v>
      </c>
      <c r="C347" s="53"/>
      <c r="D347" s="7"/>
      <c r="E347" s="9"/>
      <c r="F347" s="70">
        <v>1</v>
      </c>
      <c r="G347" s="71"/>
      <c r="H347" s="72">
        <f t="shared" si="434"/>
        <v>1</v>
      </c>
      <c r="I347" s="70">
        <v>1</v>
      </c>
      <c r="J347" s="71" t="s">
        <v>216</v>
      </c>
      <c r="K347" s="73">
        <f>SUMIF(exportMMB!D:D,budgetMMB!A347,exportMMB!F:F)</f>
        <v>0</v>
      </c>
      <c r="L347" s="19">
        <f t="shared" si="424"/>
        <v>0</v>
      </c>
      <c r="M347" s="32"/>
      <c r="N347" s="19">
        <f t="shared" si="425"/>
        <v>0</v>
      </c>
      <c r="O347" s="42"/>
      <c r="P347" s="42"/>
      <c r="Q347" s="42"/>
      <c r="R347" s="42"/>
      <c r="S347" s="19">
        <f t="shared" si="426"/>
        <v>0</v>
      </c>
      <c r="T347" s="42">
        <f t="shared" si="427"/>
        <v>0</v>
      </c>
      <c r="U347" s="42" t="e">
        <f>SUMIF(#REF!,A347,#REF!)</f>
        <v>#REF!</v>
      </c>
      <c r="V347" s="42" t="e">
        <f>SUMIF(#REF!,A347,#REF!)</f>
        <v>#REF!</v>
      </c>
      <c r="W347" s="42" t="e">
        <f t="shared" si="428"/>
        <v>#REF!</v>
      </c>
      <c r="X347" s="42" t="e">
        <f t="shared" si="429"/>
        <v>#REF!</v>
      </c>
      <c r="Y347" s="42" t="e">
        <f t="shared" si="430"/>
        <v>#REF!</v>
      </c>
      <c r="Z347" s="116" t="e">
        <f t="shared" si="431"/>
        <v>#REF!</v>
      </c>
      <c r="AA347" s="120">
        <f t="shared" si="432"/>
        <v>0</v>
      </c>
      <c r="AB347" s="153">
        <f t="shared" si="433"/>
        <v>0</v>
      </c>
      <c r="AC347" s="1"/>
      <c r="AD347" s="1"/>
      <c r="AE347" s="1"/>
      <c r="AF347" s="1"/>
      <c r="AG347" s="1"/>
      <c r="AH347" s="1"/>
      <c r="AI347" s="1"/>
      <c r="AJ347" s="1"/>
      <c r="AK347" s="1"/>
      <c r="AL347" s="1"/>
      <c r="AM347" s="1"/>
      <c r="AN347" s="1"/>
      <c r="AO347" s="1"/>
    </row>
    <row r="348" spans="1:41" s="3" customFormat="1">
      <c r="A348" s="48">
        <v>3097</v>
      </c>
      <c r="B348" s="53" t="s">
        <v>689</v>
      </c>
      <c r="C348" s="53"/>
      <c r="D348" s="7"/>
      <c r="E348" s="9"/>
      <c r="F348" s="70">
        <v>1</v>
      </c>
      <c r="G348" s="71"/>
      <c r="H348" s="72">
        <f t="shared" ref="H348:H352" si="435">SUM(E348:G348)</f>
        <v>1</v>
      </c>
      <c r="I348" s="70">
        <v>1</v>
      </c>
      <c r="J348" s="71" t="s">
        <v>216</v>
      </c>
      <c r="K348" s="73">
        <f>SUMIF(exportMMB!D:D,budgetMMB!A348,exportMMB!F:F)</f>
        <v>0</v>
      </c>
      <c r="L348" s="19">
        <f t="shared" si="424"/>
        <v>0</v>
      </c>
      <c r="M348" s="32"/>
      <c r="N348" s="19">
        <f t="shared" si="425"/>
        <v>0</v>
      </c>
      <c r="O348" s="42"/>
      <c r="P348" s="42"/>
      <c r="Q348" s="42"/>
      <c r="R348" s="42"/>
      <c r="S348" s="19">
        <f t="shared" si="426"/>
        <v>0</v>
      </c>
      <c r="T348" s="45"/>
      <c r="U348" s="42" t="e">
        <f>SUMIF(#REF!,A348,#REF!)</f>
        <v>#REF!</v>
      </c>
      <c r="V348" s="42" t="e">
        <f>SUMIF(#REF!,A348,#REF!)</f>
        <v>#REF!</v>
      </c>
      <c r="W348" s="42" t="e">
        <f t="shared" si="428"/>
        <v>#REF!</v>
      </c>
      <c r="X348" s="42" t="e">
        <f t="shared" si="429"/>
        <v>#REF!</v>
      </c>
      <c r="Y348" s="42" t="e">
        <f t="shared" si="430"/>
        <v>#REF!</v>
      </c>
      <c r="Z348" s="116" t="e">
        <f t="shared" si="431"/>
        <v>#REF!</v>
      </c>
      <c r="AA348" s="120">
        <f t="shared" si="432"/>
        <v>0</v>
      </c>
      <c r="AB348" s="153">
        <f t="shared" si="433"/>
        <v>0</v>
      </c>
      <c r="AC348" s="1"/>
      <c r="AD348" s="1"/>
      <c r="AE348" s="1"/>
      <c r="AF348" s="1"/>
      <c r="AG348" s="1"/>
      <c r="AH348" s="1"/>
      <c r="AI348" s="1"/>
      <c r="AJ348" s="1"/>
      <c r="AK348" s="1"/>
      <c r="AL348" s="1"/>
      <c r="AM348" s="1"/>
      <c r="AN348" s="1"/>
      <c r="AO348" s="1"/>
    </row>
    <row r="349" spans="1:41" s="3" customFormat="1">
      <c r="A349" s="48"/>
      <c r="B349" s="55" t="s">
        <v>253</v>
      </c>
      <c r="C349" s="55"/>
      <c r="D349" s="7"/>
      <c r="E349" s="9"/>
      <c r="F349" s="70"/>
      <c r="G349" s="71"/>
      <c r="H349" s="72"/>
      <c r="I349" s="70"/>
      <c r="J349" s="71"/>
      <c r="K349" s="73"/>
      <c r="L349" s="21">
        <f t="shared" ref="L349:S349" si="436">SUM(L334:L348)</f>
        <v>0</v>
      </c>
      <c r="M349" s="28">
        <f t="shared" si="436"/>
        <v>0</v>
      </c>
      <c r="N349" s="21">
        <f t="shared" si="436"/>
        <v>0</v>
      </c>
      <c r="O349" s="43">
        <f t="shared" si="436"/>
        <v>0</v>
      </c>
      <c r="P349" s="43">
        <f t="shared" si="436"/>
        <v>0</v>
      </c>
      <c r="Q349" s="43">
        <f t="shared" si="436"/>
        <v>0</v>
      </c>
      <c r="R349" s="43">
        <f t="shared" si="436"/>
        <v>0</v>
      </c>
      <c r="S349" s="21">
        <f t="shared" si="436"/>
        <v>0</v>
      </c>
      <c r="T349" s="43">
        <f>SUM(T334:T348)</f>
        <v>0</v>
      </c>
      <c r="U349" s="46" t="e">
        <f t="shared" ref="U349:V349" si="437">SUM(U334:U348)</f>
        <v>#REF!</v>
      </c>
      <c r="V349" s="46" t="e">
        <f t="shared" si="437"/>
        <v>#REF!</v>
      </c>
      <c r="W349" s="46" t="e">
        <f t="shared" ref="W349:AA349" si="438">SUM(W334:W348)</f>
        <v>#REF!</v>
      </c>
      <c r="X349" s="46" t="e">
        <f t="shared" si="438"/>
        <v>#REF!</v>
      </c>
      <c r="Y349" s="46" t="e">
        <f t="shared" si="438"/>
        <v>#REF!</v>
      </c>
      <c r="Z349" s="142" t="e">
        <f t="shared" si="438"/>
        <v>#REF!</v>
      </c>
      <c r="AA349" s="143">
        <f t="shared" si="438"/>
        <v>0</v>
      </c>
      <c r="AB349" s="161">
        <f t="shared" ref="AB349" si="439">SUM(AB334:AB348)</f>
        <v>0</v>
      </c>
      <c r="AC349" s="1"/>
      <c r="AD349" s="1"/>
      <c r="AE349" s="1"/>
      <c r="AF349" s="1"/>
      <c r="AG349" s="1"/>
      <c r="AH349" s="1"/>
      <c r="AI349" s="1"/>
      <c r="AJ349" s="1"/>
      <c r="AK349" s="1"/>
      <c r="AL349" s="1"/>
      <c r="AM349" s="1"/>
      <c r="AN349" s="1"/>
      <c r="AO349" s="1"/>
    </row>
    <row r="350" spans="1:41" s="3" customFormat="1">
      <c r="A350" s="18"/>
      <c r="B350" s="53"/>
      <c r="C350" s="53"/>
      <c r="D350" s="7"/>
      <c r="E350" s="4"/>
      <c r="F350" s="70"/>
      <c r="G350" s="71"/>
      <c r="H350" s="72"/>
      <c r="I350" s="70"/>
      <c r="J350" s="70"/>
      <c r="K350" s="73"/>
      <c r="L350" s="19"/>
      <c r="M350" s="32"/>
      <c r="N350" s="19"/>
      <c r="O350" s="42"/>
      <c r="P350" s="42"/>
      <c r="Q350" s="42"/>
      <c r="R350" s="42"/>
      <c r="S350" s="19"/>
      <c r="T350" s="42"/>
      <c r="U350" s="42"/>
      <c r="V350" s="42"/>
      <c r="W350" s="42"/>
      <c r="X350" s="42"/>
      <c r="Y350" s="42"/>
      <c r="Z350" s="116"/>
      <c r="AA350" s="120"/>
      <c r="AB350" s="162"/>
      <c r="AC350" s="1"/>
      <c r="AD350" s="1"/>
      <c r="AE350" s="1"/>
      <c r="AF350" s="1"/>
      <c r="AG350" s="1"/>
      <c r="AH350" s="1"/>
      <c r="AI350" s="1"/>
      <c r="AJ350" s="1"/>
      <c r="AK350" s="1"/>
      <c r="AL350" s="1"/>
      <c r="AM350" s="1"/>
      <c r="AN350" s="1"/>
      <c r="AO350" s="1"/>
    </row>
    <row r="351" spans="1:41" s="3" customFormat="1">
      <c r="A351" s="181" t="s">
        <v>188</v>
      </c>
      <c r="B351" s="38" t="s">
        <v>230</v>
      </c>
      <c r="C351" s="38"/>
      <c r="D351" s="7"/>
      <c r="E351" s="9"/>
      <c r="F351" s="70"/>
      <c r="G351" s="71"/>
      <c r="H351" s="72"/>
      <c r="I351" s="70"/>
      <c r="J351" s="71"/>
      <c r="K351" s="73"/>
      <c r="L351" s="20"/>
      <c r="M351" s="33"/>
      <c r="N351" s="20"/>
      <c r="O351" s="42"/>
      <c r="P351" s="42"/>
      <c r="Q351" s="42"/>
      <c r="R351" s="42"/>
      <c r="S351" s="19"/>
      <c r="T351" s="42"/>
      <c r="U351" s="144"/>
      <c r="V351" s="144"/>
      <c r="W351" s="144"/>
      <c r="X351" s="144"/>
      <c r="Y351" s="144"/>
      <c r="Z351" s="145"/>
      <c r="AA351" s="146"/>
      <c r="AB351" s="163"/>
      <c r="AC351" s="1"/>
      <c r="AD351" s="1"/>
      <c r="AE351" s="1"/>
      <c r="AF351" s="1"/>
      <c r="AG351" s="1"/>
      <c r="AH351" s="1"/>
      <c r="AI351" s="1"/>
      <c r="AJ351" s="1"/>
      <c r="AK351" s="1"/>
      <c r="AL351" s="1"/>
      <c r="AM351" s="1"/>
      <c r="AN351" s="1"/>
      <c r="AO351" s="1"/>
    </row>
    <row r="352" spans="1:41" s="3" customFormat="1">
      <c r="A352" s="180" t="s">
        <v>172</v>
      </c>
      <c r="B352" s="53" t="s">
        <v>80</v>
      </c>
      <c r="C352" s="53"/>
      <c r="D352" s="7"/>
      <c r="E352" s="9"/>
      <c r="F352" s="70">
        <v>1</v>
      </c>
      <c r="G352" s="71"/>
      <c r="H352" s="72">
        <f t="shared" si="435"/>
        <v>1</v>
      </c>
      <c r="I352" s="70">
        <v>1</v>
      </c>
      <c r="J352" s="71" t="s">
        <v>216</v>
      </c>
      <c r="K352" s="73">
        <f>SUMIF(exportMMB!D:D,budgetMMB!A352,exportMMB!F:F)</f>
        <v>0</v>
      </c>
      <c r="L352" s="19">
        <f t="shared" ref="L352:L372" si="440">H352*I352*K352</f>
        <v>0</v>
      </c>
      <c r="M352" s="32"/>
      <c r="N352" s="19">
        <f t="shared" ref="N352:N372" si="441">MAX(L352-SUM(O352:R352),0)</f>
        <v>0</v>
      </c>
      <c r="O352" s="42"/>
      <c r="P352" s="42"/>
      <c r="Q352" s="42"/>
      <c r="R352" s="42"/>
      <c r="S352" s="19">
        <f t="shared" ref="S352:S372" si="442">L352-SUM(N352:R352)</f>
        <v>0</v>
      </c>
      <c r="T352" s="42">
        <f t="shared" ref="T352:T372" si="443">N352</f>
        <v>0</v>
      </c>
      <c r="U352" s="42" t="e">
        <f>SUMIF(#REF!,A352,#REF!)</f>
        <v>#REF!</v>
      </c>
      <c r="V352" s="42" t="e">
        <f>SUMIF(#REF!,A352,#REF!)</f>
        <v>#REF!</v>
      </c>
      <c r="W352" s="42" t="e">
        <f t="shared" ref="W352:W372" si="444">U352+V352</f>
        <v>#REF!</v>
      </c>
      <c r="X352" s="42" t="e">
        <f t="shared" ref="X352:X372" si="445">MAX(L352-W352,0)</f>
        <v>#REF!</v>
      </c>
      <c r="Y352" s="42" t="e">
        <f t="shared" ref="Y352:Y372" si="446">W352+X352</f>
        <v>#REF!</v>
      </c>
      <c r="Z352" s="116" t="e">
        <f t="shared" ref="Z352:Z372" si="447">L352-Y352</f>
        <v>#REF!</v>
      </c>
      <c r="AA352" s="120">
        <f t="shared" ref="AA352:AA372" si="448">AB352-L352</f>
        <v>0</v>
      </c>
      <c r="AB352" s="153">
        <f t="shared" si="433"/>
        <v>0</v>
      </c>
      <c r="AC352" s="1"/>
      <c r="AD352" s="1"/>
      <c r="AE352" s="1"/>
      <c r="AF352" s="1"/>
      <c r="AG352" s="1"/>
      <c r="AH352" s="1"/>
      <c r="AI352" s="1"/>
      <c r="AJ352" s="1"/>
      <c r="AK352" s="1"/>
      <c r="AL352" s="1"/>
      <c r="AM352" s="1"/>
      <c r="AN352" s="1"/>
      <c r="AO352" s="1"/>
    </row>
    <row r="353" spans="1:41" s="3" customFormat="1">
      <c r="A353" s="180" t="s">
        <v>199</v>
      </c>
      <c r="B353" s="53" t="s">
        <v>81</v>
      </c>
      <c r="C353" s="53"/>
      <c r="D353" s="7"/>
      <c r="E353" s="9"/>
      <c r="F353" s="70">
        <v>1</v>
      </c>
      <c r="G353" s="71"/>
      <c r="H353" s="72">
        <f t="shared" ref="H353" si="449">SUM(E353:G353)</f>
        <v>1</v>
      </c>
      <c r="I353" s="70">
        <v>1</v>
      </c>
      <c r="J353" s="71" t="s">
        <v>216</v>
      </c>
      <c r="K353" s="73">
        <f>SUMIF(exportMMB!D:D,budgetMMB!A353,exportMMB!F:F)</f>
        <v>0</v>
      </c>
      <c r="L353" s="19">
        <f t="shared" si="440"/>
        <v>0</v>
      </c>
      <c r="M353" s="32"/>
      <c r="N353" s="19">
        <f t="shared" si="441"/>
        <v>0</v>
      </c>
      <c r="O353" s="42"/>
      <c r="P353" s="42"/>
      <c r="Q353" s="42"/>
      <c r="R353" s="42"/>
      <c r="S353" s="19">
        <f t="shared" si="442"/>
        <v>0</v>
      </c>
      <c r="T353" s="42">
        <f t="shared" si="443"/>
        <v>0</v>
      </c>
      <c r="U353" s="42" t="e">
        <f>SUMIF(#REF!,A353,#REF!)</f>
        <v>#REF!</v>
      </c>
      <c r="V353" s="42" t="e">
        <f>SUMIF(#REF!,A353,#REF!)</f>
        <v>#REF!</v>
      </c>
      <c r="W353" s="42" t="e">
        <f t="shared" si="444"/>
        <v>#REF!</v>
      </c>
      <c r="X353" s="42" t="e">
        <f t="shared" si="445"/>
        <v>#REF!</v>
      </c>
      <c r="Y353" s="42" t="e">
        <f t="shared" si="446"/>
        <v>#REF!</v>
      </c>
      <c r="Z353" s="116" t="e">
        <f t="shared" si="447"/>
        <v>#REF!</v>
      </c>
      <c r="AA353" s="120">
        <f t="shared" si="448"/>
        <v>0</v>
      </c>
      <c r="AB353" s="153">
        <f t="shared" si="433"/>
        <v>0</v>
      </c>
      <c r="AC353" s="1"/>
      <c r="AD353" s="1"/>
      <c r="AE353" s="1"/>
      <c r="AF353" s="1"/>
      <c r="AG353" s="1"/>
      <c r="AH353" s="1"/>
      <c r="AI353" s="1"/>
      <c r="AJ353" s="1"/>
      <c r="AK353" s="1"/>
      <c r="AL353" s="1"/>
      <c r="AM353" s="1"/>
      <c r="AN353" s="1"/>
      <c r="AO353" s="1"/>
    </row>
    <row r="354" spans="1:41" s="3" customFormat="1">
      <c r="A354" s="180" t="s">
        <v>174</v>
      </c>
      <c r="B354" s="53" t="s">
        <v>82</v>
      </c>
      <c r="C354" s="53"/>
      <c r="D354" s="7"/>
      <c r="E354" s="4"/>
      <c r="F354" s="70">
        <v>1</v>
      </c>
      <c r="G354" s="71"/>
      <c r="H354" s="72">
        <f t="shared" ref="H354:H359" si="450">SUM(E354:G354)</f>
        <v>1</v>
      </c>
      <c r="I354" s="70">
        <v>1</v>
      </c>
      <c r="J354" s="71" t="s">
        <v>216</v>
      </c>
      <c r="K354" s="73">
        <f>SUMIF(exportMMB!D:D,budgetMMB!A354,exportMMB!F:F)</f>
        <v>0</v>
      </c>
      <c r="L354" s="19">
        <f t="shared" si="440"/>
        <v>0</v>
      </c>
      <c r="M354" s="32"/>
      <c r="N354" s="19">
        <f t="shared" si="441"/>
        <v>0</v>
      </c>
      <c r="O354" s="42"/>
      <c r="P354" s="42"/>
      <c r="Q354" s="42"/>
      <c r="R354" s="42"/>
      <c r="S354" s="19">
        <f t="shared" si="442"/>
        <v>0</v>
      </c>
      <c r="T354" s="42">
        <f t="shared" si="443"/>
        <v>0</v>
      </c>
      <c r="U354" s="42" t="e">
        <f>SUMIF(#REF!,A354,#REF!)</f>
        <v>#REF!</v>
      </c>
      <c r="V354" s="42" t="e">
        <f>SUMIF(#REF!,A354,#REF!)</f>
        <v>#REF!</v>
      </c>
      <c r="W354" s="42" t="e">
        <f t="shared" si="444"/>
        <v>#REF!</v>
      </c>
      <c r="X354" s="42" t="e">
        <f t="shared" si="445"/>
        <v>#REF!</v>
      </c>
      <c r="Y354" s="42" t="e">
        <f t="shared" si="446"/>
        <v>#REF!</v>
      </c>
      <c r="Z354" s="116" t="e">
        <f t="shared" si="447"/>
        <v>#REF!</v>
      </c>
      <c r="AA354" s="120">
        <f t="shared" si="448"/>
        <v>0</v>
      </c>
      <c r="AB354" s="153">
        <f t="shared" si="433"/>
        <v>0</v>
      </c>
      <c r="AC354" s="1"/>
      <c r="AD354" s="1"/>
      <c r="AE354" s="1"/>
      <c r="AF354" s="1"/>
      <c r="AG354" s="1"/>
      <c r="AH354" s="1"/>
      <c r="AI354" s="1"/>
      <c r="AJ354" s="1"/>
      <c r="AK354" s="1"/>
      <c r="AL354" s="1"/>
      <c r="AM354" s="1"/>
      <c r="AN354" s="1"/>
      <c r="AO354" s="1"/>
    </row>
    <row r="355" spans="1:41" s="3" customFormat="1">
      <c r="A355" s="48">
        <v>3204</v>
      </c>
      <c r="B355" s="118" t="s">
        <v>950</v>
      </c>
      <c r="C355" s="118"/>
      <c r="D355" s="7"/>
      <c r="E355" s="4"/>
      <c r="F355" s="70">
        <v>1</v>
      </c>
      <c r="G355" s="71"/>
      <c r="H355" s="72">
        <f t="shared" si="450"/>
        <v>1</v>
      </c>
      <c r="I355" s="70">
        <v>1</v>
      </c>
      <c r="J355" s="71" t="s">
        <v>216</v>
      </c>
      <c r="K355" s="73">
        <f>SUMIF(exportMMB!D:D,budgetMMB!A355,exportMMB!F:F)</f>
        <v>0</v>
      </c>
      <c r="L355" s="19">
        <f t="shared" si="440"/>
        <v>0</v>
      </c>
      <c r="M355" s="32"/>
      <c r="N355" s="19">
        <f t="shared" si="441"/>
        <v>0</v>
      </c>
      <c r="O355" s="42"/>
      <c r="P355" s="42"/>
      <c r="Q355" s="42"/>
      <c r="R355" s="42"/>
      <c r="S355" s="19">
        <f t="shared" si="442"/>
        <v>0</v>
      </c>
      <c r="T355" s="42">
        <f t="shared" si="443"/>
        <v>0</v>
      </c>
      <c r="U355" s="42" t="e">
        <f>SUMIF(#REF!,A355,#REF!)</f>
        <v>#REF!</v>
      </c>
      <c r="V355" s="42" t="e">
        <f>SUMIF(#REF!,A355,#REF!)</f>
        <v>#REF!</v>
      </c>
      <c r="W355" s="42" t="e">
        <f t="shared" si="444"/>
        <v>#REF!</v>
      </c>
      <c r="X355" s="42" t="e">
        <f t="shared" si="445"/>
        <v>#REF!</v>
      </c>
      <c r="Y355" s="42" t="e">
        <f t="shared" si="446"/>
        <v>#REF!</v>
      </c>
      <c r="Z355" s="116" t="e">
        <f t="shared" si="447"/>
        <v>#REF!</v>
      </c>
      <c r="AA355" s="120">
        <f t="shared" si="448"/>
        <v>0</v>
      </c>
      <c r="AB355" s="153">
        <f t="shared" si="433"/>
        <v>0</v>
      </c>
      <c r="AC355" s="1"/>
      <c r="AD355" s="1"/>
      <c r="AE355" s="1"/>
      <c r="AF355" s="1"/>
      <c r="AG355" s="1"/>
      <c r="AH355" s="1"/>
      <c r="AI355" s="1"/>
      <c r="AJ355" s="1"/>
      <c r="AK355" s="1"/>
      <c r="AL355" s="1"/>
      <c r="AM355" s="1"/>
      <c r="AN355" s="1"/>
      <c r="AO355" s="1"/>
    </row>
    <row r="356" spans="1:41" s="3" customFormat="1">
      <c r="A356" s="48">
        <v>3205</v>
      </c>
      <c r="B356" s="53" t="s">
        <v>83</v>
      </c>
      <c r="C356" s="53"/>
      <c r="D356" s="7"/>
      <c r="E356" s="4"/>
      <c r="F356" s="70">
        <v>1</v>
      </c>
      <c r="G356" s="71"/>
      <c r="H356" s="72">
        <f t="shared" si="450"/>
        <v>1</v>
      </c>
      <c r="I356" s="70">
        <v>1</v>
      </c>
      <c r="J356" s="71" t="s">
        <v>216</v>
      </c>
      <c r="K356" s="73">
        <f>SUMIF(exportMMB!D:D,budgetMMB!A356,exportMMB!F:F)</f>
        <v>0</v>
      </c>
      <c r="L356" s="19">
        <f t="shared" si="440"/>
        <v>0</v>
      </c>
      <c r="M356" s="32"/>
      <c r="N356" s="19">
        <f t="shared" si="441"/>
        <v>0</v>
      </c>
      <c r="O356" s="42"/>
      <c r="P356" s="42"/>
      <c r="Q356" s="42"/>
      <c r="R356" s="42"/>
      <c r="S356" s="19">
        <f t="shared" si="442"/>
        <v>0</v>
      </c>
      <c r="T356" s="42">
        <f t="shared" si="443"/>
        <v>0</v>
      </c>
      <c r="U356" s="42" t="e">
        <f>SUMIF(#REF!,A356,#REF!)</f>
        <v>#REF!</v>
      </c>
      <c r="V356" s="42" t="e">
        <f>SUMIF(#REF!,A356,#REF!)</f>
        <v>#REF!</v>
      </c>
      <c r="W356" s="42" t="e">
        <f t="shared" si="444"/>
        <v>#REF!</v>
      </c>
      <c r="X356" s="42" t="e">
        <f t="shared" si="445"/>
        <v>#REF!</v>
      </c>
      <c r="Y356" s="42" t="e">
        <f t="shared" si="446"/>
        <v>#REF!</v>
      </c>
      <c r="Z356" s="116" t="e">
        <f t="shared" si="447"/>
        <v>#REF!</v>
      </c>
      <c r="AA356" s="120">
        <f t="shared" si="448"/>
        <v>0</v>
      </c>
      <c r="AB356" s="153">
        <f t="shared" si="433"/>
        <v>0</v>
      </c>
      <c r="AC356" s="1"/>
      <c r="AD356" s="1"/>
      <c r="AE356" s="1"/>
      <c r="AF356" s="1"/>
      <c r="AG356" s="1"/>
      <c r="AH356" s="1"/>
      <c r="AI356" s="1"/>
      <c r="AJ356" s="1"/>
      <c r="AK356" s="1"/>
      <c r="AL356" s="1"/>
      <c r="AM356" s="1"/>
      <c r="AN356" s="1"/>
      <c r="AO356" s="1"/>
    </row>
    <row r="357" spans="1:41" s="3" customFormat="1">
      <c r="A357" s="48">
        <v>3208</v>
      </c>
      <c r="B357" s="53" t="s">
        <v>424</v>
      </c>
      <c r="C357" s="53"/>
      <c r="D357" s="7"/>
      <c r="E357" s="4"/>
      <c r="F357" s="70">
        <v>1</v>
      </c>
      <c r="G357" s="71"/>
      <c r="H357" s="72">
        <f t="shared" si="450"/>
        <v>1</v>
      </c>
      <c r="I357" s="70">
        <v>1</v>
      </c>
      <c r="J357" s="71" t="s">
        <v>216</v>
      </c>
      <c r="K357" s="73">
        <f>SUMIF(exportMMB!D:D,budgetMMB!A357,exportMMB!F:F)</f>
        <v>0</v>
      </c>
      <c r="L357" s="19">
        <f t="shared" si="440"/>
        <v>0</v>
      </c>
      <c r="M357" s="32"/>
      <c r="N357" s="19">
        <f t="shared" si="441"/>
        <v>0</v>
      </c>
      <c r="O357" s="42"/>
      <c r="P357" s="42"/>
      <c r="Q357" s="42"/>
      <c r="R357" s="42"/>
      <c r="S357" s="19">
        <f t="shared" si="442"/>
        <v>0</v>
      </c>
      <c r="T357" s="42">
        <f t="shared" si="443"/>
        <v>0</v>
      </c>
      <c r="U357" s="42" t="e">
        <f>SUMIF(#REF!,A357,#REF!)</f>
        <v>#REF!</v>
      </c>
      <c r="V357" s="42" t="e">
        <f>SUMIF(#REF!,A357,#REF!)</f>
        <v>#REF!</v>
      </c>
      <c r="W357" s="42" t="e">
        <f t="shared" si="444"/>
        <v>#REF!</v>
      </c>
      <c r="X357" s="42" t="e">
        <f t="shared" si="445"/>
        <v>#REF!</v>
      </c>
      <c r="Y357" s="42" t="e">
        <f t="shared" si="446"/>
        <v>#REF!</v>
      </c>
      <c r="Z357" s="116" t="e">
        <f t="shared" si="447"/>
        <v>#REF!</v>
      </c>
      <c r="AA357" s="120">
        <f t="shared" si="448"/>
        <v>0</v>
      </c>
      <c r="AB357" s="153">
        <f t="shared" si="433"/>
        <v>0</v>
      </c>
      <c r="AC357" s="1"/>
      <c r="AD357" s="1"/>
      <c r="AE357" s="1"/>
      <c r="AF357" s="1"/>
      <c r="AG357" s="1"/>
      <c r="AH357" s="1"/>
      <c r="AI357" s="1"/>
      <c r="AJ357" s="1"/>
      <c r="AK357" s="1"/>
      <c r="AL357" s="1"/>
      <c r="AM357" s="1"/>
      <c r="AN357" s="1"/>
      <c r="AO357" s="1"/>
    </row>
    <row r="358" spans="1:41" s="3" customFormat="1">
      <c r="A358" s="48">
        <v>3209</v>
      </c>
      <c r="B358" s="53" t="s">
        <v>425</v>
      </c>
      <c r="C358" s="53"/>
      <c r="D358" s="7"/>
      <c r="E358" s="9"/>
      <c r="F358" s="70">
        <v>1</v>
      </c>
      <c r="G358" s="71"/>
      <c r="H358" s="72">
        <f t="shared" si="450"/>
        <v>1</v>
      </c>
      <c r="I358" s="70">
        <v>1</v>
      </c>
      <c r="J358" s="71" t="s">
        <v>216</v>
      </c>
      <c r="K358" s="73">
        <f>SUMIF(exportMMB!D:D,budgetMMB!A358,exportMMB!F:F)</f>
        <v>0</v>
      </c>
      <c r="L358" s="19">
        <f t="shared" si="440"/>
        <v>0</v>
      </c>
      <c r="M358" s="32"/>
      <c r="N358" s="19">
        <f t="shared" si="441"/>
        <v>0</v>
      </c>
      <c r="O358" s="42"/>
      <c r="P358" s="42"/>
      <c r="Q358" s="42"/>
      <c r="R358" s="42"/>
      <c r="S358" s="19">
        <f t="shared" si="442"/>
        <v>0</v>
      </c>
      <c r="T358" s="42">
        <f t="shared" si="443"/>
        <v>0</v>
      </c>
      <c r="U358" s="42" t="e">
        <f>SUMIF(#REF!,A358,#REF!)</f>
        <v>#REF!</v>
      </c>
      <c r="V358" s="42" t="e">
        <f>SUMIF(#REF!,A358,#REF!)</f>
        <v>#REF!</v>
      </c>
      <c r="W358" s="42" t="e">
        <f t="shared" si="444"/>
        <v>#REF!</v>
      </c>
      <c r="X358" s="42" t="e">
        <f t="shared" si="445"/>
        <v>#REF!</v>
      </c>
      <c r="Y358" s="42" t="e">
        <f t="shared" si="446"/>
        <v>#REF!</v>
      </c>
      <c r="Z358" s="116" t="e">
        <f t="shared" si="447"/>
        <v>#REF!</v>
      </c>
      <c r="AA358" s="120">
        <f t="shared" si="448"/>
        <v>0</v>
      </c>
      <c r="AB358" s="153">
        <f t="shared" si="433"/>
        <v>0</v>
      </c>
      <c r="AC358" s="1"/>
      <c r="AD358" s="1"/>
      <c r="AE358" s="1"/>
      <c r="AF358" s="1"/>
      <c r="AG358" s="1"/>
      <c r="AH358" s="1"/>
      <c r="AI358" s="1"/>
      <c r="AJ358" s="1"/>
      <c r="AK358" s="1"/>
      <c r="AL358" s="1"/>
      <c r="AM358" s="1"/>
      <c r="AN358" s="1"/>
      <c r="AO358" s="1"/>
    </row>
    <row r="359" spans="1:41" s="3" customFormat="1">
      <c r="A359" s="48">
        <v>3210</v>
      </c>
      <c r="B359" s="53" t="s">
        <v>84</v>
      </c>
      <c r="C359" s="53"/>
      <c r="D359" s="7"/>
      <c r="E359" s="9"/>
      <c r="F359" s="70">
        <v>1</v>
      </c>
      <c r="G359" s="71"/>
      <c r="H359" s="72">
        <f t="shared" si="450"/>
        <v>1</v>
      </c>
      <c r="I359" s="70">
        <v>1</v>
      </c>
      <c r="J359" s="71" t="s">
        <v>216</v>
      </c>
      <c r="K359" s="73">
        <f>SUMIF(exportMMB!D:D,budgetMMB!A359,exportMMB!F:F)</f>
        <v>0</v>
      </c>
      <c r="L359" s="19">
        <f t="shared" si="440"/>
        <v>0</v>
      </c>
      <c r="M359" s="32"/>
      <c r="N359" s="19">
        <f t="shared" si="441"/>
        <v>0</v>
      </c>
      <c r="O359" s="42"/>
      <c r="P359" s="42"/>
      <c r="Q359" s="42"/>
      <c r="R359" s="42"/>
      <c r="S359" s="19">
        <f t="shared" si="442"/>
        <v>0</v>
      </c>
      <c r="T359" s="42">
        <f t="shared" si="443"/>
        <v>0</v>
      </c>
      <c r="U359" s="42" t="e">
        <f>SUMIF(#REF!,A359,#REF!)</f>
        <v>#REF!</v>
      </c>
      <c r="V359" s="42" t="e">
        <f>SUMIF(#REF!,A359,#REF!)</f>
        <v>#REF!</v>
      </c>
      <c r="W359" s="42" t="e">
        <f t="shared" si="444"/>
        <v>#REF!</v>
      </c>
      <c r="X359" s="42" t="e">
        <f t="shared" si="445"/>
        <v>#REF!</v>
      </c>
      <c r="Y359" s="42" t="e">
        <f t="shared" si="446"/>
        <v>#REF!</v>
      </c>
      <c r="Z359" s="116" t="e">
        <f t="shared" si="447"/>
        <v>#REF!</v>
      </c>
      <c r="AA359" s="120">
        <f t="shared" si="448"/>
        <v>0</v>
      </c>
      <c r="AB359" s="153">
        <f t="shared" si="433"/>
        <v>0</v>
      </c>
      <c r="AC359" s="1"/>
      <c r="AD359" s="1"/>
      <c r="AE359" s="1"/>
      <c r="AF359" s="1"/>
      <c r="AG359" s="1"/>
      <c r="AH359" s="1"/>
      <c r="AI359" s="1"/>
      <c r="AJ359" s="1"/>
      <c r="AK359" s="1"/>
      <c r="AL359" s="1"/>
      <c r="AM359" s="1"/>
      <c r="AN359" s="1"/>
      <c r="AO359" s="1"/>
    </row>
    <row r="360" spans="1:41" s="3" customFormat="1">
      <c r="A360" s="180" t="s">
        <v>426</v>
      </c>
      <c r="B360" s="53" t="s">
        <v>42</v>
      </c>
      <c r="C360" s="53"/>
      <c r="D360" s="7"/>
      <c r="E360" s="9"/>
      <c r="F360" s="70">
        <v>1</v>
      </c>
      <c r="G360" s="71"/>
      <c r="H360" s="72">
        <f t="shared" ref="H360:H367" si="451">SUM(E360:G360)</f>
        <v>1</v>
      </c>
      <c r="I360" s="70">
        <v>1</v>
      </c>
      <c r="J360" s="71" t="s">
        <v>216</v>
      </c>
      <c r="K360" s="73">
        <f>SUMIF(exportMMB!D:D,budgetMMB!A360,exportMMB!F:F)</f>
        <v>0</v>
      </c>
      <c r="L360" s="19">
        <f t="shared" si="440"/>
        <v>0</v>
      </c>
      <c r="M360" s="32"/>
      <c r="N360" s="19">
        <f t="shared" si="441"/>
        <v>0</v>
      </c>
      <c r="O360" s="42"/>
      <c r="P360" s="42"/>
      <c r="Q360" s="42"/>
      <c r="R360" s="42"/>
      <c r="S360" s="19">
        <f t="shared" si="442"/>
        <v>0</v>
      </c>
      <c r="T360" s="42">
        <f t="shared" si="443"/>
        <v>0</v>
      </c>
      <c r="U360" s="42" t="e">
        <f>SUMIF(#REF!,A360,#REF!)</f>
        <v>#REF!</v>
      </c>
      <c r="V360" s="42" t="e">
        <f>SUMIF(#REF!,A360,#REF!)</f>
        <v>#REF!</v>
      </c>
      <c r="W360" s="42" t="e">
        <f t="shared" si="444"/>
        <v>#REF!</v>
      </c>
      <c r="X360" s="42" t="e">
        <f t="shared" si="445"/>
        <v>#REF!</v>
      </c>
      <c r="Y360" s="42" t="e">
        <f t="shared" si="446"/>
        <v>#REF!</v>
      </c>
      <c r="Z360" s="116" t="e">
        <f t="shared" si="447"/>
        <v>#REF!</v>
      </c>
      <c r="AA360" s="120">
        <f t="shared" si="448"/>
        <v>0</v>
      </c>
      <c r="AB360" s="153">
        <f t="shared" si="433"/>
        <v>0</v>
      </c>
      <c r="AC360" s="1"/>
      <c r="AD360" s="1"/>
      <c r="AE360" s="1"/>
      <c r="AF360" s="1"/>
      <c r="AG360" s="1"/>
      <c r="AH360" s="1"/>
      <c r="AI360" s="1"/>
      <c r="AJ360" s="1"/>
      <c r="AK360" s="1"/>
      <c r="AL360" s="1"/>
      <c r="AM360" s="1"/>
      <c r="AN360" s="1"/>
      <c r="AO360" s="1"/>
    </row>
    <row r="361" spans="1:41" s="3" customFormat="1">
      <c r="A361" s="48">
        <v>3240</v>
      </c>
      <c r="B361" s="53" t="s">
        <v>85</v>
      </c>
      <c r="C361" s="53"/>
      <c r="D361" s="7"/>
      <c r="E361" s="9"/>
      <c r="F361" s="70">
        <v>1</v>
      </c>
      <c r="G361" s="71"/>
      <c r="H361" s="72">
        <f t="shared" si="451"/>
        <v>1</v>
      </c>
      <c r="I361" s="70">
        <v>1</v>
      </c>
      <c r="J361" s="71" t="s">
        <v>216</v>
      </c>
      <c r="K361" s="73">
        <f>SUMIF(exportMMB!D:D,budgetMMB!A361,exportMMB!F:F)</f>
        <v>0</v>
      </c>
      <c r="L361" s="19">
        <f t="shared" si="440"/>
        <v>0</v>
      </c>
      <c r="M361" s="32"/>
      <c r="N361" s="19">
        <f t="shared" si="441"/>
        <v>0</v>
      </c>
      <c r="O361" s="42"/>
      <c r="P361" s="42"/>
      <c r="Q361" s="42"/>
      <c r="R361" s="42"/>
      <c r="S361" s="19">
        <f t="shared" si="442"/>
        <v>0</v>
      </c>
      <c r="T361" s="42">
        <f t="shared" si="443"/>
        <v>0</v>
      </c>
      <c r="U361" s="42" t="e">
        <f>SUMIF(#REF!,A361,#REF!)</f>
        <v>#REF!</v>
      </c>
      <c r="V361" s="42" t="e">
        <f>SUMIF(#REF!,A361,#REF!)</f>
        <v>#REF!</v>
      </c>
      <c r="W361" s="42" t="e">
        <f t="shared" si="444"/>
        <v>#REF!</v>
      </c>
      <c r="X361" s="42" t="e">
        <f t="shared" si="445"/>
        <v>#REF!</v>
      </c>
      <c r="Y361" s="42" t="e">
        <f t="shared" si="446"/>
        <v>#REF!</v>
      </c>
      <c r="Z361" s="116" t="e">
        <f t="shared" si="447"/>
        <v>#REF!</v>
      </c>
      <c r="AA361" s="120">
        <f t="shared" si="448"/>
        <v>0</v>
      </c>
      <c r="AB361" s="153">
        <f t="shared" si="433"/>
        <v>0</v>
      </c>
      <c r="AC361" s="1"/>
      <c r="AD361" s="1"/>
      <c r="AE361" s="1"/>
      <c r="AF361" s="1"/>
      <c r="AG361" s="1"/>
      <c r="AH361" s="1"/>
      <c r="AI361" s="1"/>
      <c r="AJ361" s="1"/>
      <c r="AK361" s="1"/>
      <c r="AL361" s="1"/>
      <c r="AM361" s="1"/>
      <c r="AN361" s="1"/>
      <c r="AO361" s="1"/>
    </row>
    <row r="362" spans="1:41" s="3" customFormat="1">
      <c r="A362" s="48">
        <v>3241</v>
      </c>
      <c r="B362" s="53" t="s">
        <v>43</v>
      </c>
      <c r="C362" s="53"/>
      <c r="D362" s="7"/>
      <c r="E362" s="9"/>
      <c r="F362" s="70">
        <v>1</v>
      </c>
      <c r="G362" s="71"/>
      <c r="H362" s="72">
        <f t="shared" si="451"/>
        <v>1</v>
      </c>
      <c r="I362" s="70">
        <v>1</v>
      </c>
      <c r="J362" s="71" t="s">
        <v>216</v>
      </c>
      <c r="K362" s="73">
        <f>SUMIF(exportMMB!D:D,budgetMMB!A362,exportMMB!F:F)</f>
        <v>0</v>
      </c>
      <c r="L362" s="19">
        <f t="shared" si="440"/>
        <v>0</v>
      </c>
      <c r="M362" s="32"/>
      <c r="N362" s="19">
        <f t="shared" si="441"/>
        <v>0</v>
      </c>
      <c r="O362" s="42"/>
      <c r="P362" s="42"/>
      <c r="Q362" s="42"/>
      <c r="R362" s="42"/>
      <c r="S362" s="19">
        <f t="shared" si="442"/>
        <v>0</v>
      </c>
      <c r="T362" s="42">
        <f t="shared" si="443"/>
        <v>0</v>
      </c>
      <c r="U362" s="42" t="e">
        <f>SUMIF(#REF!,A362,#REF!)</f>
        <v>#REF!</v>
      </c>
      <c r="V362" s="42" t="e">
        <f>SUMIF(#REF!,A362,#REF!)</f>
        <v>#REF!</v>
      </c>
      <c r="W362" s="42" t="e">
        <f t="shared" si="444"/>
        <v>#REF!</v>
      </c>
      <c r="X362" s="42" t="e">
        <f t="shared" si="445"/>
        <v>#REF!</v>
      </c>
      <c r="Y362" s="42" t="e">
        <f t="shared" si="446"/>
        <v>#REF!</v>
      </c>
      <c r="Z362" s="116" t="e">
        <f t="shared" si="447"/>
        <v>#REF!</v>
      </c>
      <c r="AA362" s="120">
        <f t="shared" si="448"/>
        <v>0</v>
      </c>
      <c r="AB362" s="153">
        <f t="shared" si="433"/>
        <v>0</v>
      </c>
      <c r="AC362" s="1"/>
      <c r="AD362" s="1"/>
      <c r="AE362" s="1"/>
      <c r="AF362" s="1"/>
      <c r="AG362" s="1"/>
      <c r="AH362" s="1"/>
      <c r="AI362" s="1"/>
      <c r="AJ362" s="1"/>
      <c r="AK362" s="1"/>
      <c r="AL362" s="1"/>
      <c r="AM362" s="1"/>
      <c r="AN362" s="1"/>
      <c r="AO362" s="1"/>
    </row>
    <row r="363" spans="1:41" s="3" customFormat="1">
      <c r="A363" s="48">
        <v>3242</v>
      </c>
      <c r="B363" s="53" t="s">
        <v>44</v>
      </c>
      <c r="C363" s="53"/>
      <c r="D363" s="7"/>
      <c r="E363" s="9"/>
      <c r="F363" s="70">
        <v>1</v>
      </c>
      <c r="G363" s="71"/>
      <c r="H363" s="72">
        <f t="shared" si="451"/>
        <v>1</v>
      </c>
      <c r="I363" s="70">
        <v>1</v>
      </c>
      <c r="J363" s="71" t="s">
        <v>216</v>
      </c>
      <c r="K363" s="73">
        <f>SUMIF(exportMMB!D:D,budgetMMB!A363,exportMMB!F:F)</f>
        <v>0</v>
      </c>
      <c r="L363" s="19">
        <f t="shared" si="440"/>
        <v>0</v>
      </c>
      <c r="M363" s="32"/>
      <c r="N363" s="19">
        <f t="shared" si="441"/>
        <v>0</v>
      </c>
      <c r="O363" s="42"/>
      <c r="P363" s="42"/>
      <c r="Q363" s="42"/>
      <c r="R363" s="42"/>
      <c r="S363" s="19">
        <f t="shared" si="442"/>
        <v>0</v>
      </c>
      <c r="T363" s="42">
        <f t="shared" si="443"/>
        <v>0</v>
      </c>
      <c r="U363" s="42" t="e">
        <f>SUMIF(#REF!,A363,#REF!)</f>
        <v>#REF!</v>
      </c>
      <c r="V363" s="42" t="e">
        <f>SUMIF(#REF!,A363,#REF!)</f>
        <v>#REF!</v>
      </c>
      <c r="W363" s="42" t="e">
        <f t="shared" si="444"/>
        <v>#REF!</v>
      </c>
      <c r="X363" s="42" t="e">
        <f t="shared" si="445"/>
        <v>#REF!</v>
      </c>
      <c r="Y363" s="42" t="e">
        <f t="shared" si="446"/>
        <v>#REF!</v>
      </c>
      <c r="Z363" s="116" t="e">
        <f t="shared" si="447"/>
        <v>#REF!</v>
      </c>
      <c r="AA363" s="120">
        <f t="shared" si="448"/>
        <v>0</v>
      </c>
      <c r="AB363" s="153">
        <f t="shared" si="433"/>
        <v>0</v>
      </c>
      <c r="AC363" s="1"/>
      <c r="AD363" s="1"/>
      <c r="AE363" s="1"/>
      <c r="AF363" s="1"/>
      <c r="AG363" s="1"/>
      <c r="AH363" s="1"/>
      <c r="AI363" s="1"/>
      <c r="AJ363" s="1"/>
      <c r="AK363" s="1"/>
      <c r="AL363" s="1"/>
      <c r="AM363" s="1"/>
      <c r="AN363" s="1"/>
      <c r="AO363" s="1"/>
    </row>
    <row r="364" spans="1:41" s="3" customFormat="1">
      <c r="A364" s="48">
        <v>3243</v>
      </c>
      <c r="B364" s="53" t="s">
        <v>427</v>
      </c>
      <c r="C364" s="53"/>
      <c r="D364" s="7"/>
      <c r="E364" s="9"/>
      <c r="F364" s="70">
        <v>1</v>
      </c>
      <c r="G364" s="71"/>
      <c r="H364" s="72">
        <f t="shared" si="451"/>
        <v>1</v>
      </c>
      <c r="I364" s="70">
        <v>1</v>
      </c>
      <c r="J364" s="71" t="s">
        <v>216</v>
      </c>
      <c r="K364" s="73">
        <f>SUMIF(exportMMB!D:D,budgetMMB!A364,exportMMB!F:F)</f>
        <v>0</v>
      </c>
      <c r="L364" s="19">
        <f t="shared" si="440"/>
        <v>0</v>
      </c>
      <c r="M364" s="32"/>
      <c r="N364" s="19">
        <f t="shared" si="441"/>
        <v>0</v>
      </c>
      <c r="O364" s="42"/>
      <c r="P364" s="42"/>
      <c r="Q364" s="42"/>
      <c r="R364" s="42"/>
      <c r="S364" s="19">
        <f t="shared" si="442"/>
        <v>0</v>
      </c>
      <c r="T364" s="42">
        <f t="shared" si="443"/>
        <v>0</v>
      </c>
      <c r="U364" s="42" t="e">
        <f>SUMIF(#REF!,A364,#REF!)</f>
        <v>#REF!</v>
      </c>
      <c r="V364" s="42" t="e">
        <f>SUMIF(#REF!,A364,#REF!)</f>
        <v>#REF!</v>
      </c>
      <c r="W364" s="42" t="e">
        <f t="shared" si="444"/>
        <v>#REF!</v>
      </c>
      <c r="X364" s="42" t="e">
        <f t="shared" si="445"/>
        <v>#REF!</v>
      </c>
      <c r="Y364" s="42" t="e">
        <f t="shared" si="446"/>
        <v>#REF!</v>
      </c>
      <c r="Z364" s="116" t="e">
        <f t="shared" si="447"/>
        <v>#REF!</v>
      </c>
      <c r="AA364" s="120">
        <f t="shared" si="448"/>
        <v>0</v>
      </c>
      <c r="AB364" s="153">
        <f t="shared" si="433"/>
        <v>0</v>
      </c>
      <c r="AC364" s="1"/>
      <c r="AD364" s="1"/>
      <c r="AE364" s="1"/>
      <c r="AF364" s="1"/>
      <c r="AG364" s="1"/>
      <c r="AH364" s="1"/>
      <c r="AI364" s="1"/>
      <c r="AJ364" s="1"/>
      <c r="AK364" s="1"/>
      <c r="AL364" s="1"/>
      <c r="AM364" s="1"/>
      <c r="AN364" s="1"/>
      <c r="AO364" s="1"/>
    </row>
    <row r="365" spans="1:41" s="3" customFormat="1">
      <c r="A365" s="48">
        <v>3244</v>
      </c>
      <c r="B365" s="53" t="s">
        <v>1011</v>
      </c>
      <c r="C365" s="53"/>
      <c r="D365" s="7"/>
      <c r="E365" s="9"/>
      <c r="F365" s="70">
        <v>1</v>
      </c>
      <c r="G365" s="71"/>
      <c r="H365" s="72">
        <f t="shared" si="451"/>
        <v>1</v>
      </c>
      <c r="I365" s="70">
        <v>1</v>
      </c>
      <c r="J365" s="71" t="s">
        <v>216</v>
      </c>
      <c r="K365" s="73">
        <f>SUMIF(exportMMB!D:D,budgetMMB!A365,exportMMB!F:F)</f>
        <v>0</v>
      </c>
      <c r="L365" s="19">
        <f t="shared" si="440"/>
        <v>0</v>
      </c>
      <c r="M365" s="32"/>
      <c r="N365" s="19">
        <f t="shared" si="441"/>
        <v>0</v>
      </c>
      <c r="O365" s="42"/>
      <c r="P365" s="42"/>
      <c r="Q365" s="42"/>
      <c r="R365" s="42"/>
      <c r="S365" s="19">
        <f t="shared" si="442"/>
        <v>0</v>
      </c>
      <c r="T365" s="42">
        <f t="shared" si="443"/>
        <v>0</v>
      </c>
      <c r="U365" s="42" t="e">
        <f>SUMIF(#REF!,A365,#REF!)</f>
        <v>#REF!</v>
      </c>
      <c r="V365" s="42" t="e">
        <f>SUMIF(#REF!,A365,#REF!)</f>
        <v>#REF!</v>
      </c>
      <c r="W365" s="42" t="e">
        <f t="shared" si="444"/>
        <v>#REF!</v>
      </c>
      <c r="X365" s="42" t="e">
        <f t="shared" si="445"/>
        <v>#REF!</v>
      </c>
      <c r="Y365" s="42" t="e">
        <f t="shared" si="446"/>
        <v>#REF!</v>
      </c>
      <c r="Z365" s="116" t="e">
        <f t="shared" si="447"/>
        <v>#REF!</v>
      </c>
      <c r="AA365" s="120">
        <f t="shared" si="448"/>
        <v>0</v>
      </c>
      <c r="AB365" s="153">
        <f t="shared" si="433"/>
        <v>0</v>
      </c>
      <c r="AC365" s="1"/>
      <c r="AD365" s="1"/>
      <c r="AE365" s="1"/>
      <c r="AF365" s="1"/>
      <c r="AG365" s="1"/>
      <c r="AH365" s="1"/>
      <c r="AI365" s="1"/>
      <c r="AJ365" s="1"/>
      <c r="AK365" s="1"/>
      <c r="AL365" s="1"/>
      <c r="AM365" s="1"/>
      <c r="AN365" s="1"/>
      <c r="AO365" s="1"/>
    </row>
    <row r="366" spans="1:41" s="3" customFormat="1">
      <c r="A366" s="48">
        <v>3245</v>
      </c>
      <c r="B366" s="53" t="s">
        <v>429</v>
      </c>
      <c r="C366" s="53"/>
      <c r="D366" s="7"/>
      <c r="E366" s="9"/>
      <c r="F366" s="70">
        <v>1</v>
      </c>
      <c r="G366" s="71"/>
      <c r="H366" s="72">
        <f t="shared" si="451"/>
        <v>1</v>
      </c>
      <c r="I366" s="70">
        <v>1</v>
      </c>
      <c r="J366" s="71" t="s">
        <v>216</v>
      </c>
      <c r="K366" s="73">
        <f>SUMIF(exportMMB!D:D,budgetMMB!A366,exportMMB!F:F)</f>
        <v>0</v>
      </c>
      <c r="L366" s="19">
        <f t="shared" si="440"/>
        <v>0</v>
      </c>
      <c r="M366" s="32"/>
      <c r="N366" s="19">
        <f t="shared" si="441"/>
        <v>0</v>
      </c>
      <c r="O366" s="42"/>
      <c r="P366" s="42"/>
      <c r="Q366" s="42"/>
      <c r="R366" s="42"/>
      <c r="S366" s="19">
        <f t="shared" si="442"/>
        <v>0</v>
      </c>
      <c r="T366" s="42">
        <f t="shared" si="443"/>
        <v>0</v>
      </c>
      <c r="U366" s="42" t="e">
        <f>SUMIF(#REF!,A366,#REF!)</f>
        <v>#REF!</v>
      </c>
      <c r="V366" s="42" t="e">
        <f>SUMIF(#REF!,A366,#REF!)</f>
        <v>#REF!</v>
      </c>
      <c r="W366" s="42" t="e">
        <f t="shared" si="444"/>
        <v>#REF!</v>
      </c>
      <c r="X366" s="42" t="e">
        <f t="shared" si="445"/>
        <v>#REF!</v>
      </c>
      <c r="Y366" s="42" t="e">
        <f t="shared" si="446"/>
        <v>#REF!</v>
      </c>
      <c r="Z366" s="116" t="e">
        <f t="shared" si="447"/>
        <v>#REF!</v>
      </c>
      <c r="AA366" s="120">
        <f t="shared" si="448"/>
        <v>0</v>
      </c>
      <c r="AB366" s="153">
        <f t="shared" si="433"/>
        <v>0</v>
      </c>
      <c r="AC366" s="1"/>
      <c r="AD366" s="1"/>
      <c r="AE366" s="1"/>
      <c r="AF366" s="1"/>
      <c r="AG366" s="1"/>
      <c r="AH366" s="1"/>
      <c r="AI366" s="1"/>
      <c r="AJ366" s="1"/>
      <c r="AK366" s="1"/>
      <c r="AL366" s="1"/>
      <c r="AM366" s="1"/>
      <c r="AN366" s="1"/>
      <c r="AO366" s="1"/>
    </row>
    <row r="367" spans="1:41" s="3" customFormat="1">
      <c r="A367" s="48">
        <v>3250</v>
      </c>
      <c r="B367" s="53" t="s">
        <v>86</v>
      </c>
      <c r="C367" s="53"/>
      <c r="D367" s="7"/>
      <c r="E367" s="9"/>
      <c r="F367" s="70">
        <v>1</v>
      </c>
      <c r="G367" s="71"/>
      <c r="H367" s="72">
        <f t="shared" si="451"/>
        <v>1</v>
      </c>
      <c r="I367" s="70">
        <v>1</v>
      </c>
      <c r="J367" s="71" t="s">
        <v>216</v>
      </c>
      <c r="K367" s="73">
        <f>SUMIF(exportMMB!D:D,budgetMMB!A367,exportMMB!F:F)</f>
        <v>0</v>
      </c>
      <c r="L367" s="19">
        <f t="shared" si="440"/>
        <v>0</v>
      </c>
      <c r="M367" s="32"/>
      <c r="N367" s="19">
        <f t="shared" si="441"/>
        <v>0</v>
      </c>
      <c r="O367" s="42"/>
      <c r="P367" s="42"/>
      <c r="Q367" s="42"/>
      <c r="R367" s="42"/>
      <c r="S367" s="19">
        <f t="shared" si="442"/>
        <v>0</v>
      </c>
      <c r="T367" s="42">
        <f t="shared" si="443"/>
        <v>0</v>
      </c>
      <c r="U367" s="42" t="e">
        <f>SUMIF(#REF!,A367,#REF!)</f>
        <v>#REF!</v>
      </c>
      <c r="V367" s="42" t="e">
        <f>SUMIF(#REF!,A367,#REF!)</f>
        <v>#REF!</v>
      </c>
      <c r="W367" s="42" t="e">
        <f t="shared" si="444"/>
        <v>#REF!</v>
      </c>
      <c r="X367" s="42" t="e">
        <f t="shared" si="445"/>
        <v>#REF!</v>
      </c>
      <c r="Y367" s="42" t="e">
        <f t="shared" si="446"/>
        <v>#REF!</v>
      </c>
      <c r="Z367" s="116" t="e">
        <f t="shared" si="447"/>
        <v>#REF!</v>
      </c>
      <c r="AA367" s="120">
        <f t="shared" si="448"/>
        <v>0</v>
      </c>
      <c r="AB367" s="153">
        <f t="shared" si="433"/>
        <v>0</v>
      </c>
      <c r="AC367" s="1"/>
      <c r="AD367" s="1"/>
      <c r="AE367" s="1"/>
      <c r="AF367" s="1"/>
      <c r="AG367" s="1"/>
      <c r="AH367" s="1"/>
      <c r="AI367" s="1"/>
      <c r="AJ367" s="1"/>
      <c r="AK367" s="1"/>
      <c r="AL367" s="1"/>
      <c r="AM367" s="1"/>
      <c r="AN367" s="1"/>
      <c r="AO367" s="1"/>
    </row>
    <row r="368" spans="1:41" s="3" customFormat="1">
      <c r="A368" s="48">
        <v>3251</v>
      </c>
      <c r="B368" s="53" t="s">
        <v>430</v>
      </c>
      <c r="C368" s="53"/>
      <c r="D368" s="7"/>
      <c r="E368" s="9"/>
      <c r="F368" s="70">
        <v>1</v>
      </c>
      <c r="G368" s="71"/>
      <c r="H368" s="72">
        <f t="shared" ref="H368:H372" si="452">SUM(E368:G368)</f>
        <v>1</v>
      </c>
      <c r="I368" s="70">
        <v>1</v>
      </c>
      <c r="J368" s="71" t="s">
        <v>216</v>
      </c>
      <c r="K368" s="73">
        <f>SUMIF(exportMMB!D:D,budgetMMB!A368,exportMMB!F:F)</f>
        <v>0</v>
      </c>
      <c r="L368" s="19">
        <f t="shared" si="440"/>
        <v>0</v>
      </c>
      <c r="M368" s="32"/>
      <c r="N368" s="19">
        <f t="shared" si="441"/>
        <v>0</v>
      </c>
      <c r="O368" s="42"/>
      <c r="P368" s="42"/>
      <c r="Q368" s="42"/>
      <c r="R368" s="42"/>
      <c r="S368" s="19">
        <f t="shared" si="442"/>
        <v>0</v>
      </c>
      <c r="T368" s="42">
        <f t="shared" si="443"/>
        <v>0</v>
      </c>
      <c r="U368" s="42" t="e">
        <f>SUMIF(#REF!,A368,#REF!)</f>
        <v>#REF!</v>
      </c>
      <c r="V368" s="42" t="e">
        <f>SUMIF(#REF!,A368,#REF!)</f>
        <v>#REF!</v>
      </c>
      <c r="W368" s="42" t="e">
        <f t="shared" si="444"/>
        <v>#REF!</v>
      </c>
      <c r="X368" s="42" t="e">
        <f t="shared" si="445"/>
        <v>#REF!</v>
      </c>
      <c r="Y368" s="42" t="e">
        <f t="shared" si="446"/>
        <v>#REF!</v>
      </c>
      <c r="Z368" s="116" t="e">
        <f t="shared" si="447"/>
        <v>#REF!</v>
      </c>
      <c r="AA368" s="120">
        <f t="shared" si="448"/>
        <v>0</v>
      </c>
      <c r="AB368" s="153">
        <f t="shared" si="433"/>
        <v>0</v>
      </c>
      <c r="AC368" s="1"/>
      <c r="AD368" s="1"/>
      <c r="AE368" s="1"/>
      <c r="AF368" s="1"/>
      <c r="AG368" s="1"/>
      <c r="AH368" s="1"/>
      <c r="AI368" s="1"/>
      <c r="AJ368" s="1"/>
      <c r="AK368" s="1"/>
      <c r="AL368" s="1"/>
      <c r="AM368" s="1"/>
      <c r="AN368" s="1"/>
      <c r="AO368" s="1"/>
    </row>
    <row r="369" spans="1:41" s="3" customFormat="1">
      <c r="A369" s="180" t="s">
        <v>431</v>
      </c>
      <c r="B369" s="53" t="s">
        <v>691</v>
      </c>
      <c r="C369" s="53"/>
      <c r="D369" s="7"/>
      <c r="E369" s="9"/>
      <c r="F369" s="70">
        <v>1</v>
      </c>
      <c r="G369" s="71"/>
      <c r="H369" s="72">
        <f t="shared" si="452"/>
        <v>1</v>
      </c>
      <c r="I369" s="70">
        <v>1</v>
      </c>
      <c r="J369" s="71" t="s">
        <v>216</v>
      </c>
      <c r="K369" s="73">
        <f>SUMIF(exportMMB!D:D,budgetMMB!A369,exportMMB!F:F)</f>
        <v>0</v>
      </c>
      <c r="L369" s="19">
        <f t="shared" si="440"/>
        <v>0</v>
      </c>
      <c r="M369" s="32"/>
      <c r="N369" s="19">
        <f t="shared" si="441"/>
        <v>0</v>
      </c>
      <c r="O369" s="42"/>
      <c r="P369" s="42"/>
      <c r="Q369" s="42"/>
      <c r="R369" s="42"/>
      <c r="S369" s="19">
        <f t="shared" si="442"/>
        <v>0</v>
      </c>
      <c r="T369" s="42">
        <f t="shared" si="443"/>
        <v>0</v>
      </c>
      <c r="U369" s="42" t="e">
        <f>SUMIF(#REF!,A369,#REF!)</f>
        <v>#REF!</v>
      </c>
      <c r="V369" s="42" t="e">
        <f>SUMIF(#REF!,A369,#REF!)</f>
        <v>#REF!</v>
      </c>
      <c r="W369" s="42" t="e">
        <f t="shared" si="444"/>
        <v>#REF!</v>
      </c>
      <c r="X369" s="42" t="e">
        <f t="shared" si="445"/>
        <v>#REF!</v>
      </c>
      <c r="Y369" s="42" t="e">
        <f t="shared" si="446"/>
        <v>#REF!</v>
      </c>
      <c r="Z369" s="116" t="e">
        <f t="shared" si="447"/>
        <v>#REF!</v>
      </c>
      <c r="AA369" s="120">
        <f t="shared" si="448"/>
        <v>0</v>
      </c>
      <c r="AB369" s="153">
        <f t="shared" si="433"/>
        <v>0</v>
      </c>
      <c r="AC369" s="1"/>
      <c r="AD369" s="1"/>
      <c r="AE369" s="1"/>
      <c r="AF369" s="1"/>
      <c r="AG369" s="1"/>
      <c r="AH369" s="1"/>
      <c r="AI369" s="1"/>
      <c r="AJ369" s="1"/>
      <c r="AK369" s="1"/>
      <c r="AL369" s="1"/>
      <c r="AM369" s="1"/>
      <c r="AN369" s="1"/>
      <c r="AO369" s="1"/>
    </row>
    <row r="370" spans="1:41" s="3" customFormat="1">
      <c r="A370" s="180" t="s">
        <v>692</v>
      </c>
      <c r="B370" s="53" t="s">
        <v>690</v>
      </c>
      <c r="C370" s="53"/>
      <c r="D370" s="7"/>
      <c r="E370" s="9"/>
      <c r="F370" s="70">
        <v>1</v>
      </c>
      <c r="G370" s="71"/>
      <c r="H370" s="72">
        <f t="shared" si="452"/>
        <v>1</v>
      </c>
      <c r="I370" s="70">
        <v>1</v>
      </c>
      <c r="J370" s="71" t="s">
        <v>216</v>
      </c>
      <c r="K370" s="73">
        <f>SUMIF(exportMMB!D:D,budgetMMB!A370,exportMMB!F:F)</f>
        <v>0</v>
      </c>
      <c r="L370" s="19">
        <f t="shared" si="440"/>
        <v>0</v>
      </c>
      <c r="M370" s="32"/>
      <c r="N370" s="19">
        <f t="shared" si="441"/>
        <v>0</v>
      </c>
      <c r="O370" s="42"/>
      <c r="P370" s="42"/>
      <c r="Q370" s="42"/>
      <c r="R370" s="42"/>
      <c r="S370" s="19">
        <f t="shared" si="442"/>
        <v>0</v>
      </c>
      <c r="T370" s="42">
        <f t="shared" si="443"/>
        <v>0</v>
      </c>
      <c r="U370" s="42" t="e">
        <f>SUMIF(#REF!,A370,#REF!)</f>
        <v>#REF!</v>
      </c>
      <c r="V370" s="42" t="e">
        <f>SUMIF(#REF!,A370,#REF!)</f>
        <v>#REF!</v>
      </c>
      <c r="W370" s="42" t="e">
        <f t="shared" si="444"/>
        <v>#REF!</v>
      </c>
      <c r="X370" s="42" t="e">
        <f t="shared" si="445"/>
        <v>#REF!</v>
      </c>
      <c r="Y370" s="42" t="e">
        <f t="shared" si="446"/>
        <v>#REF!</v>
      </c>
      <c r="Z370" s="116" t="e">
        <f t="shared" si="447"/>
        <v>#REF!</v>
      </c>
      <c r="AA370" s="120">
        <f t="shared" si="448"/>
        <v>0</v>
      </c>
      <c r="AB370" s="153">
        <f t="shared" si="433"/>
        <v>0</v>
      </c>
      <c r="AC370" s="1"/>
      <c r="AD370" s="1"/>
      <c r="AE370" s="1"/>
      <c r="AF370" s="1"/>
      <c r="AG370" s="1"/>
      <c r="AH370" s="1"/>
      <c r="AI370" s="1"/>
      <c r="AJ370" s="1"/>
      <c r="AK370" s="1"/>
      <c r="AL370" s="1"/>
      <c r="AM370" s="1"/>
      <c r="AN370" s="1"/>
      <c r="AO370" s="1"/>
    </row>
    <row r="371" spans="1:41" s="3" customFormat="1">
      <c r="A371" s="180" t="s">
        <v>432</v>
      </c>
      <c r="B371" s="53" t="s">
        <v>433</v>
      </c>
      <c r="C371" s="53"/>
      <c r="D371" s="7"/>
      <c r="E371" s="9"/>
      <c r="F371" s="70">
        <v>1</v>
      </c>
      <c r="G371" s="71"/>
      <c r="H371" s="72">
        <f t="shared" si="452"/>
        <v>1</v>
      </c>
      <c r="I371" s="70">
        <v>1</v>
      </c>
      <c r="J371" s="71" t="s">
        <v>216</v>
      </c>
      <c r="K371" s="73">
        <f>SUMIF(exportMMB!D:D,budgetMMB!A371,exportMMB!F:F)</f>
        <v>0</v>
      </c>
      <c r="L371" s="19">
        <f t="shared" si="440"/>
        <v>0</v>
      </c>
      <c r="M371" s="32"/>
      <c r="N371" s="19">
        <f t="shared" si="441"/>
        <v>0</v>
      </c>
      <c r="O371" s="42"/>
      <c r="P371" s="42"/>
      <c r="Q371" s="42"/>
      <c r="R371" s="42"/>
      <c r="S371" s="19">
        <f t="shared" si="442"/>
        <v>0</v>
      </c>
      <c r="T371" s="42">
        <f t="shared" si="443"/>
        <v>0</v>
      </c>
      <c r="U371" s="42" t="e">
        <f>SUMIF(#REF!,A371,#REF!)</f>
        <v>#REF!</v>
      </c>
      <c r="V371" s="42" t="e">
        <f>SUMIF(#REF!,A371,#REF!)</f>
        <v>#REF!</v>
      </c>
      <c r="W371" s="42" t="e">
        <f t="shared" si="444"/>
        <v>#REF!</v>
      </c>
      <c r="X371" s="42" t="e">
        <f t="shared" si="445"/>
        <v>#REF!</v>
      </c>
      <c r="Y371" s="42" t="e">
        <f t="shared" si="446"/>
        <v>#REF!</v>
      </c>
      <c r="Z371" s="116" t="e">
        <f t="shared" si="447"/>
        <v>#REF!</v>
      </c>
      <c r="AA371" s="120">
        <f t="shared" si="448"/>
        <v>0</v>
      </c>
      <c r="AB371" s="153">
        <f t="shared" si="433"/>
        <v>0</v>
      </c>
      <c r="AC371" s="1"/>
      <c r="AD371" s="1"/>
      <c r="AE371" s="1"/>
      <c r="AF371" s="1"/>
      <c r="AG371" s="1"/>
      <c r="AH371" s="1"/>
      <c r="AI371" s="1"/>
      <c r="AJ371" s="1"/>
      <c r="AK371" s="1"/>
      <c r="AL371" s="1"/>
      <c r="AM371" s="1"/>
      <c r="AN371" s="1"/>
      <c r="AO371" s="1"/>
    </row>
    <row r="372" spans="1:41" s="3" customFormat="1">
      <c r="A372" s="48">
        <v>3283</v>
      </c>
      <c r="B372" s="53" t="s">
        <v>87</v>
      </c>
      <c r="C372" s="53"/>
      <c r="D372" s="7"/>
      <c r="E372" s="9"/>
      <c r="F372" s="70">
        <v>1</v>
      </c>
      <c r="G372" s="71"/>
      <c r="H372" s="72">
        <f t="shared" si="452"/>
        <v>1</v>
      </c>
      <c r="I372" s="70">
        <v>1</v>
      </c>
      <c r="J372" s="71" t="s">
        <v>216</v>
      </c>
      <c r="K372" s="73">
        <f>SUMIF(exportMMB!D:D,budgetMMB!A372,exportMMB!F:F)</f>
        <v>0</v>
      </c>
      <c r="L372" s="19">
        <f t="shared" si="440"/>
        <v>0</v>
      </c>
      <c r="M372" s="32"/>
      <c r="N372" s="19">
        <f t="shared" si="441"/>
        <v>0</v>
      </c>
      <c r="O372" s="42"/>
      <c r="P372" s="42"/>
      <c r="Q372" s="42"/>
      <c r="R372" s="42"/>
      <c r="S372" s="19">
        <f t="shared" si="442"/>
        <v>0</v>
      </c>
      <c r="T372" s="42">
        <f t="shared" si="443"/>
        <v>0</v>
      </c>
      <c r="U372" s="42" t="e">
        <f>SUMIF(#REF!,A372,#REF!)</f>
        <v>#REF!</v>
      </c>
      <c r="V372" s="42" t="e">
        <f>SUMIF(#REF!,A372,#REF!)</f>
        <v>#REF!</v>
      </c>
      <c r="W372" s="42" t="e">
        <f t="shared" si="444"/>
        <v>#REF!</v>
      </c>
      <c r="X372" s="42" t="e">
        <f t="shared" si="445"/>
        <v>#REF!</v>
      </c>
      <c r="Y372" s="42" t="e">
        <f t="shared" si="446"/>
        <v>#REF!</v>
      </c>
      <c r="Z372" s="116" t="e">
        <f t="shared" si="447"/>
        <v>#REF!</v>
      </c>
      <c r="AA372" s="120">
        <f t="shared" si="448"/>
        <v>0</v>
      </c>
      <c r="AB372" s="153">
        <f t="shared" si="433"/>
        <v>0</v>
      </c>
      <c r="AC372" s="1"/>
      <c r="AD372" s="1"/>
      <c r="AE372" s="1"/>
      <c r="AF372" s="1"/>
      <c r="AG372" s="1"/>
      <c r="AH372" s="1"/>
      <c r="AI372" s="1"/>
      <c r="AJ372" s="1"/>
      <c r="AK372" s="1"/>
      <c r="AL372" s="1"/>
      <c r="AM372" s="1"/>
      <c r="AN372" s="1"/>
      <c r="AO372" s="1"/>
    </row>
    <row r="373" spans="1:41" s="3" customFormat="1">
      <c r="A373" s="48"/>
      <c r="B373" s="55" t="s">
        <v>253</v>
      </c>
      <c r="C373" s="55"/>
      <c r="D373" s="7"/>
      <c r="E373" s="9"/>
      <c r="F373" s="70"/>
      <c r="G373" s="71"/>
      <c r="H373" s="72"/>
      <c r="I373" s="70"/>
      <c r="J373" s="71"/>
      <c r="K373" s="73"/>
      <c r="L373" s="21">
        <f t="shared" ref="L373:R373" si="453">SUM(L352:L372)</f>
        <v>0</v>
      </c>
      <c r="M373" s="28">
        <f t="shared" si="453"/>
        <v>0</v>
      </c>
      <c r="N373" s="21">
        <f t="shared" si="453"/>
        <v>0</v>
      </c>
      <c r="O373" s="43">
        <f t="shared" si="453"/>
        <v>0</v>
      </c>
      <c r="P373" s="43">
        <f t="shared" si="453"/>
        <v>0</v>
      </c>
      <c r="Q373" s="43">
        <f t="shared" ref="Q373" si="454">SUM(Q352:Q372)</f>
        <v>0</v>
      </c>
      <c r="R373" s="43">
        <f t="shared" si="453"/>
        <v>0</v>
      </c>
      <c r="S373" s="21">
        <f>SUM(S352:S372)</f>
        <v>0</v>
      </c>
      <c r="T373" s="43">
        <f>SUM(T352:T372)</f>
        <v>0</v>
      </c>
      <c r="U373" s="46" t="e">
        <f t="shared" ref="U373:V373" si="455">SUM(U352:U372)</f>
        <v>#REF!</v>
      </c>
      <c r="V373" s="46" t="e">
        <f t="shared" si="455"/>
        <v>#REF!</v>
      </c>
      <c r="W373" s="46" t="e">
        <f t="shared" ref="W373:AA373" si="456">SUM(W352:W372)</f>
        <v>#REF!</v>
      </c>
      <c r="X373" s="46" t="e">
        <f t="shared" si="456"/>
        <v>#REF!</v>
      </c>
      <c r="Y373" s="46" t="e">
        <f t="shared" si="456"/>
        <v>#REF!</v>
      </c>
      <c r="Z373" s="142" t="e">
        <f t="shared" si="456"/>
        <v>#REF!</v>
      </c>
      <c r="AA373" s="143">
        <f t="shared" si="456"/>
        <v>0</v>
      </c>
      <c r="AB373" s="161">
        <f t="shared" ref="AB373" si="457">SUM(AB352:AB372)</f>
        <v>0</v>
      </c>
      <c r="AC373" s="1"/>
      <c r="AD373" s="1"/>
      <c r="AE373" s="1"/>
      <c r="AF373" s="1"/>
      <c r="AG373" s="1"/>
      <c r="AH373" s="1"/>
      <c r="AI373" s="1"/>
      <c r="AJ373" s="1"/>
      <c r="AK373" s="1"/>
      <c r="AL373" s="1"/>
      <c r="AM373" s="1"/>
      <c r="AN373" s="1"/>
      <c r="AO373" s="1"/>
    </row>
    <row r="374" spans="1:41" s="3" customFormat="1">
      <c r="A374" s="18"/>
      <c r="B374" s="53"/>
      <c r="C374" s="53"/>
      <c r="D374" s="7"/>
      <c r="E374" s="4"/>
      <c r="F374" s="70"/>
      <c r="G374" s="71"/>
      <c r="H374" s="72"/>
      <c r="I374" s="70"/>
      <c r="J374" s="70"/>
      <c r="K374" s="73"/>
      <c r="L374" s="19"/>
      <c r="M374" s="32"/>
      <c r="N374" s="19"/>
      <c r="O374" s="42"/>
      <c r="P374" s="42"/>
      <c r="Q374" s="42"/>
      <c r="R374" s="42"/>
      <c r="S374" s="19"/>
      <c r="T374" s="42"/>
      <c r="U374" s="42"/>
      <c r="V374" s="42"/>
      <c r="W374" s="42"/>
      <c r="X374" s="42"/>
      <c r="Y374" s="42"/>
      <c r="Z374" s="116"/>
      <c r="AA374" s="120"/>
      <c r="AB374" s="162"/>
      <c r="AC374" s="1"/>
      <c r="AD374" s="1"/>
      <c r="AE374" s="1"/>
      <c r="AF374" s="1"/>
      <c r="AG374" s="1"/>
      <c r="AH374" s="1"/>
      <c r="AI374" s="1"/>
      <c r="AJ374" s="1"/>
      <c r="AK374" s="1"/>
      <c r="AL374" s="1"/>
      <c r="AM374" s="1"/>
      <c r="AN374" s="1"/>
      <c r="AO374" s="1"/>
    </row>
    <row r="375" spans="1:41" s="3" customFormat="1">
      <c r="A375" s="181" t="s">
        <v>191</v>
      </c>
      <c r="B375" s="38" t="s">
        <v>231</v>
      </c>
      <c r="C375" s="38"/>
      <c r="D375" s="7"/>
      <c r="E375" s="9"/>
      <c r="F375" s="70"/>
      <c r="G375" s="71"/>
      <c r="H375" s="72"/>
      <c r="I375" s="70"/>
      <c r="J375" s="71"/>
      <c r="K375" s="73"/>
      <c r="L375" s="19"/>
      <c r="M375" s="32"/>
      <c r="N375" s="19"/>
      <c r="O375" s="42"/>
      <c r="P375" s="42"/>
      <c r="Q375" s="42"/>
      <c r="R375" s="42"/>
      <c r="S375" s="19"/>
      <c r="T375" s="42"/>
      <c r="U375" s="42"/>
      <c r="V375" s="42"/>
      <c r="W375" s="42"/>
      <c r="X375" s="42"/>
      <c r="Y375" s="42"/>
      <c r="Z375" s="116"/>
      <c r="AA375" s="120"/>
      <c r="AB375" s="162"/>
      <c r="AC375" s="1"/>
      <c r="AD375" s="1"/>
      <c r="AE375" s="1"/>
      <c r="AF375" s="1"/>
      <c r="AG375" s="1"/>
      <c r="AH375" s="1"/>
      <c r="AI375" s="1"/>
      <c r="AJ375" s="1"/>
      <c r="AK375" s="1"/>
      <c r="AL375" s="1"/>
      <c r="AM375" s="1"/>
      <c r="AN375" s="1"/>
      <c r="AO375" s="1"/>
    </row>
    <row r="376" spans="1:41" s="3" customFormat="1">
      <c r="A376" s="48">
        <v>3401</v>
      </c>
      <c r="B376" s="53" t="s">
        <v>129</v>
      </c>
      <c r="C376" s="53"/>
      <c r="D376" s="7"/>
      <c r="E376" s="4"/>
      <c r="F376" s="70">
        <v>1</v>
      </c>
      <c r="G376" s="71"/>
      <c r="H376" s="72">
        <f t="shared" ref="H376:H379" si="458">SUM(E376:G376)</f>
        <v>1</v>
      </c>
      <c r="I376" s="70">
        <v>1</v>
      </c>
      <c r="J376" s="71" t="s">
        <v>216</v>
      </c>
      <c r="K376" s="73">
        <f>SUMIF(exportMMB!D:D,budgetMMB!A376,exportMMB!F:F)</f>
        <v>0</v>
      </c>
      <c r="L376" s="19">
        <f t="shared" ref="L376:L392" si="459">H376*I376*K376</f>
        <v>0</v>
      </c>
      <c r="M376" s="32"/>
      <c r="N376" s="19">
        <f t="shared" ref="N376:N392" si="460">MAX(L376-SUM(O376:R376),0)</f>
        <v>0</v>
      </c>
      <c r="O376" s="42"/>
      <c r="P376" s="42"/>
      <c r="Q376" s="42"/>
      <c r="R376" s="42"/>
      <c r="S376" s="19">
        <f t="shared" ref="S376:S392" si="461">L376-SUM(N376:R376)</f>
        <v>0</v>
      </c>
      <c r="T376" s="42">
        <f t="shared" ref="T376:T392" si="462">N376</f>
        <v>0</v>
      </c>
      <c r="U376" s="42" t="e">
        <f>SUMIF(#REF!,A376,#REF!)</f>
        <v>#REF!</v>
      </c>
      <c r="V376" s="42" t="e">
        <f>SUMIF(#REF!,A376,#REF!)</f>
        <v>#REF!</v>
      </c>
      <c r="W376" s="42" t="e">
        <f t="shared" ref="W376:W392" si="463">U376+V376</f>
        <v>#REF!</v>
      </c>
      <c r="X376" s="42" t="e">
        <f t="shared" ref="X376:X392" si="464">MAX(L376-W376,0)</f>
        <v>#REF!</v>
      </c>
      <c r="Y376" s="42" t="e">
        <f t="shared" ref="Y376:Y392" si="465">W376+X376</f>
        <v>#REF!</v>
      </c>
      <c r="Z376" s="116" t="e">
        <f t="shared" ref="Z376:Z392" si="466">L376-Y376</f>
        <v>#REF!</v>
      </c>
      <c r="AA376" s="120">
        <f t="shared" ref="AA376:AA392" si="467">AB376-L376</f>
        <v>0</v>
      </c>
      <c r="AB376" s="153">
        <f t="shared" si="433"/>
        <v>0</v>
      </c>
      <c r="AC376" s="1"/>
      <c r="AD376" s="1"/>
      <c r="AE376" s="1"/>
      <c r="AF376" s="1"/>
      <c r="AG376" s="1"/>
      <c r="AH376" s="1"/>
      <c r="AI376" s="1"/>
      <c r="AJ376" s="1"/>
      <c r="AK376" s="1"/>
      <c r="AL376" s="1"/>
      <c r="AM376" s="1"/>
      <c r="AN376" s="1"/>
      <c r="AO376" s="1"/>
    </row>
    <row r="377" spans="1:41" s="3" customFormat="1">
      <c r="A377" s="48">
        <v>3403</v>
      </c>
      <c r="B377" s="53" t="s">
        <v>130</v>
      </c>
      <c r="C377" s="53"/>
      <c r="D377" s="7"/>
      <c r="E377" s="4"/>
      <c r="F377" s="70">
        <v>1</v>
      </c>
      <c r="G377" s="71"/>
      <c r="H377" s="72">
        <f t="shared" si="458"/>
        <v>1</v>
      </c>
      <c r="I377" s="70">
        <v>1</v>
      </c>
      <c r="J377" s="71" t="s">
        <v>216</v>
      </c>
      <c r="K377" s="73">
        <f>SUMIF(exportMMB!D:D,budgetMMB!A377,exportMMB!F:F)</f>
        <v>0</v>
      </c>
      <c r="L377" s="19">
        <f t="shared" si="459"/>
        <v>0</v>
      </c>
      <c r="M377" s="32"/>
      <c r="N377" s="19">
        <f t="shared" si="460"/>
        <v>0</v>
      </c>
      <c r="O377" s="42"/>
      <c r="P377" s="42"/>
      <c r="Q377" s="42"/>
      <c r="R377" s="42"/>
      <c r="S377" s="19">
        <f t="shared" si="461"/>
        <v>0</v>
      </c>
      <c r="T377" s="42">
        <f t="shared" si="462"/>
        <v>0</v>
      </c>
      <c r="U377" s="42" t="e">
        <f>SUMIF(#REF!,A377,#REF!)</f>
        <v>#REF!</v>
      </c>
      <c r="V377" s="42" t="e">
        <f>SUMIF(#REF!,A377,#REF!)</f>
        <v>#REF!</v>
      </c>
      <c r="W377" s="42" t="e">
        <f t="shared" si="463"/>
        <v>#REF!</v>
      </c>
      <c r="X377" s="42" t="e">
        <f t="shared" si="464"/>
        <v>#REF!</v>
      </c>
      <c r="Y377" s="42" t="e">
        <f t="shared" si="465"/>
        <v>#REF!</v>
      </c>
      <c r="Z377" s="116" t="e">
        <f t="shared" si="466"/>
        <v>#REF!</v>
      </c>
      <c r="AA377" s="120">
        <f t="shared" si="467"/>
        <v>0</v>
      </c>
      <c r="AB377" s="153">
        <f t="shared" si="433"/>
        <v>0</v>
      </c>
      <c r="AC377" s="1"/>
      <c r="AD377" s="1"/>
      <c r="AE377" s="1"/>
      <c r="AF377" s="1"/>
      <c r="AG377" s="1"/>
      <c r="AH377" s="1"/>
      <c r="AI377" s="1"/>
      <c r="AJ377" s="1"/>
      <c r="AK377" s="1"/>
      <c r="AL377" s="1"/>
      <c r="AM377" s="1"/>
      <c r="AN377" s="1"/>
      <c r="AO377" s="1"/>
    </row>
    <row r="378" spans="1:41" s="3" customFormat="1">
      <c r="A378" s="48">
        <v>3405</v>
      </c>
      <c r="B378" s="53" t="s">
        <v>131</v>
      </c>
      <c r="C378" s="53"/>
      <c r="D378" s="7"/>
      <c r="E378" s="9"/>
      <c r="F378" s="70">
        <v>1</v>
      </c>
      <c r="G378" s="71"/>
      <c r="H378" s="72">
        <f t="shared" si="458"/>
        <v>1</v>
      </c>
      <c r="I378" s="70">
        <v>1</v>
      </c>
      <c r="J378" s="71" t="s">
        <v>216</v>
      </c>
      <c r="K378" s="73">
        <f>SUMIF(exportMMB!D:D,budgetMMB!A378,exportMMB!F:F)</f>
        <v>0</v>
      </c>
      <c r="L378" s="19">
        <f t="shared" si="459"/>
        <v>0</v>
      </c>
      <c r="M378" s="32"/>
      <c r="N378" s="19">
        <f t="shared" si="460"/>
        <v>0</v>
      </c>
      <c r="O378" s="42"/>
      <c r="P378" s="42"/>
      <c r="Q378" s="42"/>
      <c r="R378" s="42"/>
      <c r="S378" s="19">
        <f t="shared" si="461"/>
        <v>0</v>
      </c>
      <c r="T378" s="42">
        <f t="shared" si="462"/>
        <v>0</v>
      </c>
      <c r="U378" s="42" t="e">
        <f>SUMIF(#REF!,A378,#REF!)</f>
        <v>#REF!</v>
      </c>
      <c r="V378" s="42" t="e">
        <f>SUMIF(#REF!,A378,#REF!)</f>
        <v>#REF!</v>
      </c>
      <c r="W378" s="42" t="e">
        <f t="shared" si="463"/>
        <v>#REF!</v>
      </c>
      <c r="X378" s="42" t="e">
        <f t="shared" si="464"/>
        <v>#REF!</v>
      </c>
      <c r="Y378" s="42" t="e">
        <f t="shared" si="465"/>
        <v>#REF!</v>
      </c>
      <c r="Z378" s="116" t="e">
        <f t="shared" si="466"/>
        <v>#REF!</v>
      </c>
      <c r="AA378" s="120">
        <f t="shared" si="467"/>
        <v>0</v>
      </c>
      <c r="AB378" s="153">
        <f t="shared" si="433"/>
        <v>0</v>
      </c>
      <c r="AC378" s="1"/>
      <c r="AD378" s="1"/>
      <c r="AE378" s="1"/>
      <c r="AF378" s="1"/>
      <c r="AG378" s="1"/>
      <c r="AH378" s="1"/>
      <c r="AI378" s="1"/>
      <c r="AJ378" s="1"/>
      <c r="AK378" s="1"/>
      <c r="AL378" s="1"/>
      <c r="AM378" s="1"/>
      <c r="AN378" s="1"/>
      <c r="AO378" s="1"/>
    </row>
    <row r="379" spans="1:41" s="3" customFormat="1">
      <c r="A379" s="48">
        <v>3406</v>
      </c>
      <c r="B379" s="53" t="s">
        <v>132</v>
      </c>
      <c r="C379" s="53"/>
      <c r="D379" s="7"/>
      <c r="E379" s="9"/>
      <c r="F379" s="70">
        <v>1</v>
      </c>
      <c r="G379" s="71"/>
      <c r="H379" s="72">
        <f t="shared" si="458"/>
        <v>1</v>
      </c>
      <c r="I379" s="70">
        <v>1</v>
      </c>
      <c r="J379" s="71" t="s">
        <v>216</v>
      </c>
      <c r="K379" s="73">
        <f>SUMIF(exportMMB!D:D,budgetMMB!A379,exportMMB!F:F)</f>
        <v>0</v>
      </c>
      <c r="L379" s="19">
        <f t="shared" si="459"/>
        <v>0</v>
      </c>
      <c r="M379" s="32"/>
      <c r="N379" s="19">
        <f t="shared" si="460"/>
        <v>0</v>
      </c>
      <c r="O379" s="42"/>
      <c r="P379" s="42"/>
      <c r="Q379" s="42"/>
      <c r="R379" s="42"/>
      <c r="S379" s="19">
        <f t="shared" si="461"/>
        <v>0</v>
      </c>
      <c r="T379" s="42">
        <f t="shared" si="462"/>
        <v>0</v>
      </c>
      <c r="U379" s="42" t="e">
        <f>SUMIF(#REF!,A379,#REF!)</f>
        <v>#REF!</v>
      </c>
      <c r="V379" s="42" t="e">
        <f>SUMIF(#REF!,A379,#REF!)</f>
        <v>#REF!</v>
      </c>
      <c r="W379" s="42" t="e">
        <f t="shared" si="463"/>
        <v>#REF!</v>
      </c>
      <c r="X379" s="42" t="e">
        <f t="shared" si="464"/>
        <v>#REF!</v>
      </c>
      <c r="Y379" s="42" t="e">
        <f t="shared" si="465"/>
        <v>#REF!</v>
      </c>
      <c r="Z379" s="116" t="e">
        <f t="shared" si="466"/>
        <v>#REF!</v>
      </c>
      <c r="AA379" s="120">
        <f t="shared" si="467"/>
        <v>0</v>
      </c>
      <c r="AB379" s="153">
        <f t="shared" si="433"/>
        <v>0</v>
      </c>
      <c r="AC379" s="1"/>
      <c r="AD379" s="1"/>
      <c r="AE379" s="1"/>
      <c r="AF379" s="1"/>
      <c r="AG379" s="1"/>
      <c r="AH379" s="1"/>
      <c r="AI379" s="1"/>
      <c r="AJ379" s="1"/>
      <c r="AK379" s="1"/>
      <c r="AL379" s="1"/>
      <c r="AM379" s="1"/>
      <c r="AN379" s="1"/>
      <c r="AO379" s="1"/>
    </row>
    <row r="380" spans="1:41" s="3" customFormat="1">
      <c r="A380" s="180" t="s">
        <v>693</v>
      </c>
      <c r="B380" s="53" t="s">
        <v>406</v>
      </c>
      <c r="C380" s="53"/>
      <c r="D380" s="7"/>
      <c r="E380" s="9"/>
      <c r="F380" s="70">
        <v>1</v>
      </c>
      <c r="G380" s="71"/>
      <c r="H380" s="72">
        <f t="shared" ref="H380:H387" si="468">SUM(E380:G380)</f>
        <v>1</v>
      </c>
      <c r="I380" s="70">
        <v>1</v>
      </c>
      <c r="J380" s="71" t="s">
        <v>216</v>
      </c>
      <c r="K380" s="73">
        <f>SUMIF(exportMMB!D:D,budgetMMB!A380,exportMMB!F:F)</f>
        <v>0</v>
      </c>
      <c r="L380" s="19">
        <f t="shared" si="459"/>
        <v>0</v>
      </c>
      <c r="M380" s="32"/>
      <c r="N380" s="19">
        <f t="shared" si="460"/>
        <v>0</v>
      </c>
      <c r="O380" s="42"/>
      <c r="P380" s="42"/>
      <c r="Q380" s="42"/>
      <c r="R380" s="42"/>
      <c r="S380" s="19">
        <f t="shared" si="461"/>
        <v>0</v>
      </c>
      <c r="T380" s="42">
        <f t="shared" si="462"/>
        <v>0</v>
      </c>
      <c r="U380" s="42" t="e">
        <f>SUMIF(#REF!,A380,#REF!)</f>
        <v>#REF!</v>
      </c>
      <c r="V380" s="42" t="e">
        <f>SUMIF(#REF!,A380,#REF!)</f>
        <v>#REF!</v>
      </c>
      <c r="W380" s="42" t="e">
        <f t="shared" si="463"/>
        <v>#REF!</v>
      </c>
      <c r="X380" s="42" t="e">
        <f t="shared" si="464"/>
        <v>#REF!</v>
      </c>
      <c r="Y380" s="42" t="e">
        <f t="shared" si="465"/>
        <v>#REF!</v>
      </c>
      <c r="Z380" s="116" t="e">
        <f t="shared" si="466"/>
        <v>#REF!</v>
      </c>
      <c r="AA380" s="120">
        <f t="shared" si="467"/>
        <v>0</v>
      </c>
      <c r="AB380" s="153">
        <f t="shared" si="433"/>
        <v>0</v>
      </c>
      <c r="AC380" s="1"/>
      <c r="AD380" s="1"/>
      <c r="AE380" s="1"/>
      <c r="AF380" s="1"/>
      <c r="AG380" s="1"/>
      <c r="AH380" s="1"/>
      <c r="AI380" s="1"/>
      <c r="AJ380" s="1"/>
      <c r="AK380" s="1"/>
      <c r="AL380" s="1"/>
      <c r="AM380" s="1"/>
      <c r="AN380" s="1"/>
      <c r="AO380" s="1"/>
    </row>
    <row r="381" spans="1:41" s="3" customFormat="1">
      <c r="A381" s="180" t="s">
        <v>407</v>
      </c>
      <c r="B381" s="53" t="s">
        <v>408</v>
      </c>
      <c r="C381" s="53"/>
      <c r="D381" s="7"/>
      <c r="E381" s="9"/>
      <c r="F381" s="70">
        <v>1</v>
      </c>
      <c r="G381" s="71"/>
      <c r="H381" s="72">
        <f t="shared" si="468"/>
        <v>1</v>
      </c>
      <c r="I381" s="70">
        <v>1</v>
      </c>
      <c r="J381" s="71" t="s">
        <v>216</v>
      </c>
      <c r="K381" s="73">
        <f>SUMIF(exportMMB!D:D,budgetMMB!A381,exportMMB!F:F)</f>
        <v>0</v>
      </c>
      <c r="L381" s="19">
        <f t="shared" si="459"/>
        <v>0</v>
      </c>
      <c r="M381" s="32"/>
      <c r="N381" s="19">
        <f t="shared" si="460"/>
        <v>0</v>
      </c>
      <c r="O381" s="42"/>
      <c r="P381" s="42"/>
      <c r="Q381" s="42"/>
      <c r="R381" s="42"/>
      <c r="S381" s="19">
        <f t="shared" si="461"/>
        <v>0</v>
      </c>
      <c r="T381" s="42">
        <f t="shared" si="462"/>
        <v>0</v>
      </c>
      <c r="U381" s="42" t="e">
        <f>SUMIF(#REF!,A381,#REF!)</f>
        <v>#REF!</v>
      </c>
      <c r="V381" s="42" t="e">
        <f>SUMIF(#REF!,A381,#REF!)</f>
        <v>#REF!</v>
      </c>
      <c r="W381" s="42" t="e">
        <f t="shared" si="463"/>
        <v>#REF!</v>
      </c>
      <c r="X381" s="42" t="e">
        <f t="shared" si="464"/>
        <v>#REF!</v>
      </c>
      <c r="Y381" s="42" t="e">
        <f t="shared" si="465"/>
        <v>#REF!</v>
      </c>
      <c r="Z381" s="116" t="e">
        <f t="shared" si="466"/>
        <v>#REF!</v>
      </c>
      <c r="AA381" s="120">
        <f t="shared" si="467"/>
        <v>0</v>
      </c>
      <c r="AB381" s="153">
        <f t="shared" si="433"/>
        <v>0</v>
      </c>
      <c r="AC381" s="1"/>
      <c r="AD381" s="1"/>
      <c r="AE381" s="1"/>
      <c r="AF381" s="1"/>
      <c r="AG381" s="1"/>
      <c r="AH381" s="1"/>
      <c r="AI381" s="1"/>
      <c r="AJ381" s="1"/>
      <c r="AK381" s="1"/>
      <c r="AL381" s="1"/>
      <c r="AM381" s="1"/>
      <c r="AN381" s="1"/>
      <c r="AO381" s="1"/>
    </row>
    <row r="382" spans="1:41" s="3" customFormat="1">
      <c r="A382" s="48">
        <v>3410</v>
      </c>
      <c r="B382" s="53" t="s">
        <v>133</v>
      </c>
      <c r="C382" s="53"/>
      <c r="D382" s="7"/>
      <c r="E382" s="9"/>
      <c r="F382" s="70">
        <v>1</v>
      </c>
      <c r="G382" s="71"/>
      <c r="H382" s="72">
        <f t="shared" si="468"/>
        <v>1</v>
      </c>
      <c r="I382" s="70">
        <v>1</v>
      </c>
      <c r="J382" s="71" t="s">
        <v>216</v>
      </c>
      <c r="K382" s="73">
        <f>SUMIF(exportMMB!D:D,budgetMMB!A382,exportMMB!F:F)</f>
        <v>0</v>
      </c>
      <c r="L382" s="19">
        <f t="shared" si="459"/>
        <v>0</v>
      </c>
      <c r="M382" s="32"/>
      <c r="N382" s="19">
        <f t="shared" si="460"/>
        <v>0</v>
      </c>
      <c r="O382" s="42"/>
      <c r="P382" s="42"/>
      <c r="Q382" s="42"/>
      <c r="R382" s="42"/>
      <c r="S382" s="19">
        <f t="shared" si="461"/>
        <v>0</v>
      </c>
      <c r="T382" s="42">
        <f t="shared" si="462"/>
        <v>0</v>
      </c>
      <c r="U382" s="42" t="e">
        <f>SUMIF(#REF!,A382,#REF!)</f>
        <v>#REF!</v>
      </c>
      <c r="V382" s="42" t="e">
        <f>SUMIF(#REF!,A382,#REF!)</f>
        <v>#REF!</v>
      </c>
      <c r="W382" s="42" t="e">
        <f t="shared" si="463"/>
        <v>#REF!</v>
      </c>
      <c r="X382" s="42" t="e">
        <f t="shared" si="464"/>
        <v>#REF!</v>
      </c>
      <c r="Y382" s="42" t="e">
        <f t="shared" si="465"/>
        <v>#REF!</v>
      </c>
      <c r="Z382" s="116" t="e">
        <f t="shared" si="466"/>
        <v>#REF!</v>
      </c>
      <c r="AA382" s="120">
        <f t="shared" si="467"/>
        <v>0</v>
      </c>
      <c r="AB382" s="153">
        <f t="shared" si="433"/>
        <v>0</v>
      </c>
      <c r="AC382" s="1"/>
      <c r="AD382" s="1"/>
      <c r="AE382" s="1"/>
      <c r="AF382" s="1"/>
      <c r="AG382" s="1"/>
      <c r="AH382" s="1"/>
      <c r="AI382" s="1"/>
      <c r="AJ382" s="1"/>
      <c r="AK382" s="1"/>
      <c r="AL382" s="1"/>
      <c r="AM382" s="1"/>
      <c r="AN382" s="1"/>
      <c r="AO382" s="1"/>
    </row>
    <row r="383" spans="1:41" s="3" customFormat="1">
      <c r="A383" s="180" t="s">
        <v>409</v>
      </c>
      <c r="B383" s="53" t="s">
        <v>42</v>
      </c>
      <c r="C383" s="53"/>
      <c r="D383" s="7"/>
      <c r="E383" s="9"/>
      <c r="F383" s="70">
        <v>1</v>
      </c>
      <c r="G383" s="71"/>
      <c r="H383" s="72">
        <f t="shared" si="468"/>
        <v>1</v>
      </c>
      <c r="I383" s="70">
        <v>1</v>
      </c>
      <c r="J383" s="71" t="s">
        <v>216</v>
      </c>
      <c r="K383" s="73">
        <f>SUMIF(exportMMB!D:D,budgetMMB!A383,exportMMB!F:F)</f>
        <v>0</v>
      </c>
      <c r="L383" s="19">
        <f t="shared" si="459"/>
        <v>0</v>
      </c>
      <c r="M383" s="32"/>
      <c r="N383" s="19">
        <f t="shared" si="460"/>
        <v>0</v>
      </c>
      <c r="O383" s="42"/>
      <c r="P383" s="42"/>
      <c r="Q383" s="42"/>
      <c r="R383" s="42"/>
      <c r="S383" s="19">
        <f t="shared" si="461"/>
        <v>0</v>
      </c>
      <c r="T383" s="42">
        <f t="shared" si="462"/>
        <v>0</v>
      </c>
      <c r="U383" s="42" t="e">
        <f>SUMIF(#REF!,A383,#REF!)</f>
        <v>#REF!</v>
      </c>
      <c r="V383" s="42" t="e">
        <f>SUMIF(#REF!,A383,#REF!)</f>
        <v>#REF!</v>
      </c>
      <c r="W383" s="42" t="e">
        <f t="shared" si="463"/>
        <v>#REF!</v>
      </c>
      <c r="X383" s="42" t="e">
        <f t="shared" si="464"/>
        <v>#REF!</v>
      </c>
      <c r="Y383" s="42" t="e">
        <f t="shared" si="465"/>
        <v>#REF!</v>
      </c>
      <c r="Z383" s="116" t="e">
        <f t="shared" si="466"/>
        <v>#REF!</v>
      </c>
      <c r="AA383" s="120">
        <f t="shared" si="467"/>
        <v>0</v>
      </c>
      <c r="AB383" s="153">
        <f t="shared" si="433"/>
        <v>0</v>
      </c>
      <c r="AC383" s="1"/>
      <c r="AD383" s="1"/>
      <c r="AE383" s="1"/>
      <c r="AF383" s="1"/>
      <c r="AG383" s="1"/>
      <c r="AH383" s="1"/>
      <c r="AI383" s="1"/>
      <c r="AJ383" s="1"/>
      <c r="AK383" s="1"/>
      <c r="AL383" s="1"/>
      <c r="AM383" s="1"/>
      <c r="AN383" s="1"/>
      <c r="AO383" s="1"/>
    </row>
    <row r="384" spans="1:41" s="3" customFormat="1">
      <c r="A384" s="48">
        <v>3440</v>
      </c>
      <c r="B384" s="53" t="s">
        <v>85</v>
      </c>
      <c r="C384" s="53"/>
      <c r="D384" s="7"/>
      <c r="E384" s="9"/>
      <c r="F384" s="70">
        <v>1</v>
      </c>
      <c r="G384" s="71"/>
      <c r="H384" s="72">
        <f t="shared" si="468"/>
        <v>1</v>
      </c>
      <c r="I384" s="70">
        <v>1</v>
      </c>
      <c r="J384" s="71" t="s">
        <v>216</v>
      </c>
      <c r="K384" s="73">
        <f>SUMIF(exportMMB!D:D,budgetMMB!A384,exportMMB!F:F)</f>
        <v>0</v>
      </c>
      <c r="L384" s="19">
        <f t="shared" si="459"/>
        <v>0</v>
      </c>
      <c r="M384" s="32"/>
      <c r="N384" s="19">
        <f t="shared" si="460"/>
        <v>0</v>
      </c>
      <c r="O384" s="42"/>
      <c r="P384" s="42"/>
      <c r="Q384" s="42"/>
      <c r="R384" s="42"/>
      <c r="S384" s="19">
        <f t="shared" si="461"/>
        <v>0</v>
      </c>
      <c r="T384" s="42">
        <f t="shared" si="462"/>
        <v>0</v>
      </c>
      <c r="U384" s="42" t="e">
        <f>SUMIF(#REF!,A384,#REF!)</f>
        <v>#REF!</v>
      </c>
      <c r="V384" s="42" t="e">
        <f>SUMIF(#REF!,A384,#REF!)</f>
        <v>#REF!</v>
      </c>
      <c r="W384" s="42" t="e">
        <f t="shared" si="463"/>
        <v>#REF!</v>
      </c>
      <c r="X384" s="42" t="e">
        <f t="shared" si="464"/>
        <v>#REF!</v>
      </c>
      <c r="Y384" s="42" t="e">
        <f t="shared" si="465"/>
        <v>#REF!</v>
      </c>
      <c r="Z384" s="116" t="e">
        <f t="shared" si="466"/>
        <v>#REF!</v>
      </c>
      <c r="AA384" s="120">
        <f t="shared" si="467"/>
        <v>0</v>
      </c>
      <c r="AB384" s="153">
        <f t="shared" si="433"/>
        <v>0</v>
      </c>
      <c r="AC384" s="1"/>
      <c r="AD384" s="1"/>
      <c r="AE384" s="1"/>
      <c r="AF384" s="1"/>
      <c r="AG384" s="1"/>
      <c r="AH384" s="1"/>
      <c r="AI384" s="1"/>
      <c r="AJ384" s="1"/>
      <c r="AK384" s="1"/>
      <c r="AL384" s="1"/>
      <c r="AM384" s="1"/>
      <c r="AN384" s="1"/>
      <c r="AO384" s="1"/>
    </row>
    <row r="385" spans="1:41" s="3" customFormat="1">
      <c r="A385" s="48">
        <v>3441</v>
      </c>
      <c r="B385" s="53" t="s">
        <v>43</v>
      </c>
      <c r="C385" s="53"/>
      <c r="D385" s="7"/>
      <c r="E385" s="9"/>
      <c r="F385" s="70">
        <v>1</v>
      </c>
      <c r="G385" s="71"/>
      <c r="H385" s="72">
        <f t="shared" si="468"/>
        <v>1</v>
      </c>
      <c r="I385" s="70">
        <v>1</v>
      </c>
      <c r="J385" s="71" t="s">
        <v>216</v>
      </c>
      <c r="K385" s="73">
        <f>SUMIF(exportMMB!D:D,budgetMMB!A385,exportMMB!F:F)</f>
        <v>0</v>
      </c>
      <c r="L385" s="19">
        <f t="shared" si="459"/>
        <v>0</v>
      </c>
      <c r="M385" s="32"/>
      <c r="N385" s="19">
        <f t="shared" si="460"/>
        <v>0</v>
      </c>
      <c r="O385" s="42"/>
      <c r="P385" s="42"/>
      <c r="Q385" s="42"/>
      <c r="R385" s="42"/>
      <c r="S385" s="19">
        <f t="shared" si="461"/>
        <v>0</v>
      </c>
      <c r="T385" s="42">
        <f t="shared" si="462"/>
        <v>0</v>
      </c>
      <c r="U385" s="42" t="e">
        <f>SUMIF(#REF!,A385,#REF!)</f>
        <v>#REF!</v>
      </c>
      <c r="V385" s="42" t="e">
        <f>SUMIF(#REF!,A385,#REF!)</f>
        <v>#REF!</v>
      </c>
      <c r="W385" s="42" t="e">
        <f t="shared" si="463"/>
        <v>#REF!</v>
      </c>
      <c r="X385" s="42" t="e">
        <f t="shared" si="464"/>
        <v>#REF!</v>
      </c>
      <c r="Y385" s="42" t="e">
        <f t="shared" si="465"/>
        <v>#REF!</v>
      </c>
      <c r="Z385" s="116" t="e">
        <f t="shared" si="466"/>
        <v>#REF!</v>
      </c>
      <c r="AA385" s="120">
        <f t="shared" si="467"/>
        <v>0</v>
      </c>
      <c r="AB385" s="153">
        <f t="shared" si="433"/>
        <v>0</v>
      </c>
      <c r="AC385" s="1"/>
      <c r="AD385" s="1"/>
      <c r="AE385" s="1"/>
      <c r="AF385" s="1"/>
      <c r="AG385" s="1"/>
      <c r="AH385" s="1"/>
      <c r="AI385" s="1"/>
      <c r="AJ385" s="1"/>
      <c r="AK385" s="1"/>
      <c r="AL385" s="1"/>
      <c r="AM385" s="1"/>
      <c r="AN385" s="1"/>
      <c r="AO385" s="1"/>
    </row>
    <row r="386" spans="1:41" s="3" customFormat="1">
      <c r="A386" s="48">
        <v>3442</v>
      </c>
      <c r="B386" s="53" t="s">
        <v>134</v>
      </c>
      <c r="C386" s="53"/>
      <c r="D386" s="7"/>
      <c r="E386" s="9"/>
      <c r="F386" s="70">
        <v>1</v>
      </c>
      <c r="G386" s="71"/>
      <c r="H386" s="72">
        <f t="shared" si="468"/>
        <v>1</v>
      </c>
      <c r="I386" s="70">
        <v>1</v>
      </c>
      <c r="J386" s="71" t="s">
        <v>216</v>
      </c>
      <c r="K386" s="73">
        <f>SUMIF(exportMMB!D:D,budgetMMB!A386,exportMMB!F:F)</f>
        <v>0</v>
      </c>
      <c r="L386" s="19">
        <f t="shared" si="459"/>
        <v>0</v>
      </c>
      <c r="M386" s="32"/>
      <c r="N386" s="19">
        <f t="shared" si="460"/>
        <v>0</v>
      </c>
      <c r="O386" s="42"/>
      <c r="P386" s="42"/>
      <c r="Q386" s="42"/>
      <c r="R386" s="42"/>
      <c r="S386" s="19">
        <f t="shared" si="461"/>
        <v>0</v>
      </c>
      <c r="T386" s="42">
        <f t="shared" si="462"/>
        <v>0</v>
      </c>
      <c r="U386" s="42" t="e">
        <f>SUMIF(#REF!,A386,#REF!)</f>
        <v>#REF!</v>
      </c>
      <c r="V386" s="42" t="e">
        <f>SUMIF(#REF!,A386,#REF!)</f>
        <v>#REF!</v>
      </c>
      <c r="W386" s="42" t="e">
        <f t="shared" si="463"/>
        <v>#REF!</v>
      </c>
      <c r="X386" s="42" t="e">
        <f t="shared" si="464"/>
        <v>#REF!</v>
      </c>
      <c r="Y386" s="42" t="e">
        <f t="shared" si="465"/>
        <v>#REF!</v>
      </c>
      <c r="Z386" s="116" t="e">
        <f t="shared" si="466"/>
        <v>#REF!</v>
      </c>
      <c r="AA386" s="120">
        <f t="shared" si="467"/>
        <v>0</v>
      </c>
      <c r="AB386" s="153">
        <f t="shared" si="433"/>
        <v>0</v>
      </c>
      <c r="AC386" s="1"/>
      <c r="AD386" s="1"/>
      <c r="AE386" s="1"/>
      <c r="AF386" s="1"/>
      <c r="AG386" s="1"/>
      <c r="AH386" s="1"/>
      <c r="AI386" s="1"/>
      <c r="AJ386" s="1"/>
      <c r="AK386" s="1"/>
      <c r="AL386" s="1"/>
      <c r="AM386" s="1"/>
      <c r="AN386" s="1"/>
      <c r="AO386" s="1"/>
    </row>
    <row r="387" spans="1:41" s="3" customFormat="1">
      <c r="A387" s="180" t="s">
        <v>410</v>
      </c>
      <c r="B387" s="53" t="s">
        <v>412</v>
      </c>
      <c r="C387" s="53"/>
      <c r="D387" s="7"/>
      <c r="E387" s="9"/>
      <c r="F387" s="70">
        <v>1</v>
      </c>
      <c r="G387" s="71"/>
      <c r="H387" s="72">
        <f t="shared" si="468"/>
        <v>1</v>
      </c>
      <c r="I387" s="70">
        <v>1</v>
      </c>
      <c r="J387" s="71" t="s">
        <v>216</v>
      </c>
      <c r="K387" s="73">
        <f>SUMIF(exportMMB!D:D,budgetMMB!A387,exportMMB!F:F)</f>
        <v>0</v>
      </c>
      <c r="L387" s="19">
        <f t="shared" si="459"/>
        <v>0</v>
      </c>
      <c r="M387" s="32"/>
      <c r="N387" s="19">
        <f t="shared" si="460"/>
        <v>0</v>
      </c>
      <c r="O387" s="42"/>
      <c r="P387" s="42"/>
      <c r="Q387" s="42"/>
      <c r="R387" s="42"/>
      <c r="S387" s="19">
        <f t="shared" si="461"/>
        <v>0</v>
      </c>
      <c r="T387" s="42">
        <f t="shared" si="462"/>
        <v>0</v>
      </c>
      <c r="U387" s="42" t="e">
        <f>SUMIF(#REF!,A387,#REF!)</f>
        <v>#REF!</v>
      </c>
      <c r="V387" s="42" t="e">
        <f>SUMIF(#REF!,A387,#REF!)</f>
        <v>#REF!</v>
      </c>
      <c r="W387" s="42" t="e">
        <f t="shared" si="463"/>
        <v>#REF!</v>
      </c>
      <c r="X387" s="42" t="e">
        <f t="shared" si="464"/>
        <v>#REF!</v>
      </c>
      <c r="Y387" s="42" t="e">
        <f t="shared" si="465"/>
        <v>#REF!</v>
      </c>
      <c r="Z387" s="116" t="e">
        <f t="shared" si="466"/>
        <v>#REF!</v>
      </c>
      <c r="AA387" s="120">
        <f t="shared" si="467"/>
        <v>0</v>
      </c>
      <c r="AB387" s="153">
        <f t="shared" si="433"/>
        <v>0</v>
      </c>
      <c r="AC387" s="1"/>
      <c r="AD387" s="1"/>
      <c r="AE387" s="1"/>
      <c r="AF387" s="1"/>
      <c r="AG387" s="1"/>
      <c r="AH387" s="1"/>
      <c r="AI387" s="1"/>
      <c r="AJ387" s="1"/>
      <c r="AK387" s="1"/>
      <c r="AL387" s="1"/>
      <c r="AM387" s="1"/>
      <c r="AN387" s="1"/>
      <c r="AO387" s="1"/>
    </row>
    <row r="388" spans="1:41" s="3" customFormat="1">
      <c r="A388" s="180" t="s">
        <v>411</v>
      </c>
      <c r="B388" s="53" t="s">
        <v>413</v>
      </c>
      <c r="C388" s="53"/>
      <c r="D388" s="7"/>
      <c r="E388" s="9"/>
      <c r="F388" s="70">
        <v>1</v>
      </c>
      <c r="G388" s="71"/>
      <c r="H388" s="72">
        <f t="shared" ref="H388:H392" si="469">SUM(E388:G388)</f>
        <v>1</v>
      </c>
      <c r="I388" s="70">
        <v>1</v>
      </c>
      <c r="J388" s="71" t="s">
        <v>216</v>
      </c>
      <c r="K388" s="73">
        <f>SUMIF(exportMMB!D:D,budgetMMB!A388,exportMMB!F:F)</f>
        <v>0</v>
      </c>
      <c r="L388" s="19">
        <f t="shared" si="459"/>
        <v>0</v>
      </c>
      <c r="M388" s="32"/>
      <c r="N388" s="19">
        <f t="shared" si="460"/>
        <v>0</v>
      </c>
      <c r="O388" s="42"/>
      <c r="P388" s="42"/>
      <c r="Q388" s="42"/>
      <c r="R388" s="42"/>
      <c r="S388" s="19">
        <f t="shared" si="461"/>
        <v>0</v>
      </c>
      <c r="T388" s="42">
        <f t="shared" si="462"/>
        <v>0</v>
      </c>
      <c r="U388" s="42" t="e">
        <f>SUMIF(#REF!,A388,#REF!)</f>
        <v>#REF!</v>
      </c>
      <c r="V388" s="42" t="e">
        <f>SUMIF(#REF!,A388,#REF!)</f>
        <v>#REF!</v>
      </c>
      <c r="W388" s="42" t="e">
        <f t="shared" si="463"/>
        <v>#REF!</v>
      </c>
      <c r="X388" s="42" t="e">
        <f t="shared" si="464"/>
        <v>#REF!</v>
      </c>
      <c r="Y388" s="42" t="e">
        <f t="shared" si="465"/>
        <v>#REF!</v>
      </c>
      <c r="Z388" s="116" t="e">
        <f t="shared" si="466"/>
        <v>#REF!</v>
      </c>
      <c r="AA388" s="120">
        <f t="shared" si="467"/>
        <v>0</v>
      </c>
      <c r="AB388" s="153">
        <f t="shared" si="433"/>
        <v>0</v>
      </c>
      <c r="AC388" s="1"/>
      <c r="AD388" s="1"/>
      <c r="AE388" s="1"/>
      <c r="AF388" s="1"/>
      <c r="AG388" s="1"/>
      <c r="AH388" s="1"/>
      <c r="AI388" s="1"/>
      <c r="AJ388" s="1"/>
      <c r="AK388" s="1"/>
      <c r="AL388" s="1"/>
      <c r="AM388" s="1"/>
      <c r="AN388" s="1"/>
      <c r="AO388" s="1"/>
    </row>
    <row r="389" spans="1:41" s="3" customFormat="1">
      <c r="A389" s="48">
        <v>3447</v>
      </c>
      <c r="B389" s="53" t="s">
        <v>135</v>
      </c>
      <c r="C389" s="53"/>
      <c r="D389" s="7"/>
      <c r="E389" s="9"/>
      <c r="F389" s="70">
        <v>1</v>
      </c>
      <c r="G389" s="71"/>
      <c r="H389" s="72">
        <f t="shared" si="469"/>
        <v>1</v>
      </c>
      <c r="I389" s="70">
        <v>1</v>
      </c>
      <c r="J389" s="71" t="s">
        <v>216</v>
      </c>
      <c r="K389" s="73">
        <f>SUMIF(exportMMB!D:D,budgetMMB!A389,exportMMB!F:F)</f>
        <v>0</v>
      </c>
      <c r="L389" s="19">
        <f t="shared" si="459"/>
        <v>0</v>
      </c>
      <c r="M389" s="32"/>
      <c r="N389" s="19">
        <f t="shared" si="460"/>
        <v>0</v>
      </c>
      <c r="O389" s="42"/>
      <c r="P389" s="42"/>
      <c r="Q389" s="42"/>
      <c r="R389" s="42"/>
      <c r="S389" s="19">
        <f t="shared" si="461"/>
        <v>0</v>
      </c>
      <c r="T389" s="42">
        <f t="shared" si="462"/>
        <v>0</v>
      </c>
      <c r="U389" s="42" t="e">
        <f>SUMIF(#REF!,A389,#REF!)</f>
        <v>#REF!</v>
      </c>
      <c r="V389" s="42" t="e">
        <f>SUMIF(#REF!,A389,#REF!)</f>
        <v>#REF!</v>
      </c>
      <c r="W389" s="42" t="e">
        <f t="shared" si="463"/>
        <v>#REF!</v>
      </c>
      <c r="X389" s="42" t="e">
        <f t="shared" si="464"/>
        <v>#REF!</v>
      </c>
      <c r="Y389" s="42" t="e">
        <f t="shared" si="465"/>
        <v>#REF!</v>
      </c>
      <c r="Z389" s="116" t="e">
        <f t="shared" si="466"/>
        <v>#REF!</v>
      </c>
      <c r="AA389" s="120">
        <f t="shared" si="467"/>
        <v>0</v>
      </c>
      <c r="AB389" s="153">
        <f t="shared" si="433"/>
        <v>0</v>
      </c>
      <c r="AC389" s="1"/>
      <c r="AD389" s="1"/>
      <c r="AE389" s="1"/>
      <c r="AF389" s="1"/>
      <c r="AG389" s="1"/>
      <c r="AH389" s="1"/>
      <c r="AI389" s="1"/>
      <c r="AJ389" s="1"/>
      <c r="AK389" s="1"/>
      <c r="AL389" s="1"/>
      <c r="AM389" s="1"/>
      <c r="AN389" s="1"/>
      <c r="AO389" s="1"/>
    </row>
    <row r="390" spans="1:41" s="3" customFormat="1">
      <c r="A390" s="48">
        <v>3450</v>
      </c>
      <c r="B390" s="53" t="s">
        <v>414</v>
      </c>
      <c r="C390" s="53"/>
      <c r="D390" s="7"/>
      <c r="E390" s="9"/>
      <c r="F390" s="70">
        <v>1</v>
      </c>
      <c r="G390" s="71"/>
      <c r="H390" s="72">
        <f t="shared" si="469"/>
        <v>1</v>
      </c>
      <c r="I390" s="70">
        <v>1</v>
      </c>
      <c r="J390" s="71" t="s">
        <v>216</v>
      </c>
      <c r="K390" s="73">
        <f>SUMIF(exportMMB!D:D,budgetMMB!A390,exportMMB!F:F)</f>
        <v>0</v>
      </c>
      <c r="L390" s="19">
        <f t="shared" si="459"/>
        <v>0</v>
      </c>
      <c r="M390" s="32"/>
      <c r="N390" s="19">
        <f t="shared" si="460"/>
        <v>0</v>
      </c>
      <c r="O390" s="42"/>
      <c r="P390" s="42"/>
      <c r="Q390" s="42"/>
      <c r="R390" s="42"/>
      <c r="S390" s="19">
        <f t="shared" si="461"/>
        <v>0</v>
      </c>
      <c r="T390" s="42">
        <f t="shared" si="462"/>
        <v>0</v>
      </c>
      <c r="U390" s="42" t="e">
        <f>SUMIF(#REF!,A390,#REF!)</f>
        <v>#REF!</v>
      </c>
      <c r="V390" s="42" t="e">
        <f>SUMIF(#REF!,A390,#REF!)</f>
        <v>#REF!</v>
      </c>
      <c r="W390" s="42" t="e">
        <f t="shared" si="463"/>
        <v>#REF!</v>
      </c>
      <c r="X390" s="42" t="e">
        <f t="shared" si="464"/>
        <v>#REF!</v>
      </c>
      <c r="Y390" s="42" t="e">
        <f t="shared" si="465"/>
        <v>#REF!</v>
      </c>
      <c r="Z390" s="116" t="e">
        <f t="shared" si="466"/>
        <v>#REF!</v>
      </c>
      <c r="AA390" s="120">
        <f t="shared" si="467"/>
        <v>0</v>
      </c>
      <c r="AB390" s="153">
        <f t="shared" si="433"/>
        <v>0</v>
      </c>
      <c r="AC390" s="1"/>
      <c r="AD390" s="1"/>
      <c r="AE390" s="1"/>
      <c r="AF390" s="1"/>
      <c r="AG390" s="1"/>
      <c r="AH390" s="1"/>
      <c r="AI390" s="1"/>
      <c r="AJ390" s="1"/>
      <c r="AK390" s="1"/>
      <c r="AL390" s="1"/>
      <c r="AM390" s="1"/>
      <c r="AN390" s="1"/>
      <c r="AO390" s="1"/>
    </row>
    <row r="391" spans="1:41" s="3" customFormat="1">
      <c r="A391" s="180" t="s">
        <v>266</v>
      </c>
      <c r="B391" s="53" t="s">
        <v>415</v>
      </c>
      <c r="C391" s="53"/>
      <c r="D391" s="7"/>
      <c r="E391" s="9"/>
      <c r="F391" s="70">
        <v>1</v>
      </c>
      <c r="G391" s="71"/>
      <c r="H391" s="72">
        <f t="shared" si="469"/>
        <v>1</v>
      </c>
      <c r="I391" s="70">
        <v>1</v>
      </c>
      <c r="J391" s="71" t="s">
        <v>216</v>
      </c>
      <c r="K391" s="73">
        <f>SUMIF(exportMMB!D:D,budgetMMB!A391,exportMMB!F:F)</f>
        <v>0</v>
      </c>
      <c r="L391" s="19">
        <f t="shared" si="459"/>
        <v>0</v>
      </c>
      <c r="M391" s="32"/>
      <c r="N391" s="19">
        <f t="shared" si="460"/>
        <v>0</v>
      </c>
      <c r="O391" s="42"/>
      <c r="P391" s="42"/>
      <c r="Q391" s="42"/>
      <c r="R391" s="42"/>
      <c r="S391" s="19">
        <f t="shared" si="461"/>
        <v>0</v>
      </c>
      <c r="T391" s="42">
        <f t="shared" si="462"/>
        <v>0</v>
      </c>
      <c r="U391" s="42" t="e">
        <f>SUMIF(#REF!,A391,#REF!)</f>
        <v>#REF!</v>
      </c>
      <c r="V391" s="42" t="e">
        <f>SUMIF(#REF!,A391,#REF!)</f>
        <v>#REF!</v>
      </c>
      <c r="W391" s="42" t="e">
        <f t="shared" si="463"/>
        <v>#REF!</v>
      </c>
      <c r="X391" s="42" t="e">
        <f t="shared" si="464"/>
        <v>#REF!</v>
      </c>
      <c r="Y391" s="42" t="e">
        <f t="shared" si="465"/>
        <v>#REF!</v>
      </c>
      <c r="Z391" s="116" t="e">
        <f t="shared" si="466"/>
        <v>#REF!</v>
      </c>
      <c r="AA391" s="120">
        <f t="shared" si="467"/>
        <v>0</v>
      </c>
      <c r="AB391" s="153">
        <f t="shared" si="433"/>
        <v>0</v>
      </c>
      <c r="AC391" s="1"/>
      <c r="AD391" s="1"/>
      <c r="AE391" s="1"/>
      <c r="AF391" s="1"/>
      <c r="AG391" s="1"/>
      <c r="AH391" s="1"/>
      <c r="AI391" s="1"/>
      <c r="AJ391" s="1"/>
      <c r="AK391" s="1"/>
      <c r="AL391" s="1"/>
      <c r="AM391" s="1"/>
      <c r="AN391" s="1"/>
      <c r="AO391" s="1"/>
    </row>
    <row r="392" spans="1:41" s="3" customFormat="1">
      <c r="A392" s="48">
        <v>3483</v>
      </c>
      <c r="B392" s="53" t="s">
        <v>136</v>
      </c>
      <c r="C392" s="53"/>
      <c r="D392" s="7"/>
      <c r="E392" s="9"/>
      <c r="F392" s="70">
        <v>1</v>
      </c>
      <c r="G392" s="71"/>
      <c r="H392" s="72">
        <f t="shared" si="469"/>
        <v>1</v>
      </c>
      <c r="I392" s="70">
        <v>1</v>
      </c>
      <c r="J392" s="71" t="s">
        <v>216</v>
      </c>
      <c r="K392" s="73">
        <f>SUMIF(exportMMB!D:D,budgetMMB!A392,exportMMB!F:F)</f>
        <v>0</v>
      </c>
      <c r="L392" s="19">
        <f t="shared" si="459"/>
        <v>0</v>
      </c>
      <c r="M392" s="32"/>
      <c r="N392" s="19">
        <f t="shared" si="460"/>
        <v>0</v>
      </c>
      <c r="O392" s="42"/>
      <c r="P392" s="42"/>
      <c r="Q392" s="42"/>
      <c r="R392" s="42"/>
      <c r="S392" s="19">
        <f t="shared" si="461"/>
        <v>0</v>
      </c>
      <c r="T392" s="42">
        <f t="shared" si="462"/>
        <v>0</v>
      </c>
      <c r="U392" s="42" t="e">
        <f>SUMIF(#REF!,A392,#REF!)</f>
        <v>#REF!</v>
      </c>
      <c r="V392" s="42" t="e">
        <f>SUMIF(#REF!,A392,#REF!)</f>
        <v>#REF!</v>
      </c>
      <c r="W392" s="42" t="e">
        <f t="shared" si="463"/>
        <v>#REF!</v>
      </c>
      <c r="X392" s="42" t="e">
        <f t="shared" si="464"/>
        <v>#REF!</v>
      </c>
      <c r="Y392" s="42" t="e">
        <f t="shared" si="465"/>
        <v>#REF!</v>
      </c>
      <c r="Z392" s="116" t="e">
        <f t="shared" si="466"/>
        <v>#REF!</v>
      </c>
      <c r="AA392" s="120">
        <f t="shared" si="467"/>
        <v>0</v>
      </c>
      <c r="AB392" s="153">
        <f t="shared" si="433"/>
        <v>0</v>
      </c>
      <c r="AC392" s="1"/>
      <c r="AD392" s="1"/>
      <c r="AE392" s="1"/>
      <c r="AF392" s="1"/>
      <c r="AG392" s="1"/>
      <c r="AH392" s="1"/>
      <c r="AI392" s="1"/>
      <c r="AJ392" s="1"/>
      <c r="AK392" s="1"/>
      <c r="AL392" s="1"/>
      <c r="AM392" s="1"/>
      <c r="AN392" s="1"/>
      <c r="AO392" s="1"/>
    </row>
    <row r="393" spans="1:41" s="3" customFormat="1">
      <c r="A393" s="48"/>
      <c r="B393" s="55" t="s">
        <v>253</v>
      </c>
      <c r="C393" s="55"/>
      <c r="D393" s="7"/>
      <c r="E393" s="9"/>
      <c r="F393" s="70"/>
      <c r="G393" s="71"/>
      <c r="H393" s="72"/>
      <c r="I393" s="70"/>
      <c r="J393" s="71"/>
      <c r="K393" s="73"/>
      <c r="L393" s="21">
        <f t="shared" ref="L393:S393" si="470">SUM(L376:L392)</f>
        <v>0</v>
      </c>
      <c r="M393" s="28">
        <f t="shared" si="470"/>
        <v>0</v>
      </c>
      <c r="N393" s="21">
        <f t="shared" si="470"/>
        <v>0</v>
      </c>
      <c r="O393" s="43">
        <f t="shared" si="470"/>
        <v>0</v>
      </c>
      <c r="P393" s="43">
        <f t="shared" si="470"/>
        <v>0</v>
      </c>
      <c r="Q393" s="43">
        <f t="shared" ref="Q393" si="471">SUM(Q376:Q392)</f>
        <v>0</v>
      </c>
      <c r="R393" s="43">
        <f t="shared" si="470"/>
        <v>0</v>
      </c>
      <c r="S393" s="21">
        <f t="shared" si="470"/>
        <v>0</v>
      </c>
      <c r="T393" s="43">
        <f>SUM(T376:T392)</f>
        <v>0</v>
      </c>
      <c r="U393" s="46" t="e">
        <f t="shared" ref="U393:V393" si="472">SUM(U376:U392)</f>
        <v>#REF!</v>
      </c>
      <c r="V393" s="46" t="e">
        <f t="shared" si="472"/>
        <v>#REF!</v>
      </c>
      <c r="W393" s="46" t="e">
        <f t="shared" ref="W393:AA393" si="473">SUM(W376:W392)</f>
        <v>#REF!</v>
      </c>
      <c r="X393" s="46" t="e">
        <f t="shared" si="473"/>
        <v>#REF!</v>
      </c>
      <c r="Y393" s="46" t="e">
        <f t="shared" si="473"/>
        <v>#REF!</v>
      </c>
      <c r="Z393" s="142" t="e">
        <f t="shared" si="473"/>
        <v>#REF!</v>
      </c>
      <c r="AA393" s="143">
        <f t="shared" si="473"/>
        <v>0</v>
      </c>
      <c r="AB393" s="161">
        <f t="shared" ref="AB393" si="474">SUM(AB376:AB392)</f>
        <v>0</v>
      </c>
      <c r="AC393" s="1"/>
      <c r="AD393" s="1"/>
      <c r="AE393" s="1"/>
      <c r="AF393" s="1"/>
      <c r="AG393" s="1"/>
      <c r="AH393" s="1"/>
      <c r="AI393" s="1"/>
      <c r="AJ393" s="1"/>
      <c r="AK393" s="1"/>
      <c r="AL393" s="1"/>
      <c r="AM393" s="1"/>
      <c r="AN393" s="1"/>
      <c r="AO393" s="1"/>
    </row>
    <row r="394" spans="1:41" s="3" customFormat="1">
      <c r="A394" s="18"/>
      <c r="B394" s="53"/>
      <c r="C394" s="53"/>
      <c r="D394" s="7"/>
      <c r="E394" s="4"/>
      <c r="F394" s="70"/>
      <c r="G394" s="71"/>
      <c r="H394" s="72"/>
      <c r="I394" s="70"/>
      <c r="J394" s="70"/>
      <c r="K394" s="73"/>
      <c r="L394" s="19"/>
      <c r="M394" s="32"/>
      <c r="N394" s="19"/>
      <c r="O394" s="42"/>
      <c r="P394" s="42"/>
      <c r="Q394" s="42"/>
      <c r="R394" s="42"/>
      <c r="S394" s="19"/>
      <c r="T394" s="42"/>
      <c r="U394" s="42"/>
      <c r="V394" s="42"/>
      <c r="W394" s="42"/>
      <c r="X394" s="42"/>
      <c r="Y394" s="46"/>
      <c r="Z394" s="116"/>
      <c r="AA394" s="120"/>
      <c r="AB394" s="162"/>
      <c r="AC394" s="1"/>
      <c r="AD394" s="1"/>
      <c r="AE394" s="1"/>
      <c r="AF394" s="1"/>
      <c r="AG394" s="1"/>
      <c r="AH394" s="1"/>
      <c r="AI394" s="1"/>
      <c r="AJ394" s="1"/>
      <c r="AK394" s="1"/>
      <c r="AL394" s="1"/>
      <c r="AM394" s="1"/>
      <c r="AN394" s="1"/>
      <c r="AO394" s="1"/>
    </row>
    <row r="395" spans="1:41" s="3" customFormat="1">
      <c r="A395" s="181" t="s">
        <v>190</v>
      </c>
      <c r="B395" s="38" t="s">
        <v>232</v>
      </c>
      <c r="C395" s="38"/>
      <c r="D395" s="7"/>
      <c r="E395" s="9"/>
      <c r="F395" s="70"/>
      <c r="G395" s="71"/>
      <c r="H395" s="72"/>
      <c r="I395" s="70"/>
      <c r="J395" s="71"/>
      <c r="K395" s="73"/>
      <c r="L395" s="19"/>
      <c r="M395" s="32"/>
      <c r="N395" s="19"/>
      <c r="O395" s="42"/>
      <c r="P395" s="42"/>
      <c r="Q395" s="42"/>
      <c r="R395" s="42"/>
      <c r="S395" s="19"/>
      <c r="T395" s="42"/>
      <c r="U395" s="42"/>
      <c r="V395" s="42"/>
      <c r="W395" s="42"/>
      <c r="X395" s="42"/>
      <c r="Y395" s="42"/>
      <c r="Z395" s="116"/>
      <c r="AA395" s="120"/>
      <c r="AB395" s="162"/>
      <c r="AC395" s="1"/>
      <c r="AD395" s="1"/>
      <c r="AE395" s="1"/>
      <c r="AF395" s="1"/>
      <c r="AG395" s="1"/>
      <c r="AH395" s="1"/>
      <c r="AI395" s="1"/>
      <c r="AJ395" s="1"/>
      <c r="AK395" s="1"/>
      <c r="AL395" s="1"/>
      <c r="AM395" s="1"/>
      <c r="AN395" s="1"/>
      <c r="AO395" s="1"/>
    </row>
    <row r="396" spans="1:41" s="3" customFormat="1">
      <c r="A396" s="48">
        <v>3501</v>
      </c>
      <c r="B396" s="53" t="s">
        <v>137</v>
      </c>
      <c r="C396" s="53"/>
      <c r="D396" s="7"/>
      <c r="E396" s="4"/>
      <c r="F396" s="70">
        <v>1</v>
      </c>
      <c r="G396" s="71"/>
      <c r="H396" s="72">
        <f t="shared" ref="H396:H399" si="475">SUM(E396:G396)</f>
        <v>1</v>
      </c>
      <c r="I396" s="70">
        <v>1</v>
      </c>
      <c r="J396" s="71" t="s">
        <v>216</v>
      </c>
      <c r="K396" s="73">
        <f>SUMIF(exportMMB!D:D,budgetMMB!A396,exportMMB!F:F)</f>
        <v>0</v>
      </c>
      <c r="L396" s="19">
        <f t="shared" ref="L396:L411" si="476">H396*I396*K396</f>
        <v>0</v>
      </c>
      <c r="M396" s="32"/>
      <c r="N396" s="19">
        <f t="shared" ref="N396:N411" si="477">MAX(L396-SUM(O396:R396),0)</f>
        <v>0</v>
      </c>
      <c r="O396" s="42"/>
      <c r="P396" s="42"/>
      <c r="Q396" s="42"/>
      <c r="R396" s="42"/>
      <c r="S396" s="19">
        <f t="shared" ref="S396:S411" si="478">L396-SUM(N396:R396)</f>
        <v>0</v>
      </c>
      <c r="T396" s="42">
        <f t="shared" ref="T396:T411" si="479">N396</f>
        <v>0</v>
      </c>
      <c r="U396" s="42" t="e">
        <f>SUMIF(#REF!,A396,#REF!)</f>
        <v>#REF!</v>
      </c>
      <c r="V396" s="42" t="e">
        <f>SUMIF(#REF!,A396,#REF!)</f>
        <v>#REF!</v>
      </c>
      <c r="W396" s="42" t="e">
        <f t="shared" ref="W396:W411" si="480">U396+V396</f>
        <v>#REF!</v>
      </c>
      <c r="X396" s="42" t="e">
        <f t="shared" ref="X396:X411" si="481">MAX(L396-W396,0)</f>
        <v>#REF!</v>
      </c>
      <c r="Y396" s="42" t="e">
        <f t="shared" ref="Y396:Y411" si="482">W396+X396</f>
        <v>#REF!</v>
      </c>
      <c r="Z396" s="116" t="e">
        <f t="shared" ref="Z396:Z411" si="483">L396-Y396</f>
        <v>#REF!</v>
      </c>
      <c r="AA396" s="120">
        <f t="shared" ref="AA396:AA411" si="484">AB396-L396</f>
        <v>0</v>
      </c>
      <c r="AB396" s="153">
        <f t="shared" ref="AB396:AB458" si="485">L396</f>
        <v>0</v>
      </c>
      <c r="AC396" s="1"/>
      <c r="AD396" s="1"/>
      <c r="AE396" s="1"/>
      <c r="AF396" s="1"/>
      <c r="AG396" s="1"/>
      <c r="AH396" s="1"/>
      <c r="AI396" s="1"/>
      <c r="AJ396" s="1"/>
      <c r="AK396" s="1"/>
      <c r="AL396" s="1"/>
      <c r="AM396" s="1"/>
      <c r="AN396" s="1"/>
      <c r="AO396" s="1"/>
    </row>
    <row r="397" spans="1:41" s="3" customFormat="1">
      <c r="A397" s="180" t="s">
        <v>140</v>
      </c>
      <c r="B397" s="53" t="s">
        <v>138</v>
      </c>
      <c r="C397" s="53"/>
      <c r="D397" s="7"/>
      <c r="E397" s="9"/>
      <c r="F397" s="70">
        <v>1</v>
      </c>
      <c r="G397" s="71"/>
      <c r="H397" s="72">
        <f t="shared" si="475"/>
        <v>1</v>
      </c>
      <c r="I397" s="70">
        <v>1</v>
      </c>
      <c r="J397" s="71" t="s">
        <v>216</v>
      </c>
      <c r="K397" s="73">
        <f>SUMIF(exportMMB!D:D,budgetMMB!A397,exportMMB!F:F)</f>
        <v>0</v>
      </c>
      <c r="L397" s="19">
        <f t="shared" si="476"/>
        <v>0</v>
      </c>
      <c r="M397" s="32"/>
      <c r="N397" s="19">
        <f t="shared" si="477"/>
        <v>0</v>
      </c>
      <c r="O397" s="42"/>
      <c r="P397" s="42"/>
      <c r="Q397" s="42"/>
      <c r="R397" s="42"/>
      <c r="S397" s="19">
        <f t="shared" si="478"/>
        <v>0</v>
      </c>
      <c r="T397" s="42">
        <f t="shared" si="479"/>
        <v>0</v>
      </c>
      <c r="U397" s="42" t="e">
        <f>SUMIF(#REF!,A397,#REF!)</f>
        <v>#REF!</v>
      </c>
      <c r="V397" s="42" t="e">
        <f>SUMIF(#REF!,A397,#REF!)</f>
        <v>#REF!</v>
      </c>
      <c r="W397" s="42" t="e">
        <f t="shared" si="480"/>
        <v>#REF!</v>
      </c>
      <c r="X397" s="42" t="e">
        <f t="shared" si="481"/>
        <v>#REF!</v>
      </c>
      <c r="Y397" s="42" t="e">
        <f t="shared" si="482"/>
        <v>#REF!</v>
      </c>
      <c r="Z397" s="116" t="e">
        <f t="shared" si="483"/>
        <v>#REF!</v>
      </c>
      <c r="AA397" s="120">
        <f t="shared" si="484"/>
        <v>0</v>
      </c>
      <c r="AB397" s="153">
        <f t="shared" si="485"/>
        <v>0</v>
      </c>
      <c r="AC397" s="1"/>
      <c r="AD397" s="1"/>
      <c r="AE397" s="1"/>
      <c r="AF397" s="1"/>
      <c r="AG397" s="1"/>
      <c r="AH397" s="1"/>
      <c r="AI397" s="1"/>
      <c r="AJ397" s="1"/>
      <c r="AK397" s="1"/>
      <c r="AL397" s="1"/>
      <c r="AM397" s="1"/>
      <c r="AN397" s="1"/>
      <c r="AO397" s="1"/>
    </row>
    <row r="398" spans="1:41" s="3" customFormat="1">
      <c r="A398" s="180" t="s">
        <v>141</v>
      </c>
      <c r="B398" s="53" t="s">
        <v>139</v>
      </c>
      <c r="C398" s="53"/>
      <c r="D398" s="7"/>
      <c r="E398" s="9"/>
      <c r="F398" s="70">
        <v>1</v>
      </c>
      <c r="G398" s="71"/>
      <c r="H398" s="72">
        <f t="shared" si="475"/>
        <v>1</v>
      </c>
      <c r="I398" s="70">
        <v>1</v>
      </c>
      <c r="J398" s="71" t="s">
        <v>216</v>
      </c>
      <c r="K398" s="73">
        <f>SUMIF(exportMMB!D:D,budgetMMB!A398,exportMMB!F:F)</f>
        <v>0</v>
      </c>
      <c r="L398" s="19">
        <f t="shared" si="476"/>
        <v>0</v>
      </c>
      <c r="M398" s="32"/>
      <c r="N398" s="19">
        <f t="shared" si="477"/>
        <v>0</v>
      </c>
      <c r="O398" s="42"/>
      <c r="P398" s="42"/>
      <c r="Q398" s="42"/>
      <c r="R398" s="42"/>
      <c r="S398" s="19">
        <f t="shared" si="478"/>
        <v>0</v>
      </c>
      <c r="T398" s="42">
        <f t="shared" si="479"/>
        <v>0</v>
      </c>
      <c r="U398" s="42" t="e">
        <f>SUMIF(#REF!,A398,#REF!)</f>
        <v>#REF!</v>
      </c>
      <c r="V398" s="42" t="e">
        <f>SUMIF(#REF!,A398,#REF!)</f>
        <v>#REF!</v>
      </c>
      <c r="W398" s="42" t="e">
        <f t="shared" si="480"/>
        <v>#REF!</v>
      </c>
      <c r="X398" s="42" t="e">
        <f t="shared" si="481"/>
        <v>#REF!</v>
      </c>
      <c r="Y398" s="42" t="e">
        <f t="shared" si="482"/>
        <v>#REF!</v>
      </c>
      <c r="Z398" s="116" t="e">
        <f t="shared" si="483"/>
        <v>#REF!</v>
      </c>
      <c r="AA398" s="120">
        <f t="shared" si="484"/>
        <v>0</v>
      </c>
      <c r="AB398" s="153">
        <f t="shared" si="485"/>
        <v>0</v>
      </c>
      <c r="AC398" s="1"/>
      <c r="AD398" s="1"/>
      <c r="AE398" s="1"/>
      <c r="AF398" s="1"/>
      <c r="AG398" s="1"/>
      <c r="AH398" s="1"/>
      <c r="AI398" s="1"/>
      <c r="AJ398" s="1"/>
      <c r="AK398" s="1"/>
      <c r="AL398" s="1"/>
      <c r="AM398" s="1"/>
      <c r="AN398" s="1"/>
      <c r="AO398" s="1"/>
    </row>
    <row r="399" spans="1:41" s="3" customFormat="1">
      <c r="A399" s="180" t="s">
        <v>416</v>
      </c>
      <c r="B399" s="53" t="s">
        <v>417</v>
      </c>
      <c r="C399" s="53"/>
      <c r="D399" s="7"/>
      <c r="E399" s="9"/>
      <c r="F399" s="70">
        <v>1</v>
      </c>
      <c r="G399" s="71"/>
      <c r="H399" s="72">
        <f t="shared" si="475"/>
        <v>1</v>
      </c>
      <c r="I399" s="70">
        <v>1</v>
      </c>
      <c r="J399" s="71" t="s">
        <v>216</v>
      </c>
      <c r="K399" s="73">
        <f>SUMIF(exportMMB!D:D,budgetMMB!A399,exportMMB!F:F)</f>
        <v>0</v>
      </c>
      <c r="L399" s="19">
        <f t="shared" si="476"/>
        <v>0</v>
      </c>
      <c r="M399" s="32"/>
      <c r="N399" s="19">
        <f t="shared" si="477"/>
        <v>0</v>
      </c>
      <c r="O399" s="42"/>
      <c r="P399" s="42"/>
      <c r="Q399" s="42"/>
      <c r="R399" s="42"/>
      <c r="S399" s="19">
        <f t="shared" si="478"/>
        <v>0</v>
      </c>
      <c r="T399" s="42">
        <f t="shared" si="479"/>
        <v>0</v>
      </c>
      <c r="U399" s="42" t="e">
        <f>SUMIF(#REF!,A399,#REF!)</f>
        <v>#REF!</v>
      </c>
      <c r="V399" s="42" t="e">
        <f>SUMIF(#REF!,A399,#REF!)</f>
        <v>#REF!</v>
      </c>
      <c r="W399" s="42" t="e">
        <f t="shared" si="480"/>
        <v>#REF!</v>
      </c>
      <c r="X399" s="42" t="e">
        <f t="shared" si="481"/>
        <v>#REF!</v>
      </c>
      <c r="Y399" s="42" t="e">
        <f t="shared" si="482"/>
        <v>#REF!</v>
      </c>
      <c r="Z399" s="116" t="e">
        <f t="shared" si="483"/>
        <v>#REF!</v>
      </c>
      <c r="AA399" s="120">
        <f t="shared" si="484"/>
        <v>0</v>
      </c>
      <c r="AB399" s="153">
        <f t="shared" si="485"/>
        <v>0</v>
      </c>
      <c r="AC399" s="1"/>
      <c r="AD399" s="1"/>
      <c r="AE399" s="1"/>
      <c r="AF399" s="1"/>
      <c r="AG399" s="1"/>
      <c r="AH399" s="1"/>
      <c r="AI399" s="1"/>
      <c r="AJ399" s="1"/>
      <c r="AK399" s="1"/>
      <c r="AL399" s="1"/>
      <c r="AM399" s="1"/>
      <c r="AN399" s="1"/>
      <c r="AO399" s="1"/>
    </row>
    <row r="400" spans="1:41" s="3" customFormat="1">
      <c r="A400" s="180" t="s">
        <v>838</v>
      </c>
      <c r="B400" s="53" t="s">
        <v>839</v>
      </c>
      <c r="C400" s="53"/>
      <c r="D400" s="7"/>
      <c r="E400" s="9"/>
      <c r="F400" s="70">
        <v>1</v>
      </c>
      <c r="G400" s="71"/>
      <c r="H400" s="72">
        <f t="shared" ref="H400:H407" si="486">SUM(E400:G400)</f>
        <v>1</v>
      </c>
      <c r="I400" s="70">
        <v>1</v>
      </c>
      <c r="J400" s="71" t="s">
        <v>216</v>
      </c>
      <c r="K400" s="73">
        <f>SUMIF(exportMMB!D:D,budgetMMB!A400,exportMMB!F:F)</f>
        <v>0</v>
      </c>
      <c r="L400" s="19">
        <f t="shared" si="476"/>
        <v>0</v>
      </c>
      <c r="M400" s="32"/>
      <c r="N400" s="19">
        <f t="shared" si="477"/>
        <v>0</v>
      </c>
      <c r="O400" s="42"/>
      <c r="P400" s="42"/>
      <c r="Q400" s="42"/>
      <c r="R400" s="42"/>
      <c r="S400" s="19">
        <f t="shared" si="478"/>
        <v>0</v>
      </c>
      <c r="T400" s="42">
        <f t="shared" si="479"/>
        <v>0</v>
      </c>
      <c r="U400" s="42" t="e">
        <f>SUMIF(#REF!,A400,#REF!)</f>
        <v>#REF!</v>
      </c>
      <c r="V400" s="42" t="e">
        <f>SUMIF(#REF!,A400,#REF!)</f>
        <v>#REF!</v>
      </c>
      <c r="W400" s="42" t="e">
        <f t="shared" si="480"/>
        <v>#REF!</v>
      </c>
      <c r="X400" s="42" t="e">
        <f t="shared" si="481"/>
        <v>#REF!</v>
      </c>
      <c r="Y400" s="42" t="e">
        <f t="shared" si="482"/>
        <v>#REF!</v>
      </c>
      <c r="Z400" s="116" t="e">
        <f t="shared" si="483"/>
        <v>#REF!</v>
      </c>
      <c r="AA400" s="120">
        <f t="shared" si="484"/>
        <v>0</v>
      </c>
      <c r="AB400" s="153">
        <f t="shared" si="485"/>
        <v>0</v>
      </c>
      <c r="AC400" s="1"/>
      <c r="AD400" s="1"/>
      <c r="AE400" s="1"/>
      <c r="AF400" s="1"/>
      <c r="AG400" s="1"/>
      <c r="AH400" s="1"/>
      <c r="AI400" s="1"/>
      <c r="AJ400" s="1"/>
      <c r="AK400" s="1"/>
      <c r="AL400" s="1"/>
      <c r="AM400" s="1"/>
      <c r="AN400" s="1"/>
      <c r="AO400" s="1"/>
    </row>
    <row r="401" spans="1:41" s="3" customFormat="1">
      <c r="A401" s="180" t="s">
        <v>418</v>
      </c>
      <c r="B401" s="53" t="s">
        <v>42</v>
      </c>
      <c r="C401" s="53"/>
      <c r="D401" s="7"/>
      <c r="E401" s="9"/>
      <c r="F401" s="70">
        <v>1</v>
      </c>
      <c r="G401" s="71"/>
      <c r="H401" s="72">
        <f t="shared" si="486"/>
        <v>1</v>
      </c>
      <c r="I401" s="70">
        <v>1</v>
      </c>
      <c r="J401" s="71" t="s">
        <v>216</v>
      </c>
      <c r="K401" s="73">
        <f>SUMIF(exportMMB!D:D,budgetMMB!A401,exportMMB!F:F)</f>
        <v>0</v>
      </c>
      <c r="L401" s="19">
        <f t="shared" si="476"/>
        <v>0</v>
      </c>
      <c r="M401" s="32"/>
      <c r="N401" s="19">
        <f t="shared" si="477"/>
        <v>0</v>
      </c>
      <c r="O401" s="42"/>
      <c r="P401" s="42"/>
      <c r="Q401" s="42"/>
      <c r="R401" s="42"/>
      <c r="S401" s="19">
        <f t="shared" si="478"/>
        <v>0</v>
      </c>
      <c r="T401" s="42">
        <f t="shared" si="479"/>
        <v>0</v>
      </c>
      <c r="U401" s="42" t="e">
        <f>SUMIF(#REF!,A401,#REF!)</f>
        <v>#REF!</v>
      </c>
      <c r="V401" s="42" t="e">
        <f>SUMIF(#REF!,A401,#REF!)</f>
        <v>#REF!</v>
      </c>
      <c r="W401" s="42" t="e">
        <f t="shared" si="480"/>
        <v>#REF!</v>
      </c>
      <c r="X401" s="42" t="e">
        <f t="shared" si="481"/>
        <v>#REF!</v>
      </c>
      <c r="Y401" s="42" t="e">
        <f t="shared" si="482"/>
        <v>#REF!</v>
      </c>
      <c r="Z401" s="116" t="e">
        <f t="shared" si="483"/>
        <v>#REF!</v>
      </c>
      <c r="AA401" s="120">
        <f t="shared" si="484"/>
        <v>0</v>
      </c>
      <c r="AB401" s="153">
        <f t="shared" si="485"/>
        <v>0</v>
      </c>
      <c r="AC401" s="1"/>
      <c r="AD401" s="1"/>
      <c r="AE401" s="1"/>
      <c r="AF401" s="1"/>
      <c r="AG401" s="1"/>
      <c r="AH401" s="1"/>
      <c r="AI401" s="1"/>
      <c r="AJ401" s="1"/>
      <c r="AK401" s="1"/>
      <c r="AL401" s="1"/>
      <c r="AM401" s="1"/>
      <c r="AN401" s="1"/>
      <c r="AO401" s="1"/>
    </row>
    <row r="402" spans="1:41" s="3" customFormat="1">
      <c r="A402" s="48">
        <v>3540</v>
      </c>
      <c r="B402" s="53" t="s">
        <v>142</v>
      </c>
      <c r="C402" s="53"/>
      <c r="D402" s="7"/>
      <c r="E402" s="9"/>
      <c r="F402" s="70">
        <v>1</v>
      </c>
      <c r="G402" s="71"/>
      <c r="H402" s="72">
        <f t="shared" si="486"/>
        <v>1</v>
      </c>
      <c r="I402" s="70">
        <v>1</v>
      </c>
      <c r="J402" s="71" t="s">
        <v>216</v>
      </c>
      <c r="K402" s="73">
        <f>SUMIF(exportMMB!D:D,budgetMMB!A402,exportMMB!F:F)</f>
        <v>0</v>
      </c>
      <c r="L402" s="19">
        <f t="shared" si="476"/>
        <v>0</v>
      </c>
      <c r="M402" s="32"/>
      <c r="N402" s="19">
        <f t="shared" si="477"/>
        <v>0</v>
      </c>
      <c r="O402" s="42"/>
      <c r="P402" s="42"/>
      <c r="Q402" s="42"/>
      <c r="R402" s="42"/>
      <c r="S402" s="19">
        <f t="shared" si="478"/>
        <v>0</v>
      </c>
      <c r="T402" s="42">
        <f t="shared" si="479"/>
        <v>0</v>
      </c>
      <c r="U402" s="42" t="e">
        <f>SUMIF(#REF!,A402,#REF!)</f>
        <v>#REF!</v>
      </c>
      <c r="V402" s="42" t="e">
        <f>SUMIF(#REF!,A402,#REF!)</f>
        <v>#REF!</v>
      </c>
      <c r="W402" s="42" t="e">
        <f t="shared" si="480"/>
        <v>#REF!</v>
      </c>
      <c r="X402" s="42" t="e">
        <f t="shared" si="481"/>
        <v>#REF!</v>
      </c>
      <c r="Y402" s="42" t="e">
        <f t="shared" si="482"/>
        <v>#REF!</v>
      </c>
      <c r="Z402" s="116" t="e">
        <f t="shared" si="483"/>
        <v>#REF!</v>
      </c>
      <c r="AA402" s="120">
        <f t="shared" si="484"/>
        <v>0</v>
      </c>
      <c r="AB402" s="153">
        <f t="shared" si="485"/>
        <v>0</v>
      </c>
      <c r="AC402" s="1"/>
      <c r="AD402" s="1"/>
      <c r="AE402" s="1"/>
      <c r="AF402" s="1"/>
      <c r="AG402" s="1"/>
      <c r="AH402" s="1"/>
      <c r="AI402" s="1"/>
      <c r="AJ402" s="1"/>
      <c r="AK402" s="1"/>
      <c r="AL402" s="1"/>
      <c r="AM402" s="1"/>
      <c r="AN402" s="1"/>
      <c r="AO402" s="1"/>
    </row>
    <row r="403" spans="1:41" s="3" customFormat="1">
      <c r="A403" s="48">
        <v>3541</v>
      </c>
      <c r="B403" s="53" t="s">
        <v>43</v>
      </c>
      <c r="C403" s="53"/>
      <c r="D403" s="7"/>
      <c r="E403" s="9"/>
      <c r="F403" s="70">
        <v>1</v>
      </c>
      <c r="G403" s="71"/>
      <c r="H403" s="72">
        <f t="shared" si="486"/>
        <v>1</v>
      </c>
      <c r="I403" s="70">
        <v>1</v>
      </c>
      <c r="J403" s="71" t="s">
        <v>216</v>
      </c>
      <c r="K403" s="73">
        <f>SUMIF(exportMMB!D:D,budgetMMB!A403,exportMMB!F:F)</f>
        <v>0</v>
      </c>
      <c r="L403" s="19">
        <f t="shared" si="476"/>
        <v>0</v>
      </c>
      <c r="M403" s="32"/>
      <c r="N403" s="19">
        <f t="shared" si="477"/>
        <v>0</v>
      </c>
      <c r="O403" s="42"/>
      <c r="P403" s="42"/>
      <c r="Q403" s="42"/>
      <c r="R403" s="42"/>
      <c r="S403" s="19">
        <f t="shared" si="478"/>
        <v>0</v>
      </c>
      <c r="T403" s="42">
        <f t="shared" si="479"/>
        <v>0</v>
      </c>
      <c r="U403" s="42" t="e">
        <f>SUMIF(#REF!,A403,#REF!)</f>
        <v>#REF!</v>
      </c>
      <c r="V403" s="42" t="e">
        <f>SUMIF(#REF!,A403,#REF!)</f>
        <v>#REF!</v>
      </c>
      <c r="W403" s="42" t="e">
        <f t="shared" si="480"/>
        <v>#REF!</v>
      </c>
      <c r="X403" s="42" t="e">
        <f t="shared" si="481"/>
        <v>#REF!</v>
      </c>
      <c r="Y403" s="42" t="e">
        <f t="shared" si="482"/>
        <v>#REF!</v>
      </c>
      <c r="Z403" s="116" t="e">
        <f t="shared" si="483"/>
        <v>#REF!</v>
      </c>
      <c r="AA403" s="120">
        <f t="shared" si="484"/>
        <v>0</v>
      </c>
      <c r="AB403" s="153">
        <f t="shared" si="485"/>
        <v>0</v>
      </c>
      <c r="AC403" s="1"/>
      <c r="AD403" s="1"/>
      <c r="AE403" s="1"/>
      <c r="AF403" s="1"/>
      <c r="AG403" s="1"/>
      <c r="AH403" s="1"/>
      <c r="AI403" s="1"/>
      <c r="AJ403" s="1"/>
      <c r="AK403" s="1"/>
      <c r="AL403" s="1"/>
      <c r="AM403" s="1"/>
      <c r="AN403" s="1"/>
      <c r="AO403" s="1"/>
    </row>
    <row r="404" spans="1:41" s="3" customFormat="1">
      <c r="A404" s="48">
        <v>3542</v>
      </c>
      <c r="B404" s="53" t="s">
        <v>143</v>
      </c>
      <c r="C404" s="53"/>
      <c r="D404" s="7"/>
      <c r="E404" s="9"/>
      <c r="F404" s="70">
        <v>1</v>
      </c>
      <c r="G404" s="71"/>
      <c r="H404" s="72">
        <f t="shared" si="486"/>
        <v>1</v>
      </c>
      <c r="I404" s="70">
        <v>1</v>
      </c>
      <c r="J404" s="71" t="s">
        <v>216</v>
      </c>
      <c r="K404" s="73">
        <f>SUMIF(exportMMB!D:D,budgetMMB!A404,exportMMB!F:F)</f>
        <v>0</v>
      </c>
      <c r="L404" s="19">
        <f t="shared" si="476"/>
        <v>0</v>
      </c>
      <c r="M404" s="32"/>
      <c r="N404" s="19">
        <f t="shared" si="477"/>
        <v>0</v>
      </c>
      <c r="O404" s="42"/>
      <c r="P404" s="42"/>
      <c r="Q404" s="42"/>
      <c r="R404" s="42"/>
      <c r="S404" s="19">
        <f t="shared" si="478"/>
        <v>0</v>
      </c>
      <c r="T404" s="42">
        <f t="shared" si="479"/>
        <v>0</v>
      </c>
      <c r="U404" s="42" t="e">
        <f>SUMIF(#REF!,A404,#REF!)</f>
        <v>#REF!</v>
      </c>
      <c r="V404" s="42" t="e">
        <f>SUMIF(#REF!,A404,#REF!)</f>
        <v>#REF!</v>
      </c>
      <c r="W404" s="42" t="e">
        <f t="shared" si="480"/>
        <v>#REF!</v>
      </c>
      <c r="X404" s="42" t="e">
        <f t="shared" si="481"/>
        <v>#REF!</v>
      </c>
      <c r="Y404" s="42" t="e">
        <f t="shared" si="482"/>
        <v>#REF!</v>
      </c>
      <c r="Z404" s="116" t="e">
        <f t="shared" si="483"/>
        <v>#REF!</v>
      </c>
      <c r="AA404" s="120">
        <f t="shared" si="484"/>
        <v>0</v>
      </c>
      <c r="AB404" s="153">
        <f t="shared" si="485"/>
        <v>0</v>
      </c>
      <c r="AC404" s="1"/>
      <c r="AD404" s="1"/>
      <c r="AE404" s="1"/>
      <c r="AF404" s="1"/>
      <c r="AG404" s="1"/>
      <c r="AH404" s="1"/>
      <c r="AI404" s="1"/>
      <c r="AJ404" s="1"/>
      <c r="AK404" s="1"/>
      <c r="AL404" s="1"/>
      <c r="AM404" s="1"/>
      <c r="AN404" s="1"/>
      <c r="AO404" s="1"/>
    </row>
    <row r="405" spans="1:41" s="3" customFormat="1">
      <c r="A405" s="180" t="s">
        <v>694</v>
      </c>
      <c r="B405" s="53" t="s">
        <v>695</v>
      </c>
      <c r="C405" s="53"/>
      <c r="D405" s="7"/>
      <c r="E405" s="9"/>
      <c r="F405" s="70">
        <v>1</v>
      </c>
      <c r="G405" s="71"/>
      <c r="H405" s="72">
        <f t="shared" si="486"/>
        <v>1</v>
      </c>
      <c r="I405" s="70">
        <v>1</v>
      </c>
      <c r="J405" s="71" t="s">
        <v>216</v>
      </c>
      <c r="K405" s="73">
        <f>SUMIF(exportMMB!D:D,budgetMMB!A405,exportMMB!F:F)</f>
        <v>0</v>
      </c>
      <c r="L405" s="19">
        <f t="shared" si="476"/>
        <v>0</v>
      </c>
      <c r="M405" s="32"/>
      <c r="N405" s="19">
        <f t="shared" si="477"/>
        <v>0</v>
      </c>
      <c r="O405" s="42"/>
      <c r="P405" s="42"/>
      <c r="Q405" s="42"/>
      <c r="R405" s="42"/>
      <c r="S405" s="19">
        <f t="shared" si="478"/>
        <v>0</v>
      </c>
      <c r="T405" s="42">
        <f t="shared" si="479"/>
        <v>0</v>
      </c>
      <c r="U405" s="42" t="e">
        <f>SUMIF(#REF!,A405,#REF!)</f>
        <v>#REF!</v>
      </c>
      <c r="V405" s="42" t="e">
        <f>SUMIF(#REF!,A405,#REF!)</f>
        <v>#REF!</v>
      </c>
      <c r="W405" s="42" t="e">
        <f t="shared" si="480"/>
        <v>#REF!</v>
      </c>
      <c r="X405" s="42" t="e">
        <f t="shared" si="481"/>
        <v>#REF!</v>
      </c>
      <c r="Y405" s="42" t="e">
        <f t="shared" si="482"/>
        <v>#REF!</v>
      </c>
      <c r="Z405" s="116" t="e">
        <f t="shared" si="483"/>
        <v>#REF!</v>
      </c>
      <c r="AA405" s="120">
        <f t="shared" si="484"/>
        <v>0</v>
      </c>
      <c r="AB405" s="153">
        <f t="shared" si="485"/>
        <v>0</v>
      </c>
      <c r="AC405" s="1"/>
      <c r="AD405" s="1"/>
      <c r="AE405" s="1"/>
      <c r="AF405" s="1"/>
      <c r="AG405" s="1"/>
      <c r="AH405" s="1"/>
      <c r="AI405" s="1"/>
      <c r="AJ405" s="1"/>
      <c r="AK405" s="1"/>
      <c r="AL405" s="1"/>
      <c r="AM405" s="1"/>
      <c r="AN405" s="1"/>
      <c r="AO405" s="1"/>
    </row>
    <row r="406" spans="1:41" s="3" customFormat="1">
      <c r="A406" s="48">
        <v>3544</v>
      </c>
      <c r="B406" s="53" t="s">
        <v>419</v>
      </c>
      <c r="C406" s="53"/>
      <c r="D406" s="7"/>
      <c r="E406" s="9"/>
      <c r="F406" s="70">
        <v>1</v>
      </c>
      <c r="G406" s="71"/>
      <c r="H406" s="72">
        <f t="shared" si="486"/>
        <v>1</v>
      </c>
      <c r="I406" s="70">
        <v>1</v>
      </c>
      <c r="J406" s="71" t="s">
        <v>216</v>
      </c>
      <c r="K406" s="73">
        <f>SUMIF(exportMMB!D:D,budgetMMB!A406,exportMMB!F:F)</f>
        <v>0</v>
      </c>
      <c r="L406" s="19">
        <f t="shared" si="476"/>
        <v>0</v>
      </c>
      <c r="M406" s="32"/>
      <c r="N406" s="19">
        <f t="shared" si="477"/>
        <v>0</v>
      </c>
      <c r="O406" s="42"/>
      <c r="P406" s="42"/>
      <c r="Q406" s="42"/>
      <c r="R406" s="42"/>
      <c r="S406" s="19">
        <f t="shared" si="478"/>
        <v>0</v>
      </c>
      <c r="T406" s="42">
        <f t="shared" si="479"/>
        <v>0</v>
      </c>
      <c r="U406" s="42" t="e">
        <f>SUMIF(#REF!,A406,#REF!)</f>
        <v>#REF!</v>
      </c>
      <c r="V406" s="42" t="e">
        <f>SUMIF(#REF!,A406,#REF!)</f>
        <v>#REF!</v>
      </c>
      <c r="W406" s="42" t="e">
        <f t="shared" si="480"/>
        <v>#REF!</v>
      </c>
      <c r="X406" s="42" t="e">
        <f t="shared" si="481"/>
        <v>#REF!</v>
      </c>
      <c r="Y406" s="42" t="e">
        <f t="shared" si="482"/>
        <v>#REF!</v>
      </c>
      <c r="Z406" s="116" t="e">
        <f t="shared" si="483"/>
        <v>#REF!</v>
      </c>
      <c r="AA406" s="120">
        <f t="shared" si="484"/>
        <v>0</v>
      </c>
      <c r="AB406" s="153">
        <f t="shared" si="485"/>
        <v>0</v>
      </c>
      <c r="AC406" s="1"/>
      <c r="AD406" s="1"/>
      <c r="AE406" s="1"/>
      <c r="AF406" s="1"/>
      <c r="AG406" s="1"/>
      <c r="AH406" s="1"/>
      <c r="AI406" s="1"/>
      <c r="AJ406" s="1"/>
      <c r="AK406" s="1"/>
      <c r="AL406" s="1"/>
      <c r="AM406" s="1"/>
      <c r="AN406" s="1"/>
      <c r="AO406" s="1"/>
    </row>
    <row r="407" spans="1:41" s="3" customFormat="1">
      <c r="A407" s="180" t="s">
        <v>420</v>
      </c>
      <c r="B407" s="53" t="s">
        <v>421</v>
      </c>
      <c r="C407" s="53"/>
      <c r="D407" s="7"/>
      <c r="E407" s="9"/>
      <c r="F407" s="70">
        <v>1</v>
      </c>
      <c r="G407" s="71"/>
      <c r="H407" s="72">
        <f t="shared" si="486"/>
        <v>1</v>
      </c>
      <c r="I407" s="70">
        <v>1</v>
      </c>
      <c r="J407" s="71" t="s">
        <v>216</v>
      </c>
      <c r="K407" s="73">
        <f>SUMIF(exportMMB!D:D,budgetMMB!A407,exportMMB!F:F)</f>
        <v>0</v>
      </c>
      <c r="L407" s="19">
        <f t="shared" si="476"/>
        <v>0</v>
      </c>
      <c r="M407" s="32"/>
      <c r="N407" s="19">
        <f t="shared" si="477"/>
        <v>0</v>
      </c>
      <c r="O407" s="42"/>
      <c r="P407" s="42"/>
      <c r="Q407" s="42"/>
      <c r="R407" s="42"/>
      <c r="S407" s="19">
        <f t="shared" si="478"/>
        <v>0</v>
      </c>
      <c r="T407" s="42">
        <f t="shared" si="479"/>
        <v>0</v>
      </c>
      <c r="U407" s="42" t="e">
        <f>SUMIF(#REF!,A407,#REF!)</f>
        <v>#REF!</v>
      </c>
      <c r="V407" s="42" t="e">
        <f>SUMIF(#REF!,A407,#REF!)</f>
        <v>#REF!</v>
      </c>
      <c r="W407" s="42" t="e">
        <f t="shared" si="480"/>
        <v>#REF!</v>
      </c>
      <c r="X407" s="42" t="e">
        <f t="shared" si="481"/>
        <v>#REF!</v>
      </c>
      <c r="Y407" s="42" t="e">
        <f t="shared" si="482"/>
        <v>#REF!</v>
      </c>
      <c r="Z407" s="116" t="e">
        <f t="shared" si="483"/>
        <v>#REF!</v>
      </c>
      <c r="AA407" s="120">
        <f t="shared" si="484"/>
        <v>0</v>
      </c>
      <c r="AB407" s="153">
        <f t="shared" si="485"/>
        <v>0</v>
      </c>
      <c r="AC407" s="1"/>
      <c r="AD407" s="1"/>
      <c r="AE407" s="1"/>
      <c r="AF407" s="1"/>
      <c r="AG407" s="1"/>
      <c r="AH407" s="1"/>
      <c r="AI407" s="1"/>
      <c r="AJ407" s="1"/>
      <c r="AK407" s="1"/>
      <c r="AL407" s="1"/>
      <c r="AM407" s="1"/>
      <c r="AN407" s="1"/>
      <c r="AO407" s="1"/>
    </row>
    <row r="408" spans="1:41" s="3" customFormat="1">
      <c r="A408" s="48">
        <v>3547</v>
      </c>
      <c r="B408" s="53" t="s">
        <v>696</v>
      </c>
      <c r="C408" s="53"/>
      <c r="D408" s="7"/>
      <c r="E408" s="9"/>
      <c r="F408" s="70">
        <v>1</v>
      </c>
      <c r="G408" s="71"/>
      <c r="H408" s="72">
        <f t="shared" ref="H408:H411" si="487">SUM(E408:G408)</f>
        <v>1</v>
      </c>
      <c r="I408" s="70">
        <v>1</v>
      </c>
      <c r="J408" s="71" t="s">
        <v>216</v>
      </c>
      <c r="K408" s="73">
        <f>SUMIF(exportMMB!D:D,budgetMMB!A408,exportMMB!F:F)</f>
        <v>0</v>
      </c>
      <c r="L408" s="19">
        <f t="shared" si="476"/>
        <v>0</v>
      </c>
      <c r="M408" s="32"/>
      <c r="N408" s="19">
        <f t="shared" si="477"/>
        <v>0</v>
      </c>
      <c r="O408" s="42"/>
      <c r="P408" s="42"/>
      <c r="Q408" s="42"/>
      <c r="R408" s="42"/>
      <c r="S408" s="19">
        <f t="shared" si="478"/>
        <v>0</v>
      </c>
      <c r="T408" s="42">
        <f t="shared" si="479"/>
        <v>0</v>
      </c>
      <c r="U408" s="42" t="e">
        <f>SUMIF(#REF!,A408,#REF!)</f>
        <v>#REF!</v>
      </c>
      <c r="V408" s="42" t="e">
        <f>SUMIF(#REF!,A408,#REF!)</f>
        <v>#REF!</v>
      </c>
      <c r="W408" s="42" t="e">
        <f t="shared" si="480"/>
        <v>#REF!</v>
      </c>
      <c r="X408" s="42" t="e">
        <f t="shared" si="481"/>
        <v>#REF!</v>
      </c>
      <c r="Y408" s="42" t="e">
        <f t="shared" si="482"/>
        <v>#REF!</v>
      </c>
      <c r="Z408" s="116" t="e">
        <f t="shared" si="483"/>
        <v>#REF!</v>
      </c>
      <c r="AA408" s="120">
        <f t="shared" si="484"/>
        <v>0</v>
      </c>
      <c r="AB408" s="153">
        <f t="shared" si="485"/>
        <v>0</v>
      </c>
      <c r="AC408" s="1"/>
      <c r="AD408" s="1"/>
      <c r="AE408" s="1"/>
      <c r="AF408" s="1"/>
      <c r="AG408" s="1"/>
      <c r="AH408" s="1"/>
      <c r="AI408" s="1"/>
      <c r="AJ408" s="1"/>
      <c r="AK408" s="1"/>
      <c r="AL408" s="1"/>
      <c r="AM408" s="1"/>
      <c r="AN408" s="1"/>
      <c r="AO408" s="1"/>
    </row>
    <row r="409" spans="1:41" s="3" customFormat="1">
      <c r="A409" s="48">
        <v>3548</v>
      </c>
      <c r="B409" s="53" t="s">
        <v>697</v>
      </c>
      <c r="C409" s="53"/>
      <c r="D409" s="7"/>
      <c r="E409" s="9"/>
      <c r="F409" s="70">
        <v>1</v>
      </c>
      <c r="G409" s="71"/>
      <c r="H409" s="72">
        <f t="shared" si="487"/>
        <v>1</v>
      </c>
      <c r="I409" s="70">
        <v>1</v>
      </c>
      <c r="J409" s="71" t="s">
        <v>216</v>
      </c>
      <c r="K409" s="73">
        <f>SUMIF(exportMMB!D:D,budgetMMB!A409,exportMMB!F:F)</f>
        <v>0</v>
      </c>
      <c r="L409" s="19">
        <f t="shared" si="476"/>
        <v>0</v>
      </c>
      <c r="M409" s="32"/>
      <c r="N409" s="19">
        <f t="shared" si="477"/>
        <v>0</v>
      </c>
      <c r="O409" s="42"/>
      <c r="P409" s="42"/>
      <c r="Q409" s="42"/>
      <c r="R409" s="42"/>
      <c r="S409" s="19">
        <f t="shared" si="478"/>
        <v>0</v>
      </c>
      <c r="T409" s="42">
        <f t="shared" si="479"/>
        <v>0</v>
      </c>
      <c r="U409" s="42" t="e">
        <f>SUMIF(#REF!,A409,#REF!)</f>
        <v>#REF!</v>
      </c>
      <c r="V409" s="42" t="e">
        <f>SUMIF(#REF!,A409,#REF!)</f>
        <v>#REF!</v>
      </c>
      <c r="W409" s="42" t="e">
        <f t="shared" si="480"/>
        <v>#REF!</v>
      </c>
      <c r="X409" s="42" t="e">
        <f t="shared" si="481"/>
        <v>#REF!</v>
      </c>
      <c r="Y409" s="42" t="e">
        <f t="shared" si="482"/>
        <v>#REF!</v>
      </c>
      <c r="Z409" s="116" t="e">
        <f t="shared" si="483"/>
        <v>#REF!</v>
      </c>
      <c r="AA409" s="120">
        <f t="shared" si="484"/>
        <v>0</v>
      </c>
      <c r="AB409" s="153">
        <f t="shared" si="485"/>
        <v>0</v>
      </c>
      <c r="AC409" s="1"/>
      <c r="AD409" s="1"/>
      <c r="AE409" s="1"/>
      <c r="AF409" s="1"/>
      <c r="AG409" s="1"/>
      <c r="AH409" s="1"/>
      <c r="AI409" s="1"/>
      <c r="AJ409" s="1"/>
      <c r="AK409" s="1"/>
      <c r="AL409" s="1"/>
      <c r="AM409" s="1"/>
      <c r="AN409" s="1"/>
      <c r="AO409" s="1"/>
    </row>
    <row r="410" spans="1:41" s="3" customFormat="1">
      <c r="A410" s="48">
        <v>3550</v>
      </c>
      <c r="B410" s="53" t="s">
        <v>144</v>
      </c>
      <c r="C410" s="53"/>
      <c r="D410" s="7"/>
      <c r="E410" s="9"/>
      <c r="F410" s="70">
        <v>1</v>
      </c>
      <c r="G410" s="71"/>
      <c r="H410" s="72">
        <f t="shared" si="487"/>
        <v>1</v>
      </c>
      <c r="I410" s="70">
        <v>1</v>
      </c>
      <c r="J410" s="71" t="s">
        <v>216</v>
      </c>
      <c r="K410" s="73">
        <f>SUMIF(exportMMB!D:D,budgetMMB!A410,exportMMB!F:F)</f>
        <v>0</v>
      </c>
      <c r="L410" s="19">
        <f t="shared" si="476"/>
        <v>0</v>
      </c>
      <c r="M410" s="32"/>
      <c r="N410" s="19">
        <f t="shared" si="477"/>
        <v>0</v>
      </c>
      <c r="O410" s="42"/>
      <c r="P410" s="42"/>
      <c r="Q410" s="42"/>
      <c r="R410" s="42"/>
      <c r="S410" s="19">
        <f t="shared" si="478"/>
        <v>0</v>
      </c>
      <c r="T410" s="42">
        <f t="shared" si="479"/>
        <v>0</v>
      </c>
      <c r="U410" s="42" t="e">
        <f>SUMIF(#REF!,A410,#REF!)</f>
        <v>#REF!</v>
      </c>
      <c r="V410" s="42" t="e">
        <f>SUMIF(#REF!,A410,#REF!)</f>
        <v>#REF!</v>
      </c>
      <c r="W410" s="42" t="e">
        <f t="shared" si="480"/>
        <v>#REF!</v>
      </c>
      <c r="X410" s="42" t="e">
        <f t="shared" si="481"/>
        <v>#REF!</v>
      </c>
      <c r="Y410" s="42" t="e">
        <f t="shared" si="482"/>
        <v>#REF!</v>
      </c>
      <c r="Z410" s="116" t="e">
        <f t="shared" si="483"/>
        <v>#REF!</v>
      </c>
      <c r="AA410" s="120">
        <f t="shared" si="484"/>
        <v>0</v>
      </c>
      <c r="AB410" s="153">
        <f t="shared" si="485"/>
        <v>0</v>
      </c>
      <c r="AC410" s="1"/>
      <c r="AD410" s="1"/>
      <c r="AE410" s="1"/>
      <c r="AF410" s="1"/>
      <c r="AG410" s="1"/>
      <c r="AH410" s="1"/>
      <c r="AI410" s="1"/>
      <c r="AJ410" s="1"/>
      <c r="AK410" s="1"/>
      <c r="AL410" s="1"/>
      <c r="AM410" s="1"/>
      <c r="AN410" s="1"/>
      <c r="AO410" s="1"/>
    </row>
    <row r="411" spans="1:41" s="3" customFormat="1" ht="11.1" customHeight="1">
      <c r="A411" s="48">
        <v>3583</v>
      </c>
      <c r="B411" s="53" t="s">
        <v>145</v>
      </c>
      <c r="C411" s="53"/>
      <c r="D411" s="7"/>
      <c r="E411" s="9"/>
      <c r="F411" s="70">
        <v>1</v>
      </c>
      <c r="G411" s="71"/>
      <c r="H411" s="72">
        <f t="shared" si="487"/>
        <v>1</v>
      </c>
      <c r="I411" s="70">
        <v>1</v>
      </c>
      <c r="J411" s="71" t="s">
        <v>216</v>
      </c>
      <c r="K411" s="73">
        <f>SUMIF(exportMMB!D:D,budgetMMB!A411,exportMMB!F:F)</f>
        <v>0</v>
      </c>
      <c r="L411" s="19">
        <f t="shared" si="476"/>
        <v>0</v>
      </c>
      <c r="M411" s="32"/>
      <c r="N411" s="19">
        <f t="shared" si="477"/>
        <v>0</v>
      </c>
      <c r="O411" s="42"/>
      <c r="P411" s="42"/>
      <c r="Q411" s="42"/>
      <c r="R411" s="42"/>
      <c r="S411" s="19">
        <f t="shared" si="478"/>
        <v>0</v>
      </c>
      <c r="T411" s="42">
        <f t="shared" si="479"/>
        <v>0</v>
      </c>
      <c r="U411" s="42" t="e">
        <f>SUMIF(#REF!,A411,#REF!)</f>
        <v>#REF!</v>
      </c>
      <c r="V411" s="42" t="e">
        <f>SUMIF(#REF!,A411,#REF!)</f>
        <v>#REF!</v>
      </c>
      <c r="W411" s="42" t="e">
        <f t="shared" si="480"/>
        <v>#REF!</v>
      </c>
      <c r="X411" s="42" t="e">
        <f t="shared" si="481"/>
        <v>#REF!</v>
      </c>
      <c r="Y411" s="42" t="e">
        <f t="shared" si="482"/>
        <v>#REF!</v>
      </c>
      <c r="Z411" s="116" t="e">
        <f t="shared" si="483"/>
        <v>#REF!</v>
      </c>
      <c r="AA411" s="120">
        <f t="shared" si="484"/>
        <v>0</v>
      </c>
      <c r="AB411" s="153">
        <f t="shared" si="485"/>
        <v>0</v>
      </c>
      <c r="AC411" s="1"/>
      <c r="AD411" s="1"/>
      <c r="AE411" s="1"/>
      <c r="AF411" s="1"/>
      <c r="AG411" s="1"/>
      <c r="AH411" s="1"/>
      <c r="AI411" s="1"/>
      <c r="AJ411" s="1"/>
      <c r="AK411" s="1"/>
      <c r="AL411" s="1"/>
      <c r="AM411" s="1"/>
      <c r="AN411" s="1"/>
      <c r="AO411" s="1"/>
    </row>
    <row r="412" spans="1:41" s="3" customFormat="1">
      <c r="A412" s="48"/>
      <c r="B412" s="55" t="s">
        <v>253</v>
      </c>
      <c r="C412" s="55"/>
      <c r="D412" s="7"/>
      <c r="E412" s="9"/>
      <c r="F412" s="70"/>
      <c r="G412" s="71"/>
      <c r="H412" s="72"/>
      <c r="I412" s="70"/>
      <c r="J412" s="71"/>
      <c r="K412" s="73"/>
      <c r="L412" s="21">
        <f t="shared" ref="L412:S412" si="488">SUM(L396:L411)</f>
        <v>0</v>
      </c>
      <c r="M412" s="28">
        <f t="shared" si="488"/>
        <v>0</v>
      </c>
      <c r="N412" s="21">
        <f t="shared" si="488"/>
        <v>0</v>
      </c>
      <c r="O412" s="43">
        <f t="shared" si="488"/>
        <v>0</v>
      </c>
      <c r="P412" s="43">
        <f t="shared" si="488"/>
        <v>0</v>
      </c>
      <c r="Q412" s="43">
        <f t="shared" si="488"/>
        <v>0</v>
      </c>
      <c r="R412" s="43">
        <f t="shared" si="488"/>
        <v>0</v>
      </c>
      <c r="S412" s="21">
        <f t="shared" si="488"/>
        <v>0</v>
      </c>
      <c r="T412" s="43">
        <f>SUM(T396:T411)</f>
        <v>0</v>
      </c>
      <c r="U412" s="46" t="e">
        <f t="shared" ref="U412:V412" si="489">SUM(U396:U411)</f>
        <v>#REF!</v>
      </c>
      <c r="V412" s="46" t="e">
        <f t="shared" si="489"/>
        <v>#REF!</v>
      </c>
      <c r="W412" s="46" t="e">
        <f t="shared" ref="W412:AA412" si="490">SUM(W396:W411)</f>
        <v>#REF!</v>
      </c>
      <c r="X412" s="46" t="e">
        <f t="shared" si="490"/>
        <v>#REF!</v>
      </c>
      <c r="Y412" s="46" t="e">
        <f t="shared" si="490"/>
        <v>#REF!</v>
      </c>
      <c r="Z412" s="142" t="e">
        <f t="shared" si="490"/>
        <v>#REF!</v>
      </c>
      <c r="AA412" s="143">
        <f t="shared" si="490"/>
        <v>0</v>
      </c>
      <c r="AB412" s="161">
        <f t="shared" ref="AB412" si="491">SUM(AB396:AB411)</f>
        <v>0</v>
      </c>
      <c r="AC412" s="1"/>
      <c r="AD412" s="1"/>
      <c r="AE412" s="1"/>
      <c r="AF412" s="1"/>
      <c r="AG412" s="1"/>
      <c r="AH412" s="1"/>
      <c r="AI412" s="1"/>
      <c r="AJ412" s="1"/>
      <c r="AK412" s="1"/>
      <c r="AL412" s="1"/>
      <c r="AM412" s="1"/>
      <c r="AN412" s="1"/>
      <c r="AO412" s="1"/>
    </row>
    <row r="413" spans="1:41" s="3" customFormat="1">
      <c r="A413" s="18"/>
      <c r="B413" s="53"/>
      <c r="C413" s="53"/>
      <c r="D413" s="7"/>
      <c r="E413" s="4"/>
      <c r="F413" s="70"/>
      <c r="G413" s="71"/>
      <c r="H413" s="72"/>
      <c r="I413" s="70"/>
      <c r="J413" s="70"/>
      <c r="K413" s="73"/>
      <c r="L413" s="19"/>
      <c r="M413" s="32"/>
      <c r="N413" s="19"/>
      <c r="O413" s="42"/>
      <c r="P413" s="42"/>
      <c r="Q413" s="42"/>
      <c r="R413" s="42"/>
      <c r="S413" s="19"/>
      <c r="T413" s="42"/>
      <c r="U413" s="42"/>
      <c r="V413" s="42"/>
      <c r="W413" s="42"/>
      <c r="X413" s="42"/>
      <c r="Y413" s="46"/>
      <c r="Z413" s="116"/>
      <c r="AA413" s="120"/>
      <c r="AB413" s="162"/>
      <c r="AC413" s="1"/>
      <c r="AD413" s="1"/>
      <c r="AE413" s="1"/>
      <c r="AF413" s="1"/>
      <c r="AG413" s="1"/>
      <c r="AH413" s="1"/>
      <c r="AI413" s="1"/>
      <c r="AJ413" s="1"/>
      <c r="AK413" s="1"/>
      <c r="AL413" s="1"/>
      <c r="AM413" s="1"/>
      <c r="AN413" s="1"/>
      <c r="AO413" s="1"/>
    </row>
    <row r="414" spans="1:41" s="3" customFormat="1">
      <c r="A414" s="181" t="s">
        <v>189</v>
      </c>
      <c r="B414" s="38" t="s">
        <v>233</v>
      </c>
      <c r="C414" s="38"/>
      <c r="D414" s="7"/>
      <c r="E414" s="9"/>
      <c r="F414" s="70"/>
      <c r="G414" s="71"/>
      <c r="H414" s="72"/>
      <c r="I414" s="70"/>
      <c r="J414" s="71"/>
      <c r="K414" s="73"/>
      <c r="L414" s="19"/>
      <c r="M414" s="32"/>
      <c r="N414" s="19"/>
      <c r="O414" s="42"/>
      <c r="P414" s="42"/>
      <c r="Q414" s="42"/>
      <c r="R414" s="42"/>
      <c r="S414" s="19"/>
      <c r="T414" s="42"/>
      <c r="U414" s="42"/>
      <c r="V414" s="42"/>
      <c r="W414" s="42"/>
      <c r="X414" s="42"/>
      <c r="Y414" s="42"/>
      <c r="Z414" s="116"/>
      <c r="AA414" s="120"/>
      <c r="AB414" s="162"/>
      <c r="AC414" s="1"/>
      <c r="AD414" s="1"/>
      <c r="AE414" s="1"/>
      <c r="AF414" s="1"/>
      <c r="AG414" s="1"/>
      <c r="AH414" s="1"/>
      <c r="AI414" s="1"/>
      <c r="AJ414" s="1"/>
      <c r="AK414" s="1"/>
      <c r="AL414" s="1"/>
      <c r="AM414" s="1"/>
      <c r="AN414" s="1"/>
      <c r="AO414" s="1"/>
    </row>
    <row r="415" spans="1:41" s="3" customFormat="1">
      <c r="A415" s="48">
        <v>3601</v>
      </c>
      <c r="B415" s="53" t="s">
        <v>146</v>
      </c>
      <c r="C415" s="53"/>
      <c r="D415" s="7"/>
      <c r="E415" s="9"/>
      <c r="F415" s="70">
        <v>1</v>
      </c>
      <c r="G415" s="71"/>
      <c r="H415" s="72">
        <f t="shared" ref="H415:H419" si="492">SUM(E415:G415)</f>
        <v>1</v>
      </c>
      <c r="I415" s="70">
        <v>1</v>
      </c>
      <c r="J415" s="71" t="s">
        <v>216</v>
      </c>
      <c r="K415" s="73">
        <f>SUMIF(exportMMB!D:D,budgetMMB!A415,exportMMB!F:F)</f>
        <v>0</v>
      </c>
      <c r="L415" s="19">
        <f t="shared" ref="L415:L426" si="493">H415*I415*K415</f>
        <v>0</v>
      </c>
      <c r="M415" s="32"/>
      <c r="N415" s="19">
        <f t="shared" ref="N415:N426" si="494">MAX(L415-SUM(O415:R415),0)</f>
        <v>0</v>
      </c>
      <c r="O415" s="42"/>
      <c r="P415" s="42"/>
      <c r="Q415" s="42"/>
      <c r="R415" s="42"/>
      <c r="S415" s="19">
        <f t="shared" ref="S415:S426" si="495">L415-SUM(N415:R415)</f>
        <v>0</v>
      </c>
      <c r="T415" s="42">
        <f t="shared" ref="T415:T426" si="496">N415</f>
        <v>0</v>
      </c>
      <c r="U415" s="42" t="e">
        <f>SUMIF(#REF!,A415,#REF!)</f>
        <v>#REF!</v>
      </c>
      <c r="V415" s="42" t="e">
        <f>SUMIF(#REF!,A415,#REF!)</f>
        <v>#REF!</v>
      </c>
      <c r="W415" s="42" t="e">
        <f t="shared" ref="W415:W426" si="497">U415+V415</f>
        <v>#REF!</v>
      </c>
      <c r="X415" s="42" t="e">
        <f t="shared" ref="X415:X426" si="498">MAX(L415-W415,0)</f>
        <v>#REF!</v>
      </c>
      <c r="Y415" s="42" t="e">
        <f t="shared" ref="Y415:Y426" si="499">W415+X415</f>
        <v>#REF!</v>
      </c>
      <c r="Z415" s="116" t="e">
        <f t="shared" ref="Z415:Z426" si="500">L415-Y415</f>
        <v>#REF!</v>
      </c>
      <c r="AA415" s="120">
        <f t="shared" ref="AA415:AA426" si="501">AB415-L415</f>
        <v>0</v>
      </c>
      <c r="AB415" s="153">
        <f t="shared" si="485"/>
        <v>0</v>
      </c>
      <c r="AC415" s="1"/>
      <c r="AD415" s="1"/>
      <c r="AE415" s="1"/>
      <c r="AF415" s="1"/>
      <c r="AG415" s="1"/>
      <c r="AH415" s="1"/>
      <c r="AI415" s="1"/>
      <c r="AJ415" s="1"/>
      <c r="AK415" s="1"/>
      <c r="AL415" s="1"/>
      <c r="AM415" s="1"/>
      <c r="AN415" s="1"/>
      <c r="AO415" s="1"/>
    </row>
    <row r="416" spans="1:41" s="3" customFormat="1">
      <c r="A416" s="48">
        <v>3602</v>
      </c>
      <c r="B416" s="53" t="s">
        <v>147</v>
      </c>
      <c r="C416" s="53"/>
      <c r="D416" s="7"/>
      <c r="E416" s="9"/>
      <c r="F416" s="70">
        <v>1</v>
      </c>
      <c r="G416" s="71"/>
      <c r="H416" s="72">
        <f t="shared" si="492"/>
        <v>1</v>
      </c>
      <c r="I416" s="70">
        <v>1</v>
      </c>
      <c r="J416" s="71" t="s">
        <v>216</v>
      </c>
      <c r="K416" s="73">
        <f>SUMIF(exportMMB!D:D,budgetMMB!A416,exportMMB!F:F)</f>
        <v>0</v>
      </c>
      <c r="L416" s="19">
        <f t="shared" si="493"/>
        <v>0</v>
      </c>
      <c r="M416" s="32"/>
      <c r="N416" s="19">
        <f t="shared" si="494"/>
        <v>0</v>
      </c>
      <c r="O416" s="42"/>
      <c r="P416" s="42"/>
      <c r="Q416" s="42"/>
      <c r="R416" s="42"/>
      <c r="S416" s="19">
        <f t="shared" si="495"/>
        <v>0</v>
      </c>
      <c r="T416" s="42">
        <f t="shared" si="496"/>
        <v>0</v>
      </c>
      <c r="U416" s="42" t="e">
        <f>SUMIF(#REF!,A416,#REF!)</f>
        <v>#REF!</v>
      </c>
      <c r="V416" s="42" t="e">
        <f>SUMIF(#REF!,A416,#REF!)</f>
        <v>#REF!</v>
      </c>
      <c r="W416" s="42" t="e">
        <f t="shared" si="497"/>
        <v>#REF!</v>
      </c>
      <c r="X416" s="42" t="e">
        <f t="shared" si="498"/>
        <v>#REF!</v>
      </c>
      <c r="Y416" s="42" t="e">
        <f t="shared" si="499"/>
        <v>#REF!</v>
      </c>
      <c r="Z416" s="116" t="e">
        <f t="shared" si="500"/>
        <v>#REF!</v>
      </c>
      <c r="AA416" s="120">
        <f t="shared" si="501"/>
        <v>0</v>
      </c>
      <c r="AB416" s="153">
        <f t="shared" si="485"/>
        <v>0</v>
      </c>
      <c r="AC416" s="1"/>
      <c r="AD416" s="1"/>
      <c r="AE416" s="1"/>
      <c r="AF416" s="1"/>
      <c r="AG416" s="1"/>
      <c r="AH416" s="1"/>
      <c r="AI416" s="1"/>
      <c r="AJ416" s="1"/>
      <c r="AK416" s="1"/>
      <c r="AL416" s="1"/>
      <c r="AM416" s="1"/>
      <c r="AN416" s="1"/>
      <c r="AO416" s="1"/>
    </row>
    <row r="417" spans="1:41" s="3" customFormat="1">
      <c r="A417" s="48">
        <v>3613</v>
      </c>
      <c r="B417" s="53" t="s">
        <v>42</v>
      </c>
      <c r="C417" s="53"/>
      <c r="D417" s="7"/>
      <c r="E417" s="9"/>
      <c r="F417" s="70">
        <v>1</v>
      </c>
      <c r="G417" s="71"/>
      <c r="H417" s="72">
        <f t="shared" si="492"/>
        <v>1</v>
      </c>
      <c r="I417" s="70">
        <v>1</v>
      </c>
      <c r="J417" s="71" t="s">
        <v>216</v>
      </c>
      <c r="K417" s="73">
        <f>SUMIF(exportMMB!D:D,budgetMMB!A417,exportMMB!F:F)</f>
        <v>0</v>
      </c>
      <c r="L417" s="19">
        <f t="shared" si="493"/>
        <v>0</v>
      </c>
      <c r="M417" s="32"/>
      <c r="N417" s="19">
        <f t="shared" si="494"/>
        <v>0</v>
      </c>
      <c r="O417" s="42"/>
      <c r="P417" s="42"/>
      <c r="Q417" s="42"/>
      <c r="R417" s="42"/>
      <c r="S417" s="19">
        <f t="shared" si="495"/>
        <v>0</v>
      </c>
      <c r="T417" s="42">
        <f t="shared" si="496"/>
        <v>0</v>
      </c>
      <c r="U417" s="42" t="e">
        <f>SUMIF(#REF!,A417,#REF!)</f>
        <v>#REF!</v>
      </c>
      <c r="V417" s="42" t="e">
        <f>SUMIF(#REF!,A417,#REF!)</f>
        <v>#REF!</v>
      </c>
      <c r="W417" s="42" t="e">
        <f t="shared" si="497"/>
        <v>#REF!</v>
      </c>
      <c r="X417" s="42" t="e">
        <f t="shared" si="498"/>
        <v>#REF!</v>
      </c>
      <c r="Y417" s="42" t="e">
        <f t="shared" si="499"/>
        <v>#REF!</v>
      </c>
      <c r="Z417" s="116" t="e">
        <f t="shared" si="500"/>
        <v>#REF!</v>
      </c>
      <c r="AA417" s="120">
        <f t="shared" si="501"/>
        <v>0</v>
      </c>
      <c r="AB417" s="153">
        <f t="shared" si="485"/>
        <v>0</v>
      </c>
      <c r="AC417" s="1"/>
      <c r="AD417" s="1"/>
      <c r="AE417" s="1"/>
      <c r="AF417" s="1"/>
      <c r="AG417" s="1"/>
      <c r="AH417" s="1"/>
      <c r="AI417" s="1"/>
      <c r="AJ417" s="1"/>
      <c r="AK417" s="1"/>
      <c r="AL417" s="1"/>
      <c r="AM417" s="1"/>
      <c r="AN417" s="1"/>
      <c r="AO417" s="1"/>
    </row>
    <row r="418" spans="1:41" s="3" customFormat="1">
      <c r="A418" s="48">
        <v>3639</v>
      </c>
      <c r="B418" s="53" t="s">
        <v>820</v>
      </c>
      <c r="C418" s="53"/>
      <c r="D418" s="7"/>
      <c r="E418" s="9"/>
      <c r="F418" s="70">
        <v>1</v>
      </c>
      <c r="G418" s="71"/>
      <c r="H418" s="72">
        <f t="shared" si="492"/>
        <v>1</v>
      </c>
      <c r="I418" s="70">
        <v>1</v>
      </c>
      <c r="J418" s="71" t="s">
        <v>216</v>
      </c>
      <c r="K418" s="73">
        <f>SUMIF(exportMMB!D:D,budgetMMB!A418,exportMMB!F:F)</f>
        <v>0</v>
      </c>
      <c r="L418" s="19">
        <f t="shared" si="493"/>
        <v>0</v>
      </c>
      <c r="M418" s="32"/>
      <c r="N418" s="19">
        <f t="shared" si="494"/>
        <v>0</v>
      </c>
      <c r="O418" s="42"/>
      <c r="P418" s="42"/>
      <c r="Q418" s="42"/>
      <c r="R418" s="42"/>
      <c r="S418" s="19">
        <f t="shared" si="495"/>
        <v>0</v>
      </c>
      <c r="T418" s="42">
        <f t="shared" si="496"/>
        <v>0</v>
      </c>
      <c r="U418" s="42" t="e">
        <f>SUMIF(#REF!,A418,#REF!)</f>
        <v>#REF!</v>
      </c>
      <c r="V418" s="42" t="e">
        <f>SUMIF(#REF!,A418,#REF!)</f>
        <v>#REF!</v>
      </c>
      <c r="W418" s="42" t="e">
        <f t="shared" si="497"/>
        <v>#REF!</v>
      </c>
      <c r="X418" s="42" t="e">
        <f t="shared" si="498"/>
        <v>#REF!</v>
      </c>
      <c r="Y418" s="42" t="e">
        <f t="shared" si="499"/>
        <v>#REF!</v>
      </c>
      <c r="Z418" s="116" t="e">
        <f t="shared" si="500"/>
        <v>#REF!</v>
      </c>
      <c r="AA418" s="120">
        <f t="shared" si="501"/>
        <v>0</v>
      </c>
      <c r="AB418" s="153">
        <f t="shared" si="485"/>
        <v>0</v>
      </c>
      <c r="AC418" s="1"/>
      <c r="AD418" s="1"/>
      <c r="AE418" s="1"/>
      <c r="AF418" s="1"/>
      <c r="AG418" s="1"/>
      <c r="AH418" s="1"/>
      <c r="AI418" s="1"/>
      <c r="AJ418" s="1"/>
      <c r="AK418" s="1"/>
      <c r="AL418" s="1"/>
      <c r="AM418" s="1"/>
      <c r="AN418" s="1"/>
      <c r="AO418" s="1"/>
    </row>
    <row r="419" spans="1:41" s="3" customFormat="1">
      <c r="A419" s="48">
        <v>3640</v>
      </c>
      <c r="B419" s="53" t="s">
        <v>148</v>
      </c>
      <c r="C419" s="53"/>
      <c r="D419" s="7"/>
      <c r="E419" s="9"/>
      <c r="F419" s="70">
        <v>1</v>
      </c>
      <c r="G419" s="71"/>
      <c r="H419" s="72">
        <f t="shared" si="492"/>
        <v>1</v>
      </c>
      <c r="I419" s="70">
        <v>1</v>
      </c>
      <c r="J419" s="71" t="s">
        <v>216</v>
      </c>
      <c r="K419" s="73">
        <f>SUMIF(exportMMB!D:D,budgetMMB!A419,exportMMB!F:F)</f>
        <v>0</v>
      </c>
      <c r="L419" s="19">
        <f t="shared" si="493"/>
        <v>0</v>
      </c>
      <c r="M419" s="32"/>
      <c r="N419" s="19">
        <f t="shared" si="494"/>
        <v>0</v>
      </c>
      <c r="O419" s="42"/>
      <c r="P419" s="42"/>
      <c r="Q419" s="42"/>
      <c r="R419" s="42"/>
      <c r="S419" s="19">
        <f t="shared" si="495"/>
        <v>0</v>
      </c>
      <c r="T419" s="42">
        <f t="shared" si="496"/>
        <v>0</v>
      </c>
      <c r="U419" s="42" t="e">
        <f>SUMIF(#REF!,A419,#REF!)</f>
        <v>#REF!</v>
      </c>
      <c r="V419" s="42" t="e">
        <f>SUMIF(#REF!,A419,#REF!)</f>
        <v>#REF!</v>
      </c>
      <c r="W419" s="42" t="e">
        <f t="shared" si="497"/>
        <v>#REF!</v>
      </c>
      <c r="X419" s="42" t="e">
        <f t="shared" si="498"/>
        <v>#REF!</v>
      </c>
      <c r="Y419" s="42" t="e">
        <f t="shared" si="499"/>
        <v>#REF!</v>
      </c>
      <c r="Z419" s="116" t="e">
        <f t="shared" si="500"/>
        <v>#REF!</v>
      </c>
      <c r="AA419" s="120">
        <f t="shared" si="501"/>
        <v>0</v>
      </c>
      <c r="AB419" s="153">
        <f t="shared" si="485"/>
        <v>0</v>
      </c>
      <c r="AC419" s="1"/>
      <c r="AD419" s="1"/>
      <c r="AE419" s="1"/>
      <c r="AF419" s="1"/>
      <c r="AG419" s="1"/>
      <c r="AH419" s="1"/>
      <c r="AI419" s="1"/>
      <c r="AJ419" s="1"/>
      <c r="AK419" s="1"/>
      <c r="AL419" s="1"/>
      <c r="AM419" s="1"/>
      <c r="AN419" s="1"/>
      <c r="AO419" s="1"/>
    </row>
    <row r="420" spans="1:41" s="3" customFormat="1">
      <c r="A420" s="48">
        <v>3641</v>
      </c>
      <c r="B420" s="53" t="s">
        <v>43</v>
      </c>
      <c r="C420" s="53"/>
      <c r="D420" s="7"/>
      <c r="E420" s="9"/>
      <c r="F420" s="70">
        <v>1</v>
      </c>
      <c r="G420" s="71"/>
      <c r="H420" s="72">
        <f t="shared" ref="H420:H426" si="502">SUM(E420:G420)</f>
        <v>1</v>
      </c>
      <c r="I420" s="70">
        <v>1</v>
      </c>
      <c r="J420" s="71" t="s">
        <v>216</v>
      </c>
      <c r="K420" s="73">
        <f>SUMIF(exportMMB!D:D,budgetMMB!A420,exportMMB!F:F)</f>
        <v>0</v>
      </c>
      <c r="L420" s="19">
        <f t="shared" si="493"/>
        <v>0</v>
      </c>
      <c r="M420" s="32"/>
      <c r="N420" s="19">
        <f t="shared" si="494"/>
        <v>0</v>
      </c>
      <c r="O420" s="42"/>
      <c r="P420" s="42"/>
      <c r="Q420" s="42"/>
      <c r="R420" s="42"/>
      <c r="S420" s="19">
        <f t="shared" si="495"/>
        <v>0</v>
      </c>
      <c r="T420" s="42">
        <f t="shared" si="496"/>
        <v>0</v>
      </c>
      <c r="U420" s="42" t="e">
        <f>SUMIF(#REF!,A420,#REF!)</f>
        <v>#REF!</v>
      </c>
      <c r="V420" s="42" t="e">
        <f>SUMIF(#REF!,A420,#REF!)</f>
        <v>#REF!</v>
      </c>
      <c r="W420" s="42" t="e">
        <f t="shared" si="497"/>
        <v>#REF!</v>
      </c>
      <c r="X420" s="42" t="e">
        <f t="shared" si="498"/>
        <v>#REF!</v>
      </c>
      <c r="Y420" s="42" t="e">
        <f t="shared" si="499"/>
        <v>#REF!</v>
      </c>
      <c r="Z420" s="116" t="e">
        <f t="shared" si="500"/>
        <v>#REF!</v>
      </c>
      <c r="AA420" s="120">
        <f t="shared" si="501"/>
        <v>0</v>
      </c>
      <c r="AB420" s="153">
        <f t="shared" si="485"/>
        <v>0</v>
      </c>
      <c r="AC420" s="1"/>
      <c r="AD420" s="1"/>
      <c r="AE420" s="1"/>
      <c r="AF420" s="1"/>
      <c r="AG420" s="1"/>
      <c r="AH420" s="1"/>
      <c r="AI420" s="1"/>
      <c r="AJ420" s="1"/>
      <c r="AK420" s="1"/>
      <c r="AL420" s="1"/>
      <c r="AM420" s="1"/>
      <c r="AN420" s="1"/>
      <c r="AO420" s="1"/>
    </row>
    <row r="421" spans="1:41" s="3" customFormat="1">
      <c r="A421" s="48">
        <v>3642</v>
      </c>
      <c r="B421" s="53" t="s">
        <v>44</v>
      </c>
      <c r="C421" s="53"/>
      <c r="D421" s="7"/>
      <c r="E421" s="9"/>
      <c r="F421" s="70">
        <v>1</v>
      </c>
      <c r="G421" s="71"/>
      <c r="H421" s="72">
        <f t="shared" si="502"/>
        <v>1</v>
      </c>
      <c r="I421" s="70">
        <v>1</v>
      </c>
      <c r="J421" s="71" t="s">
        <v>216</v>
      </c>
      <c r="K421" s="73">
        <f>SUMIF(exportMMB!D:D,budgetMMB!A421,exportMMB!F:F)</f>
        <v>0</v>
      </c>
      <c r="L421" s="19">
        <f t="shared" si="493"/>
        <v>0</v>
      </c>
      <c r="M421" s="32"/>
      <c r="N421" s="19">
        <f t="shared" si="494"/>
        <v>0</v>
      </c>
      <c r="O421" s="42"/>
      <c r="P421" s="42"/>
      <c r="Q421" s="42"/>
      <c r="R421" s="42"/>
      <c r="S421" s="19">
        <f t="shared" si="495"/>
        <v>0</v>
      </c>
      <c r="T421" s="42">
        <f t="shared" si="496"/>
        <v>0</v>
      </c>
      <c r="U421" s="42" t="e">
        <f>SUMIF(#REF!,A421,#REF!)</f>
        <v>#REF!</v>
      </c>
      <c r="V421" s="42" t="e">
        <f>SUMIF(#REF!,A421,#REF!)</f>
        <v>#REF!</v>
      </c>
      <c r="W421" s="42" t="e">
        <f t="shared" si="497"/>
        <v>#REF!</v>
      </c>
      <c r="X421" s="42" t="e">
        <f t="shared" si="498"/>
        <v>#REF!</v>
      </c>
      <c r="Y421" s="42" t="e">
        <f t="shared" si="499"/>
        <v>#REF!</v>
      </c>
      <c r="Z421" s="116" t="e">
        <f t="shared" si="500"/>
        <v>#REF!</v>
      </c>
      <c r="AA421" s="120">
        <f t="shared" si="501"/>
        <v>0</v>
      </c>
      <c r="AB421" s="153">
        <f t="shared" si="485"/>
        <v>0</v>
      </c>
      <c r="AC421" s="1"/>
      <c r="AD421" s="1"/>
      <c r="AE421" s="1"/>
      <c r="AF421" s="1"/>
      <c r="AG421" s="1"/>
      <c r="AH421" s="1"/>
      <c r="AI421" s="1"/>
      <c r="AJ421" s="1"/>
      <c r="AK421" s="1"/>
      <c r="AL421" s="1"/>
      <c r="AM421" s="1"/>
      <c r="AN421" s="1"/>
      <c r="AO421" s="1"/>
    </row>
    <row r="422" spans="1:41" s="3" customFormat="1">
      <c r="A422" s="48">
        <v>3643</v>
      </c>
      <c r="B422" s="53" t="s">
        <v>698</v>
      </c>
      <c r="C422" s="53"/>
      <c r="D422" s="7"/>
      <c r="E422" s="9"/>
      <c r="F422" s="70">
        <v>1</v>
      </c>
      <c r="G422" s="71"/>
      <c r="H422" s="72">
        <f t="shared" si="502"/>
        <v>1</v>
      </c>
      <c r="I422" s="70">
        <v>1</v>
      </c>
      <c r="J422" s="71" t="s">
        <v>216</v>
      </c>
      <c r="K422" s="73">
        <f>SUMIF(exportMMB!D:D,budgetMMB!A422,exportMMB!F:F)</f>
        <v>0</v>
      </c>
      <c r="L422" s="19">
        <f t="shared" si="493"/>
        <v>0</v>
      </c>
      <c r="M422" s="32"/>
      <c r="N422" s="19">
        <f t="shared" si="494"/>
        <v>0</v>
      </c>
      <c r="O422" s="42"/>
      <c r="P422" s="42"/>
      <c r="Q422" s="42"/>
      <c r="R422" s="42"/>
      <c r="S422" s="19">
        <f t="shared" si="495"/>
        <v>0</v>
      </c>
      <c r="T422" s="42">
        <f t="shared" si="496"/>
        <v>0</v>
      </c>
      <c r="U422" s="42" t="e">
        <f>SUMIF(#REF!,A422,#REF!)</f>
        <v>#REF!</v>
      </c>
      <c r="V422" s="42" t="e">
        <f>SUMIF(#REF!,A422,#REF!)</f>
        <v>#REF!</v>
      </c>
      <c r="W422" s="42" t="e">
        <f t="shared" si="497"/>
        <v>#REF!</v>
      </c>
      <c r="X422" s="42" t="e">
        <f t="shared" si="498"/>
        <v>#REF!</v>
      </c>
      <c r="Y422" s="42" t="e">
        <f t="shared" si="499"/>
        <v>#REF!</v>
      </c>
      <c r="Z422" s="116" t="e">
        <f t="shared" si="500"/>
        <v>#REF!</v>
      </c>
      <c r="AA422" s="120">
        <f t="shared" si="501"/>
        <v>0</v>
      </c>
      <c r="AB422" s="153">
        <f t="shared" si="485"/>
        <v>0</v>
      </c>
      <c r="AC422" s="1"/>
      <c r="AD422" s="1"/>
      <c r="AE422" s="1"/>
      <c r="AF422" s="1"/>
      <c r="AG422" s="1"/>
      <c r="AH422" s="1"/>
      <c r="AI422" s="1"/>
      <c r="AJ422" s="1"/>
      <c r="AK422" s="1"/>
      <c r="AL422" s="1"/>
      <c r="AM422" s="1"/>
      <c r="AN422" s="1"/>
      <c r="AO422" s="1"/>
    </row>
    <row r="423" spans="1:41" s="3" customFormat="1">
      <c r="A423" s="48">
        <v>3645</v>
      </c>
      <c r="B423" s="53" t="s">
        <v>149</v>
      </c>
      <c r="C423" s="53"/>
      <c r="D423" s="7"/>
      <c r="E423" s="9"/>
      <c r="F423" s="70">
        <v>1</v>
      </c>
      <c r="G423" s="71"/>
      <c r="H423" s="72">
        <f t="shared" si="502"/>
        <v>1</v>
      </c>
      <c r="I423" s="70">
        <v>1</v>
      </c>
      <c r="J423" s="71" t="s">
        <v>216</v>
      </c>
      <c r="K423" s="73">
        <f>SUMIF(exportMMB!D:D,budgetMMB!A423,exportMMB!F:F)</f>
        <v>0</v>
      </c>
      <c r="L423" s="19">
        <f t="shared" si="493"/>
        <v>0</v>
      </c>
      <c r="M423" s="32"/>
      <c r="N423" s="19">
        <f t="shared" si="494"/>
        <v>0</v>
      </c>
      <c r="O423" s="42"/>
      <c r="P423" s="42"/>
      <c r="Q423" s="42"/>
      <c r="R423" s="42"/>
      <c r="S423" s="19">
        <f t="shared" si="495"/>
        <v>0</v>
      </c>
      <c r="T423" s="42">
        <f t="shared" si="496"/>
        <v>0</v>
      </c>
      <c r="U423" s="42" t="e">
        <f>SUMIF(#REF!,A423,#REF!)</f>
        <v>#REF!</v>
      </c>
      <c r="V423" s="42" t="e">
        <f>SUMIF(#REF!,A423,#REF!)</f>
        <v>#REF!</v>
      </c>
      <c r="W423" s="42" t="e">
        <f t="shared" si="497"/>
        <v>#REF!</v>
      </c>
      <c r="X423" s="42" t="e">
        <f t="shared" si="498"/>
        <v>#REF!</v>
      </c>
      <c r="Y423" s="42" t="e">
        <f t="shared" si="499"/>
        <v>#REF!</v>
      </c>
      <c r="Z423" s="116" t="e">
        <f t="shared" si="500"/>
        <v>#REF!</v>
      </c>
      <c r="AA423" s="120">
        <f t="shared" si="501"/>
        <v>0</v>
      </c>
      <c r="AB423" s="153">
        <f t="shared" si="485"/>
        <v>0</v>
      </c>
      <c r="AC423" s="1"/>
      <c r="AD423" s="1"/>
      <c r="AE423" s="1"/>
      <c r="AF423" s="1"/>
      <c r="AG423" s="1"/>
      <c r="AH423" s="1"/>
      <c r="AI423" s="1"/>
      <c r="AJ423" s="1"/>
      <c r="AK423" s="1"/>
      <c r="AL423" s="1"/>
      <c r="AM423" s="1"/>
      <c r="AN423" s="1"/>
      <c r="AO423" s="1"/>
    </row>
    <row r="424" spans="1:41" s="3" customFormat="1">
      <c r="A424" s="48">
        <v>3646</v>
      </c>
      <c r="B424" s="53" t="s">
        <v>422</v>
      </c>
      <c r="C424" s="53"/>
      <c r="D424" s="7"/>
      <c r="E424" s="9"/>
      <c r="F424" s="70">
        <v>1</v>
      </c>
      <c r="G424" s="71"/>
      <c r="H424" s="72">
        <f t="shared" si="502"/>
        <v>1</v>
      </c>
      <c r="I424" s="70">
        <v>1</v>
      </c>
      <c r="J424" s="71" t="s">
        <v>216</v>
      </c>
      <c r="K424" s="73">
        <f>SUMIF(exportMMB!D:D,budgetMMB!A424,exportMMB!F:F)</f>
        <v>0</v>
      </c>
      <c r="L424" s="19">
        <f t="shared" si="493"/>
        <v>0</v>
      </c>
      <c r="M424" s="32"/>
      <c r="N424" s="19">
        <f t="shared" si="494"/>
        <v>0</v>
      </c>
      <c r="O424" s="42"/>
      <c r="P424" s="42"/>
      <c r="Q424" s="42"/>
      <c r="R424" s="42"/>
      <c r="S424" s="19">
        <f t="shared" si="495"/>
        <v>0</v>
      </c>
      <c r="T424" s="42">
        <f t="shared" si="496"/>
        <v>0</v>
      </c>
      <c r="U424" s="42" t="e">
        <f>SUMIF(#REF!,A424,#REF!)</f>
        <v>#REF!</v>
      </c>
      <c r="V424" s="42" t="e">
        <f>SUMIF(#REF!,A424,#REF!)</f>
        <v>#REF!</v>
      </c>
      <c r="W424" s="42" t="e">
        <f t="shared" si="497"/>
        <v>#REF!</v>
      </c>
      <c r="X424" s="42" t="e">
        <f t="shared" si="498"/>
        <v>#REF!</v>
      </c>
      <c r="Y424" s="42" t="e">
        <f t="shared" si="499"/>
        <v>#REF!</v>
      </c>
      <c r="Z424" s="116" t="e">
        <f t="shared" si="500"/>
        <v>#REF!</v>
      </c>
      <c r="AA424" s="120">
        <f t="shared" si="501"/>
        <v>0</v>
      </c>
      <c r="AB424" s="153">
        <f t="shared" si="485"/>
        <v>0</v>
      </c>
      <c r="AC424" s="1"/>
      <c r="AD424" s="1"/>
      <c r="AE424" s="1"/>
      <c r="AF424" s="1"/>
      <c r="AG424" s="1"/>
      <c r="AH424" s="1"/>
      <c r="AI424" s="1"/>
      <c r="AJ424" s="1"/>
      <c r="AK424" s="1"/>
      <c r="AL424" s="1"/>
      <c r="AM424" s="1"/>
      <c r="AN424" s="1"/>
      <c r="AO424" s="1"/>
    </row>
    <row r="425" spans="1:41" s="3" customFormat="1">
      <c r="A425" s="48">
        <v>3647</v>
      </c>
      <c r="B425" s="53" t="s">
        <v>423</v>
      </c>
      <c r="C425" s="53"/>
      <c r="D425" s="7"/>
      <c r="E425" s="9"/>
      <c r="F425" s="70">
        <v>1</v>
      </c>
      <c r="G425" s="71"/>
      <c r="H425" s="72">
        <f t="shared" si="502"/>
        <v>1</v>
      </c>
      <c r="I425" s="70">
        <v>1</v>
      </c>
      <c r="J425" s="71" t="s">
        <v>216</v>
      </c>
      <c r="K425" s="73">
        <f>SUMIF(exportMMB!D:D,budgetMMB!A425,exportMMB!F:F)</f>
        <v>0</v>
      </c>
      <c r="L425" s="19">
        <f t="shared" si="493"/>
        <v>0</v>
      </c>
      <c r="M425" s="32"/>
      <c r="N425" s="19">
        <f t="shared" si="494"/>
        <v>0</v>
      </c>
      <c r="O425" s="42"/>
      <c r="P425" s="42"/>
      <c r="Q425" s="42"/>
      <c r="R425" s="42"/>
      <c r="S425" s="19">
        <f t="shared" si="495"/>
        <v>0</v>
      </c>
      <c r="T425" s="42">
        <f t="shared" si="496"/>
        <v>0</v>
      </c>
      <c r="U425" s="42" t="e">
        <f>SUMIF(#REF!,A425,#REF!)</f>
        <v>#REF!</v>
      </c>
      <c r="V425" s="42" t="e">
        <f>SUMIF(#REF!,A425,#REF!)</f>
        <v>#REF!</v>
      </c>
      <c r="W425" s="42" t="e">
        <f t="shared" si="497"/>
        <v>#REF!</v>
      </c>
      <c r="X425" s="42" t="e">
        <f t="shared" si="498"/>
        <v>#REF!</v>
      </c>
      <c r="Y425" s="42" t="e">
        <f t="shared" si="499"/>
        <v>#REF!</v>
      </c>
      <c r="Z425" s="116" t="e">
        <f t="shared" si="500"/>
        <v>#REF!</v>
      </c>
      <c r="AA425" s="120">
        <f t="shared" si="501"/>
        <v>0</v>
      </c>
      <c r="AB425" s="153">
        <f t="shared" si="485"/>
        <v>0</v>
      </c>
      <c r="AC425" s="1"/>
      <c r="AD425" s="1"/>
      <c r="AE425" s="1"/>
      <c r="AF425" s="1"/>
      <c r="AG425" s="1"/>
      <c r="AH425" s="1"/>
      <c r="AI425" s="1"/>
      <c r="AJ425" s="1"/>
      <c r="AK425" s="1"/>
      <c r="AL425" s="1"/>
      <c r="AM425" s="1"/>
      <c r="AN425" s="1"/>
      <c r="AO425" s="1"/>
    </row>
    <row r="426" spans="1:41" s="3" customFormat="1">
      <c r="A426" s="48">
        <v>3683</v>
      </c>
      <c r="B426" s="53" t="s">
        <v>150</v>
      </c>
      <c r="C426" s="53"/>
      <c r="D426" s="7"/>
      <c r="E426" s="9"/>
      <c r="F426" s="70">
        <v>1</v>
      </c>
      <c r="G426" s="71"/>
      <c r="H426" s="72">
        <f t="shared" si="502"/>
        <v>1</v>
      </c>
      <c r="I426" s="70">
        <v>1</v>
      </c>
      <c r="J426" s="71" t="s">
        <v>216</v>
      </c>
      <c r="K426" s="73">
        <f>SUMIF(exportMMB!D:D,budgetMMB!A426,exportMMB!F:F)</f>
        <v>0</v>
      </c>
      <c r="L426" s="19">
        <f t="shared" si="493"/>
        <v>0</v>
      </c>
      <c r="M426" s="32"/>
      <c r="N426" s="19">
        <f t="shared" si="494"/>
        <v>0</v>
      </c>
      <c r="O426" s="42"/>
      <c r="P426" s="42"/>
      <c r="Q426" s="42"/>
      <c r="R426" s="42"/>
      <c r="S426" s="19">
        <f t="shared" si="495"/>
        <v>0</v>
      </c>
      <c r="T426" s="42">
        <f t="shared" si="496"/>
        <v>0</v>
      </c>
      <c r="U426" s="42" t="e">
        <f>SUMIF(#REF!,A426,#REF!)</f>
        <v>#REF!</v>
      </c>
      <c r="V426" s="42" t="e">
        <f>SUMIF(#REF!,A426,#REF!)</f>
        <v>#REF!</v>
      </c>
      <c r="W426" s="42" t="e">
        <f t="shared" si="497"/>
        <v>#REF!</v>
      </c>
      <c r="X426" s="42" t="e">
        <f t="shared" si="498"/>
        <v>#REF!</v>
      </c>
      <c r="Y426" s="42" t="e">
        <f t="shared" si="499"/>
        <v>#REF!</v>
      </c>
      <c r="Z426" s="116" t="e">
        <f t="shared" si="500"/>
        <v>#REF!</v>
      </c>
      <c r="AA426" s="120">
        <f t="shared" si="501"/>
        <v>0</v>
      </c>
      <c r="AB426" s="153">
        <f t="shared" si="485"/>
        <v>0</v>
      </c>
      <c r="AC426" s="1"/>
      <c r="AD426" s="1"/>
      <c r="AE426" s="1"/>
      <c r="AF426" s="1"/>
      <c r="AG426" s="1"/>
      <c r="AH426" s="1"/>
      <c r="AI426" s="1"/>
      <c r="AJ426" s="1"/>
      <c r="AK426" s="1"/>
      <c r="AL426" s="1"/>
      <c r="AM426" s="1"/>
      <c r="AN426" s="1"/>
      <c r="AO426" s="1"/>
    </row>
    <row r="427" spans="1:41" s="3" customFormat="1">
      <c r="A427" s="48"/>
      <c r="B427" s="55" t="s">
        <v>253</v>
      </c>
      <c r="C427" s="55"/>
      <c r="D427" s="7"/>
      <c r="E427" s="9"/>
      <c r="F427" s="70"/>
      <c r="G427" s="71"/>
      <c r="H427" s="72"/>
      <c r="I427" s="70"/>
      <c r="J427" s="71"/>
      <c r="K427" s="73"/>
      <c r="L427" s="21">
        <f t="shared" ref="L427:S427" si="503">SUM(L415:L426)</f>
        <v>0</v>
      </c>
      <c r="M427" s="28">
        <f t="shared" si="503"/>
        <v>0</v>
      </c>
      <c r="N427" s="21">
        <f t="shared" si="503"/>
        <v>0</v>
      </c>
      <c r="O427" s="43">
        <f t="shared" si="503"/>
        <v>0</v>
      </c>
      <c r="P427" s="43">
        <f t="shared" si="503"/>
        <v>0</v>
      </c>
      <c r="Q427" s="43">
        <f t="shared" ref="Q427" si="504">SUM(Q415:Q426)</f>
        <v>0</v>
      </c>
      <c r="R427" s="43">
        <f t="shared" si="503"/>
        <v>0</v>
      </c>
      <c r="S427" s="21">
        <f t="shared" si="503"/>
        <v>0</v>
      </c>
      <c r="T427" s="43">
        <f>SUM(T415:T426)</f>
        <v>0</v>
      </c>
      <c r="U427" s="46" t="e">
        <f t="shared" ref="U427:V427" si="505">SUM(U415:U426)</f>
        <v>#REF!</v>
      </c>
      <c r="V427" s="46" t="e">
        <f t="shared" si="505"/>
        <v>#REF!</v>
      </c>
      <c r="W427" s="46" t="e">
        <f t="shared" ref="W427:AA427" si="506">SUM(W415:W426)</f>
        <v>#REF!</v>
      </c>
      <c r="X427" s="46" t="e">
        <f t="shared" si="506"/>
        <v>#REF!</v>
      </c>
      <c r="Y427" s="46" t="e">
        <f t="shared" si="506"/>
        <v>#REF!</v>
      </c>
      <c r="Z427" s="142" t="e">
        <f t="shared" si="506"/>
        <v>#REF!</v>
      </c>
      <c r="AA427" s="143">
        <f t="shared" si="506"/>
        <v>0</v>
      </c>
      <c r="AB427" s="161">
        <f t="shared" ref="AB427" si="507">SUM(AB415:AB426)</f>
        <v>0</v>
      </c>
      <c r="AC427" s="1"/>
      <c r="AD427" s="1"/>
      <c r="AE427" s="1"/>
      <c r="AF427" s="1"/>
      <c r="AG427" s="1"/>
      <c r="AH427" s="1"/>
      <c r="AI427" s="1"/>
      <c r="AJ427" s="1"/>
      <c r="AK427" s="1"/>
      <c r="AL427" s="1"/>
      <c r="AM427" s="1"/>
      <c r="AN427" s="1"/>
      <c r="AO427" s="1"/>
    </row>
    <row r="428" spans="1:41" s="3" customFormat="1">
      <c r="A428" s="48"/>
      <c r="B428" s="53"/>
      <c r="C428" s="53"/>
      <c r="D428" s="7"/>
      <c r="E428" s="4"/>
      <c r="F428" s="70"/>
      <c r="G428" s="71"/>
      <c r="H428" s="72"/>
      <c r="I428" s="70"/>
      <c r="J428" s="70"/>
      <c r="K428" s="73"/>
      <c r="L428" s="19"/>
      <c r="M428" s="32"/>
      <c r="N428" s="19"/>
      <c r="O428" s="42"/>
      <c r="P428" s="42"/>
      <c r="Q428" s="42"/>
      <c r="R428" s="42"/>
      <c r="S428" s="19"/>
      <c r="T428" s="42"/>
      <c r="U428" s="42"/>
      <c r="V428" s="42"/>
      <c r="W428" s="42"/>
      <c r="X428" s="42"/>
      <c r="Y428" s="42"/>
      <c r="Z428" s="116"/>
      <c r="AA428" s="120"/>
      <c r="AB428" s="162"/>
      <c r="AC428" s="1"/>
      <c r="AD428" s="1"/>
      <c r="AE428" s="1"/>
      <c r="AF428" s="1"/>
      <c r="AG428" s="1"/>
      <c r="AH428" s="1"/>
      <c r="AI428" s="1"/>
      <c r="AJ428" s="1"/>
      <c r="AK428" s="1"/>
      <c r="AL428" s="1"/>
      <c r="AM428" s="1"/>
      <c r="AN428" s="1"/>
      <c r="AO428" s="1"/>
    </row>
    <row r="429" spans="1:41" s="3" customFormat="1">
      <c r="A429" s="181" t="s">
        <v>196</v>
      </c>
      <c r="B429" s="38" t="s">
        <v>234</v>
      </c>
      <c r="C429" s="38"/>
      <c r="D429" s="7"/>
      <c r="E429" s="9"/>
      <c r="F429" s="70"/>
      <c r="G429" s="71"/>
      <c r="H429" s="72"/>
      <c r="I429" s="70"/>
      <c r="J429" s="71"/>
      <c r="K429" s="73"/>
      <c r="L429" s="19"/>
      <c r="M429" s="32"/>
      <c r="N429" s="19"/>
      <c r="O429" s="42"/>
      <c r="P429" s="42"/>
      <c r="Q429" s="42"/>
      <c r="R429" s="42"/>
      <c r="S429" s="19"/>
      <c r="T429" s="42"/>
      <c r="U429" s="42"/>
      <c r="V429" s="42"/>
      <c r="W429" s="42"/>
      <c r="X429" s="42"/>
      <c r="Y429" s="42"/>
      <c r="Z429" s="116"/>
      <c r="AA429" s="120"/>
      <c r="AB429" s="162"/>
      <c r="AC429" s="1"/>
      <c r="AD429" s="1"/>
      <c r="AE429" s="1"/>
      <c r="AF429" s="1"/>
      <c r="AG429" s="1"/>
      <c r="AH429" s="1"/>
      <c r="AI429" s="1"/>
      <c r="AJ429" s="1"/>
      <c r="AK429" s="1"/>
      <c r="AL429" s="1"/>
      <c r="AM429" s="1"/>
      <c r="AN429" s="1"/>
      <c r="AO429" s="1"/>
    </row>
    <row r="430" spans="1:41" s="3" customFormat="1">
      <c r="A430" s="180" t="s">
        <v>456</v>
      </c>
      <c r="B430" s="53" t="s">
        <v>455</v>
      </c>
      <c r="C430" s="53"/>
      <c r="D430" s="7"/>
      <c r="E430" s="9"/>
      <c r="F430" s="70">
        <v>1</v>
      </c>
      <c r="G430" s="71"/>
      <c r="H430" s="72">
        <f t="shared" ref="H430:H432" si="508">SUM(E430:G430)</f>
        <v>1</v>
      </c>
      <c r="I430" s="70">
        <v>1</v>
      </c>
      <c r="J430" s="71" t="s">
        <v>216</v>
      </c>
      <c r="K430" s="73">
        <f>SUMIF(exportMMB!D:D,budgetMMB!A430,exportMMB!F:F)</f>
        <v>0</v>
      </c>
      <c r="L430" s="19">
        <f t="shared" ref="L430:L448" si="509">H430*I430*K430</f>
        <v>0</v>
      </c>
      <c r="M430" s="32"/>
      <c r="N430" s="19">
        <f t="shared" ref="N430:N448" si="510">MAX(L430-SUM(O430:R430),0)</f>
        <v>0</v>
      </c>
      <c r="O430" s="42"/>
      <c r="P430" s="42"/>
      <c r="Q430" s="42"/>
      <c r="R430" s="42"/>
      <c r="S430" s="19">
        <f t="shared" ref="S430:S448" si="511">L430-SUM(N430:R430)</f>
        <v>0</v>
      </c>
      <c r="T430" s="42">
        <f t="shared" ref="T430:T447" si="512">N430</f>
        <v>0</v>
      </c>
      <c r="U430" s="42" t="e">
        <f>SUMIF(#REF!,A430,#REF!)</f>
        <v>#REF!</v>
      </c>
      <c r="V430" s="42" t="e">
        <f>SUMIF(#REF!,A430,#REF!)</f>
        <v>#REF!</v>
      </c>
      <c r="W430" s="42" t="e">
        <f t="shared" ref="W430:W448" si="513">U430+V430</f>
        <v>#REF!</v>
      </c>
      <c r="X430" s="42" t="e">
        <f t="shared" ref="X430:X448" si="514">MAX(L430-W430,0)</f>
        <v>#REF!</v>
      </c>
      <c r="Y430" s="42" t="e">
        <f t="shared" ref="Y430:Y448" si="515">W430+X430</f>
        <v>#REF!</v>
      </c>
      <c r="Z430" s="116" t="e">
        <f t="shared" ref="Z430:Z448" si="516">L430-Y430</f>
        <v>#REF!</v>
      </c>
      <c r="AA430" s="120">
        <f t="shared" ref="AA430:AA448" si="517">AB430-L430</f>
        <v>0</v>
      </c>
      <c r="AB430" s="153">
        <f t="shared" si="485"/>
        <v>0</v>
      </c>
      <c r="AC430" s="1"/>
      <c r="AD430" s="1"/>
      <c r="AE430" s="1"/>
      <c r="AF430" s="1"/>
      <c r="AG430" s="1"/>
      <c r="AH430" s="1"/>
      <c r="AI430" s="1"/>
      <c r="AJ430" s="1"/>
      <c r="AK430" s="1"/>
      <c r="AL430" s="1"/>
      <c r="AM430" s="1"/>
      <c r="AN430" s="1"/>
      <c r="AO430" s="1"/>
    </row>
    <row r="431" spans="1:41" s="3" customFormat="1">
      <c r="A431" s="48">
        <v>3702</v>
      </c>
      <c r="B431" s="53" t="s">
        <v>821</v>
      </c>
      <c r="C431" s="53"/>
      <c r="D431" s="7"/>
      <c r="E431" s="9"/>
      <c r="F431" s="70">
        <v>1</v>
      </c>
      <c r="G431" s="71"/>
      <c r="H431" s="72">
        <f t="shared" si="508"/>
        <v>1</v>
      </c>
      <c r="I431" s="70">
        <v>1</v>
      </c>
      <c r="J431" s="71" t="s">
        <v>216</v>
      </c>
      <c r="K431" s="73">
        <f>SUMIF(exportMMB!D:D,budgetMMB!A431,exportMMB!F:F)</f>
        <v>0</v>
      </c>
      <c r="L431" s="19">
        <f t="shared" si="509"/>
        <v>0</v>
      </c>
      <c r="M431" s="32"/>
      <c r="N431" s="19">
        <f t="shared" si="510"/>
        <v>0</v>
      </c>
      <c r="O431" s="42"/>
      <c r="P431" s="42"/>
      <c r="Q431" s="42"/>
      <c r="R431" s="42"/>
      <c r="S431" s="19">
        <f t="shared" si="511"/>
        <v>0</v>
      </c>
      <c r="T431" s="42">
        <f t="shared" si="512"/>
        <v>0</v>
      </c>
      <c r="U431" s="42" t="e">
        <f>SUMIF(#REF!,A431,#REF!)</f>
        <v>#REF!</v>
      </c>
      <c r="V431" s="42" t="e">
        <f>SUMIF(#REF!,A431,#REF!)</f>
        <v>#REF!</v>
      </c>
      <c r="W431" s="42" t="e">
        <f t="shared" si="513"/>
        <v>#REF!</v>
      </c>
      <c r="X431" s="42" t="e">
        <f t="shared" si="514"/>
        <v>#REF!</v>
      </c>
      <c r="Y431" s="42" t="e">
        <f t="shared" si="515"/>
        <v>#REF!</v>
      </c>
      <c r="Z431" s="116" t="e">
        <f t="shared" si="516"/>
        <v>#REF!</v>
      </c>
      <c r="AA431" s="120">
        <f t="shared" si="517"/>
        <v>0</v>
      </c>
      <c r="AB431" s="153">
        <f t="shared" si="485"/>
        <v>0</v>
      </c>
      <c r="AC431" s="1"/>
      <c r="AD431" s="1"/>
      <c r="AE431" s="1"/>
      <c r="AF431" s="1"/>
      <c r="AG431" s="1"/>
      <c r="AH431" s="1"/>
      <c r="AI431" s="1"/>
      <c r="AJ431" s="1"/>
      <c r="AK431" s="1"/>
      <c r="AL431" s="1"/>
      <c r="AM431" s="1"/>
      <c r="AN431" s="1"/>
      <c r="AO431" s="1"/>
    </row>
    <row r="432" spans="1:41" s="3" customFormat="1">
      <c r="A432" s="48">
        <v>3704</v>
      </c>
      <c r="B432" s="53" t="s">
        <v>699</v>
      </c>
      <c r="C432" s="53"/>
      <c r="D432" s="7"/>
      <c r="E432" s="9"/>
      <c r="F432" s="70">
        <v>1</v>
      </c>
      <c r="G432" s="71"/>
      <c r="H432" s="72">
        <f t="shared" si="508"/>
        <v>1</v>
      </c>
      <c r="I432" s="70">
        <v>1</v>
      </c>
      <c r="J432" s="71" t="s">
        <v>216</v>
      </c>
      <c r="K432" s="73">
        <f>SUMIF(exportMMB!D:D,budgetMMB!A432,exportMMB!F:F)</f>
        <v>0</v>
      </c>
      <c r="L432" s="19">
        <f t="shared" si="509"/>
        <v>0</v>
      </c>
      <c r="M432" s="32"/>
      <c r="N432" s="19">
        <f t="shared" si="510"/>
        <v>0</v>
      </c>
      <c r="O432" s="42"/>
      <c r="P432" s="42"/>
      <c r="Q432" s="42"/>
      <c r="R432" s="42"/>
      <c r="S432" s="19">
        <f t="shared" si="511"/>
        <v>0</v>
      </c>
      <c r="T432" s="42">
        <f t="shared" si="512"/>
        <v>0</v>
      </c>
      <c r="U432" s="42" t="e">
        <f>SUMIF(#REF!,A432,#REF!)</f>
        <v>#REF!</v>
      </c>
      <c r="V432" s="42" t="e">
        <f>SUMIF(#REF!,A432,#REF!)</f>
        <v>#REF!</v>
      </c>
      <c r="W432" s="42" t="e">
        <f t="shared" si="513"/>
        <v>#REF!</v>
      </c>
      <c r="X432" s="42" t="e">
        <f t="shared" si="514"/>
        <v>#REF!</v>
      </c>
      <c r="Y432" s="42" t="e">
        <f t="shared" si="515"/>
        <v>#REF!</v>
      </c>
      <c r="Z432" s="116" t="e">
        <f t="shared" si="516"/>
        <v>#REF!</v>
      </c>
      <c r="AA432" s="120">
        <f t="shared" si="517"/>
        <v>0</v>
      </c>
      <c r="AB432" s="153">
        <f t="shared" si="485"/>
        <v>0</v>
      </c>
      <c r="AC432" s="1"/>
      <c r="AD432" s="1"/>
      <c r="AE432" s="1"/>
      <c r="AF432" s="1"/>
      <c r="AG432" s="1"/>
      <c r="AH432" s="1"/>
      <c r="AI432" s="1"/>
      <c r="AJ432" s="1"/>
      <c r="AK432" s="1"/>
      <c r="AL432" s="1"/>
      <c r="AM432" s="1"/>
      <c r="AN432" s="1"/>
      <c r="AO432" s="1"/>
    </row>
    <row r="433" spans="1:41" s="3" customFormat="1">
      <c r="A433" s="48">
        <v>3740</v>
      </c>
      <c r="B433" s="53" t="s">
        <v>457</v>
      </c>
      <c r="C433" s="53"/>
      <c r="D433" s="7"/>
      <c r="E433" s="9"/>
      <c r="F433" s="70">
        <v>1</v>
      </c>
      <c r="G433" s="71"/>
      <c r="H433" s="72">
        <f t="shared" ref="H433" si="518">SUM(E433:G433)</f>
        <v>1</v>
      </c>
      <c r="I433" s="70">
        <v>1</v>
      </c>
      <c r="J433" s="71" t="s">
        <v>216</v>
      </c>
      <c r="K433" s="73">
        <f>SUMIF(exportMMB!D:D,budgetMMB!A433,exportMMB!F:F)</f>
        <v>0</v>
      </c>
      <c r="L433" s="19">
        <f t="shared" si="509"/>
        <v>0</v>
      </c>
      <c r="M433" s="32"/>
      <c r="N433" s="19">
        <f t="shared" si="510"/>
        <v>0</v>
      </c>
      <c r="O433" s="42"/>
      <c r="P433" s="42"/>
      <c r="Q433" s="42"/>
      <c r="R433" s="42"/>
      <c r="S433" s="19">
        <f t="shared" si="511"/>
        <v>0</v>
      </c>
      <c r="T433" s="42">
        <f t="shared" si="512"/>
        <v>0</v>
      </c>
      <c r="U433" s="42" t="e">
        <f>SUMIF(#REF!,A433,#REF!)</f>
        <v>#REF!</v>
      </c>
      <c r="V433" s="42" t="e">
        <f>SUMIF(#REF!,A433,#REF!)</f>
        <v>#REF!</v>
      </c>
      <c r="W433" s="42" t="e">
        <f t="shared" si="513"/>
        <v>#REF!</v>
      </c>
      <c r="X433" s="42" t="e">
        <f t="shared" si="514"/>
        <v>#REF!</v>
      </c>
      <c r="Y433" s="42" t="e">
        <f t="shared" si="515"/>
        <v>#REF!</v>
      </c>
      <c r="Z433" s="116" t="e">
        <f t="shared" si="516"/>
        <v>#REF!</v>
      </c>
      <c r="AA433" s="120">
        <f t="shared" si="517"/>
        <v>0</v>
      </c>
      <c r="AB433" s="153">
        <f t="shared" si="485"/>
        <v>0</v>
      </c>
      <c r="AC433" s="1"/>
      <c r="AD433" s="1"/>
      <c r="AE433" s="1"/>
      <c r="AF433" s="1"/>
      <c r="AG433" s="1"/>
      <c r="AH433" s="1"/>
      <c r="AI433" s="1"/>
      <c r="AJ433" s="1"/>
      <c r="AK433" s="1"/>
      <c r="AL433" s="1"/>
      <c r="AM433" s="1"/>
      <c r="AN433" s="1"/>
      <c r="AO433" s="1"/>
    </row>
    <row r="434" spans="1:41" s="3" customFormat="1">
      <c r="A434" s="48">
        <v>3741</v>
      </c>
      <c r="B434" s="53" t="s">
        <v>458</v>
      </c>
      <c r="C434" s="53"/>
      <c r="D434" s="7"/>
      <c r="E434" s="9"/>
      <c r="F434" s="70">
        <v>1</v>
      </c>
      <c r="G434" s="71"/>
      <c r="H434" s="72">
        <f t="shared" ref="H434:H439" si="519">SUM(E434:G434)</f>
        <v>1</v>
      </c>
      <c r="I434" s="70">
        <v>1</v>
      </c>
      <c r="J434" s="71" t="s">
        <v>216</v>
      </c>
      <c r="K434" s="73">
        <f>SUMIF(exportMMB!D:D,budgetMMB!A434,exportMMB!F:F)</f>
        <v>0</v>
      </c>
      <c r="L434" s="19">
        <f t="shared" si="509"/>
        <v>0</v>
      </c>
      <c r="M434" s="32"/>
      <c r="N434" s="19">
        <f t="shared" si="510"/>
        <v>0</v>
      </c>
      <c r="O434" s="42"/>
      <c r="P434" s="42"/>
      <c r="Q434" s="42"/>
      <c r="R434" s="42"/>
      <c r="S434" s="19">
        <f t="shared" si="511"/>
        <v>0</v>
      </c>
      <c r="T434" s="42">
        <f t="shared" si="512"/>
        <v>0</v>
      </c>
      <c r="U434" s="42" t="e">
        <f>SUMIF(#REF!,A434,#REF!)</f>
        <v>#REF!</v>
      </c>
      <c r="V434" s="42" t="e">
        <f>SUMIF(#REF!,A434,#REF!)</f>
        <v>#REF!</v>
      </c>
      <c r="W434" s="42" t="e">
        <f t="shared" si="513"/>
        <v>#REF!</v>
      </c>
      <c r="X434" s="42" t="e">
        <f t="shared" si="514"/>
        <v>#REF!</v>
      </c>
      <c r="Y434" s="42" t="e">
        <f t="shared" si="515"/>
        <v>#REF!</v>
      </c>
      <c r="Z434" s="116" t="e">
        <f t="shared" si="516"/>
        <v>#REF!</v>
      </c>
      <c r="AA434" s="120">
        <f t="shared" si="517"/>
        <v>0</v>
      </c>
      <c r="AB434" s="153">
        <f t="shared" si="485"/>
        <v>0</v>
      </c>
      <c r="AC434" s="1"/>
      <c r="AD434" s="1"/>
      <c r="AE434" s="1"/>
      <c r="AF434" s="1"/>
      <c r="AG434" s="1"/>
      <c r="AH434" s="1"/>
      <c r="AI434" s="1"/>
      <c r="AJ434" s="1"/>
      <c r="AK434" s="1"/>
      <c r="AL434" s="1"/>
      <c r="AM434" s="1"/>
      <c r="AN434" s="1"/>
      <c r="AO434" s="1"/>
    </row>
    <row r="435" spans="1:41" s="3" customFormat="1">
      <c r="A435" s="48">
        <v>3742</v>
      </c>
      <c r="B435" s="53" t="s">
        <v>151</v>
      </c>
      <c r="C435" s="53"/>
      <c r="D435" s="7"/>
      <c r="E435" s="9"/>
      <c r="F435" s="70">
        <v>1</v>
      </c>
      <c r="G435" s="71"/>
      <c r="H435" s="72">
        <f t="shared" si="519"/>
        <v>1</v>
      </c>
      <c r="I435" s="70">
        <v>1</v>
      </c>
      <c r="J435" s="71" t="s">
        <v>216</v>
      </c>
      <c r="K435" s="73">
        <f>SUMIF(exportMMB!D:D,budgetMMB!A435,exportMMB!F:F)</f>
        <v>0</v>
      </c>
      <c r="L435" s="19">
        <f t="shared" si="509"/>
        <v>0</v>
      </c>
      <c r="M435" s="32"/>
      <c r="N435" s="19">
        <f t="shared" si="510"/>
        <v>0</v>
      </c>
      <c r="O435" s="42"/>
      <c r="P435" s="42"/>
      <c r="Q435" s="42"/>
      <c r="R435" s="42"/>
      <c r="S435" s="19">
        <f t="shared" si="511"/>
        <v>0</v>
      </c>
      <c r="T435" s="42">
        <f t="shared" si="512"/>
        <v>0</v>
      </c>
      <c r="U435" s="42" t="e">
        <f>SUMIF(#REF!,A435,#REF!)</f>
        <v>#REF!</v>
      </c>
      <c r="V435" s="42" t="e">
        <f>SUMIF(#REF!,A435,#REF!)</f>
        <v>#REF!</v>
      </c>
      <c r="W435" s="42" t="e">
        <f t="shared" si="513"/>
        <v>#REF!</v>
      </c>
      <c r="X435" s="42" t="e">
        <f t="shared" si="514"/>
        <v>#REF!</v>
      </c>
      <c r="Y435" s="42" t="e">
        <f t="shared" si="515"/>
        <v>#REF!</v>
      </c>
      <c r="Z435" s="116" t="e">
        <f t="shared" si="516"/>
        <v>#REF!</v>
      </c>
      <c r="AA435" s="120">
        <f t="shared" si="517"/>
        <v>0</v>
      </c>
      <c r="AB435" s="153">
        <f t="shared" si="485"/>
        <v>0</v>
      </c>
      <c r="AC435" s="1"/>
      <c r="AD435" s="1"/>
      <c r="AE435" s="1"/>
      <c r="AF435" s="1"/>
      <c r="AG435" s="1"/>
      <c r="AH435" s="1"/>
      <c r="AI435" s="1"/>
      <c r="AJ435" s="1"/>
      <c r="AK435" s="1"/>
      <c r="AL435" s="1"/>
      <c r="AM435" s="1"/>
      <c r="AN435" s="1"/>
      <c r="AO435" s="1"/>
    </row>
    <row r="436" spans="1:41" s="3" customFormat="1">
      <c r="A436" s="48">
        <v>3743</v>
      </c>
      <c r="B436" s="53" t="s">
        <v>152</v>
      </c>
      <c r="C436" s="53"/>
      <c r="D436" s="7"/>
      <c r="E436" s="9"/>
      <c r="F436" s="70">
        <v>1</v>
      </c>
      <c r="G436" s="71"/>
      <c r="H436" s="72">
        <f t="shared" si="519"/>
        <v>1</v>
      </c>
      <c r="I436" s="70">
        <v>1</v>
      </c>
      <c r="J436" s="71" t="s">
        <v>216</v>
      </c>
      <c r="K436" s="73">
        <f>SUMIF(exportMMB!D:D,budgetMMB!A436,exportMMB!F:F)</f>
        <v>0</v>
      </c>
      <c r="L436" s="19">
        <f t="shared" si="509"/>
        <v>0</v>
      </c>
      <c r="M436" s="32"/>
      <c r="N436" s="19">
        <f t="shared" si="510"/>
        <v>0</v>
      </c>
      <c r="O436" s="42"/>
      <c r="P436" s="42"/>
      <c r="Q436" s="42"/>
      <c r="R436" s="42"/>
      <c r="S436" s="19">
        <f t="shared" si="511"/>
        <v>0</v>
      </c>
      <c r="T436" s="42">
        <f t="shared" si="512"/>
        <v>0</v>
      </c>
      <c r="U436" s="42" t="e">
        <f>SUMIF(#REF!,A436,#REF!)</f>
        <v>#REF!</v>
      </c>
      <c r="V436" s="42" t="e">
        <f>SUMIF(#REF!,A436,#REF!)</f>
        <v>#REF!</v>
      </c>
      <c r="W436" s="42" t="e">
        <f t="shared" si="513"/>
        <v>#REF!</v>
      </c>
      <c r="X436" s="42" t="e">
        <f t="shared" si="514"/>
        <v>#REF!</v>
      </c>
      <c r="Y436" s="42" t="e">
        <f t="shared" si="515"/>
        <v>#REF!</v>
      </c>
      <c r="Z436" s="116" t="e">
        <f t="shared" si="516"/>
        <v>#REF!</v>
      </c>
      <c r="AA436" s="120">
        <f t="shared" si="517"/>
        <v>0</v>
      </c>
      <c r="AB436" s="153">
        <f t="shared" si="485"/>
        <v>0</v>
      </c>
      <c r="AC436" s="1"/>
      <c r="AD436" s="1"/>
      <c r="AE436" s="1"/>
      <c r="AF436" s="1"/>
      <c r="AG436" s="1"/>
      <c r="AH436" s="1"/>
      <c r="AI436" s="1"/>
      <c r="AJ436" s="1"/>
      <c r="AK436" s="1"/>
      <c r="AL436" s="1"/>
      <c r="AM436" s="1"/>
      <c r="AN436" s="1"/>
      <c r="AO436" s="1"/>
    </row>
    <row r="437" spans="1:41" s="3" customFormat="1">
      <c r="A437" s="48">
        <v>3751</v>
      </c>
      <c r="B437" s="53" t="s">
        <v>153</v>
      </c>
      <c r="C437" s="53"/>
      <c r="D437" s="7"/>
      <c r="E437" s="9"/>
      <c r="F437" s="70">
        <v>1</v>
      </c>
      <c r="G437" s="71"/>
      <c r="H437" s="72">
        <f t="shared" si="519"/>
        <v>1</v>
      </c>
      <c r="I437" s="70">
        <v>1</v>
      </c>
      <c r="J437" s="71" t="s">
        <v>216</v>
      </c>
      <c r="K437" s="73">
        <f>SUMIF(exportMMB!D:D,budgetMMB!A437,exportMMB!F:F)</f>
        <v>0</v>
      </c>
      <c r="L437" s="19">
        <f t="shared" si="509"/>
        <v>0</v>
      </c>
      <c r="M437" s="32"/>
      <c r="N437" s="19">
        <f t="shared" si="510"/>
        <v>0</v>
      </c>
      <c r="O437" s="42"/>
      <c r="P437" s="42"/>
      <c r="Q437" s="42"/>
      <c r="R437" s="42"/>
      <c r="S437" s="19">
        <f t="shared" si="511"/>
        <v>0</v>
      </c>
      <c r="T437" s="45"/>
      <c r="U437" s="42" t="e">
        <f>SUMIF(#REF!,A437,#REF!)</f>
        <v>#REF!</v>
      </c>
      <c r="V437" s="42" t="e">
        <f>SUMIF(#REF!,A437,#REF!)</f>
        <v>#REF!</v>
      </c>
      <c r="W437" s="42" t="e">
        <f t="shared" si="513"/>
        <v>#REF!</v>
      </c>
      <c r="X437" s="42" t="e">
        <f t="shared" si="514"/>
        <v>#REF!</v>
      </c>
      <c r="Y437" s="42" t="e">
        <f t="shared" si="515"/>
        <v>#REF!</v>
      </c>
      <c r="Z437" s="116" t="e">
        <f t="shared" si="516"/>
        <v>#REF!</v>
      </c>
      <c r="AA437" s="120">
        <f t="shared" si="517"/>
        <v>0</v>
      </c>
      <c r="AB437" s="153">
        <f t="shared" si="485"/>
        <v>0</v>
      </c>
      <c r="AC437" s="1"/>
      <c r="AD437" s="1"/>
      <c r="AE437" s="1"/>
      <c r="AF437" s="1"/>
      <c r="AG437" s="1"/>
      <c r="AH437" s="1"/>
      <c r="AI437" s="1"/>
      <c r="AJ437" s="1"/>
      <c r="AK437" s="1"/>
      <c r="AL437" s="1"/>
      <c r="AM437" s="1"/>
      <c r="AN437" s="1"/>
      <c r="AO437" s="1"/>
    </row>
    <row r="438" spans="1:41" s="3" customFormat="1">
      <c r="A438" s="48">
        <v>3755</v>
      </c>
      <c r="B438" s="53" t="s">
        <v>154</v>
      </c>
      <c r="C438" s="53"/>
      <c r="D438" s="7"/>
      <c r="E438" s="9"/>
      <c r="F438" s="70">
        <v>1</v>
      </c>
      <c r="G438" s="71"/>
      <c r="H438" s="72">
        <f t="shared" si="519"/>
        <v>1</v>
      </c>
      <c r="I438" s="70">
        <v>1</v>
      </c>
      <c r="J438" s="71" t="s">
        <v>216</v>
      </c>
      <c r="K438" s="73">
        <f>SUMIF(exportMMB!D:D,budgetMMB!A438,exportMMB!F:F)</f>
        <v>0</v>
      </c>
      <c r="L438" s="19">
        <f t="shared" si="509"/>
        <v>0</v>
      </c>
      <c r="M438" s="32"/>
      <c r="N438" s="19">
        <f t="shared" si="510"/>
        <v>0</v>
      </c>
      <c r="O438" s="42"/>
      <c r="P438" s="42"/>
      <c r="Q438" s="42"/>
      <c r="R438" s="42"/>
      <c r="S438" s="19">
        <f t="shared" si="511"/>
        <v>0</v>
      </c>
      <c r="T438" s="45"/>
      <c r="U438" s="42" t="e">
        <f>SUMIF(#REF!,A438,#REF!)</f>
        <v>#REF!</v>
      </c>
      <c r="V438" s="42" t="e">
        <f>SUMIF(#REF!,A438,#REF!)</f>
        <v>#REF!</v>
      </c>
      <c r="W438" s="42" t="e">
        <f t="shared" si="513"/>
        <v>#REF!</v>
      </c>
      <c r="X438" s="42" t="e">
        <f t="shared" si="514"/>
        <v>#REF!</v>
      </c>
      <c r="Y438" s="42" t="e">
        <f t="shared" si="515"/>
        <v>#REF!</v>
      </c>
      <c r="Z438" s="116" t="e">
        <f t="shared" si="516"/>
        <v>#REF!</v>
      </c>
      <c r="AA438" s="120">
        <f t="shared" si="517"/>
        <v>0</v>
      </c>
      <c r="AB438" s="153">
        <f t="shared" si="485"/>
        <v>0</v>
      </c>
      <c r="AC438" s="1"/>
      <c r="AD438" s="1"/>
      <c r="AE438" s="1"/>
      <c r="AF438" s="1"/>
      <c r="AG438" s="1"/>
      <c r="AH438" s="1"/>
      <c r="AI438" s="1"/>
      <c r="AJ438" s="1"/>
      <c r="AK438" s="1"/>
      <c r="AL438" s="1"/>
      <c r="AM438" s="1"/>
      <c r="AN438" s="1"/>
      <c r="AO438" s="1"/>
    </row>
    <row r="439" spans="1:41" s="3" customFormat="1">
      <c r="A439" s="48">
        <v>3757</v>
      </c>
      <c r="B439" s="53" t="s">
        <v>155</v>
      </c>
      <c r="C439" s="53"/>
      <c r="D439" s="7"/>
      <c r="E439" s="9"/>
      <c r="F439" s="70">
        <v>1</v>
      </c>
      <c r="G439" s="71"/>
      <c r="H439" s="72">
        <f t="shared" si="519"/>
        <v>1</v>
      </c>
      <c r="I439" s="70">
        <v>1</v>
      </c>
      <c r="J439" s="71" t="s">
        <v>216</v>
      </c>
      <c r="K439" s="73">
        <f>SUMIF(exportMMB!D:D,budgetMMB!A439,exportMMB!F:F)</f>
        <v>0</v>
      </c>
      <c r="L439" s="19">
        <f t="shared" si="509"/>
        <v>0</v>
      </c>
      <c r="M439" s="32"/>
      <c r="N439" s="19">
        <f t="shared" si="510"/>
        <v>0</v>
      </c>
      <c r="O439" s="42"/>
      <c r="P439" s="42"/>
      <c r="Q439" s="42"/>
      <c r="R439" s="42"/>
      <c r="S439" s="19">
        <f t="shared" si="511"/>
        <v>0</v>
      </c>
      <c r="T439" s="45"/>
      <c r="U439" s="42" t="e">
        <f>SUMIF(#REF!,A439,#REF!)</f>
        <v>#REF!</v>
      </c>
      <c r="V439" s="42" t="e">
        <f>SUMIF(#REF!,A439,#REF!)</f>
        <v>#REF!</v>
      </c>
      <c r="W439" s="42" t="e">
        <f t="shared" si="513"/>
        <v>#REF!</v>
      </c>
      <c r="X439" s="42" t="e">
        <f t="shared" si="514"/>
        <v>#REF!</v>
      </c>
      <c r="Y439" s="42" t="e">
        <f t="shared" si="515"/>
        <v>#REF!</v>
      </c>
      <c r="Z439" s="116" t="e">
        <f t="shared" si="516"/>
        <v>#REF!</v>
      </c>
      <c r="AA439" s="120">
        <f t="shared" si="517"/>
        <v>0</v>
      </c>
      <c r="AB439" s="153">
        <f t="shared" si="485"/>
        <v>0</v>
      </c>
      <c r="AC439" s="1"/>
      <c r="AD439" s="1"/>
      <c r="AE439" s="1"/>
      <c r="AF439" s="1"/>
      <c r="AG439" s="1"/>
      <c r="AH439" s="1"/>
      <c r="AI439" s="1"/>
      <c r="AJ439" s="1"/>
      <c r="AK439" s="1"/>
      <c r="AL439" s="1"/>
      <c r="AM439" s="1"/>
      <c r="AN439" s="1"/>
      <c r="AO439" s="1"/>
    </row>
    <row r="440" spans="1:41" s="3" customFormat="1">
      <c r="A440" s="48">
        <v>3758</v>
      </c>
      <c r="B440" s="53" t="s">
        <v>156</v>
      </c>
      <c r="C440" s="53"/>
      <c r="D440" s="7"/>
      <c r="E440" s="9"/>
      <c r="F440" s="70">
        <v>1</v>
      </c>
      <c r="G440" s="71"/>
      <c r="H440" s="72">
        <f t="shared" ref="H440:H447" si="520">SUM(E440:G440)</f>
        <v>1</v>
      </c>
      <c r="I440" s="70">
        <v>1</v>
      </c>
      <c r="J440" s="71" t="s">
        <v>216</v>
      </c>
      <c r="K440" s="73">
        <f>SUMIF(exportMMB!D:D,budgetMMB!A440,exportMMB!F:F)</f>
        <v>0</v>
      </c>
      <c r="L440" s="19">
        <f t="shared" si="509"/>
        <v>0</v>
      </c>
      <c r="M440" s="32"/>
      <c r="N440" s="19">
        <f t="shared" si="510"/>
        <v>0</v>
      </c>
      <c r="O440" s="42"/>
      <c r="P440" s="42"/>
      <c r="Q440" s="42"/>
      <c r="R440" s="42"/>
      <c r="S440" s="19">
        <f t="shared" si="511"/>
        <v>0</v>
      </c>
      <c r="T440" s="45"/>
      <c r="U440" s="42" t="e">
        <f>SUMIF(#REF!,A440,#REF!)</f>
        <v>#REF!</v>
      </c>
      <c r="V440" s="42" t="e">
        <f>SUMIF(#REF!,A440,#REF!)</f>
        <v>#REF!</v>
      </c>
      <c r="W440" s="42" t="e">
        <f t="shared" si="513"/>
        <v>#REF!</v>
      </c>
      <c r="X440" s="42" t="e">
        <f t="shared" si="514"/>
        <v>#REF!</v>
      </c>
      <c r="Y440" s="42" t="e">
        <f t="shared" si="515"/>
        <v>#REF!</v>
      </c>
      <c r="Z440" s="116" t="e">
        <f t="shared" si="516"/>
        <v>#REF!</v>
      </c>
      <c r="AA440" s="120">
        <f t="shared" si="517"/>
        <v>0</v>
      </c>
      <c r="AB440" s="153">
        <f t="shared" si="485"/>
        <v>0</v>
      </c>
      <c r="AC440" s="1"/>
      <c r="AD440" s="1"/>
      <c r="AE440" s="1"/>
      <c r="AF440" s="1"/>
      <c r="AG440" s="1"/>
      <c r="AH440" s="1"/>
      <c r="AI440" s="1"/>
      <c r="AJ440" s="1"/>
      <c r="AK440" s="1"/>
      <c r="AL440" s="1"/>
      <c r="AM440" s="1"/>
      <c r="AN440" s="1"/>
      <c r="AO440" s="1"/>
    </row>
    <row r="441" spans="1:41" s="3" customFormat="1">
      <c r="A441" s="48">
        <v>3759</v>
      </c>
      <c r="B441" s="53" t="s">
        <v>157</v>
      </c>
      <c r="C441" s="53"/>
      <c r="D441" s="7"/>
      <c r="E441" s="9"/>
      <c r="F441" s="70">
        <v>1</v>
      </c>
      <c r="G441" s="71"/>
      <c r="H441" s="72">
        <f t="shared" si="520"/>
        <v>1</v>
      </c>
      <c r="I441" s="70">
        <v>1</v>
      </c>
      <c r="J441" s="71" t="s">
        <v>216</v>
      </c>
      <c r="K441" s="73">
        <f>SUMIF(exportMMB!D:D,budgetMMB!A441,exportMMB!F:F)</f>
        <v>0</v>
      </c>
      <c r="L441" s="19">
        <f t="shared" si="509"/>
        <v>0</v>
      </c>
      <c r="M441" s="32"/>
      <c r="N441" s="19">
        <f t="shared" si="510"/>
        <v>0</v>
      </c>
      <c r="O441" s="42"/>
      <c r="P441" s="42"/>
      <c r="Q441" s="42"/>
      <c r="R441" s="42"/>
      <c r="S441" s="19">
        <f t="shared" si="511"/>
        <v>0</v>
      </c>
      <c r="T441" s="45"/>
      <c r="U441" s="42" t="e">
        <f>SUMIF(#REF!,A441,#REF!)</f>
        <v>#REF!</v>
      </c>
      <c r="V441" s="42" t="e">
        <f>SUMIF(#REF!,A441,#REF!)</f>
        <v>#REF!</v>
      </c>
      <c r="W441" s="42" t="e">
        <f t="shared" si="513"/>
        <v>#REF!</v>
      </c>
      <c r="X441" s="42" t="e">
        <f t="shared" si="514"/>
        <v>#REF!</v>
      </c>
      <c r="Y441" s="42" t="e">
        <f t="shared" si="515"/>
        <v>#REF!</v>
      </c>
      <c r="Z441" s="116" t="e">
        <f t="shared" si="516"/>
        <v>#REF!</v>
      </c>
      <c r="AA441" s="120">
        <f t="shared" si="517"/>
        <v>0</v>
      </c>
      <c r="AB441" s="153">
        <f t="shared" si="485"/>
        <v>0</v>
      </c>
      <c r="AC441" s="1"/>
      <c r="AD441" s="1"/>
      <c r="AE441" s="1"/>
      <c r="AF441" s="1"/>
      <c r="AG441" s="1"/>
      <c r="AH441" s="1"/>
      <c r="AI441" s="1"/>
      <c r="AJ441" s="1"/>
      <c r="AK441" s="1"/>
      <c r="AL441" s="1"/>
      <c r="AM441" s="1"/>
      <c r="AN441" s="1"/>
      <c r="AO441" s="1"/>
    </row>
    <row r="442" spans="1:41" s="3" customFormat="1">
      <c r="A442" s="48">
        <v>3760</v>
      </c>
      <c r="B442" s="53" t="s">
        <v>459</v>
      </c>
      <c r="C442" s="53"/>
      <c r="D442" s="7"/>
      <c r="E442" s="9"/>
      <c r="F442" s="70">
        <v>1</v>
      </c>
      <c r="G442" s="71"/>
      <c r="H442" s="72">
        <f t="shared" si="520"/>
        <v>1</v>
      </c>
      <c r="I442" s="70">
        <v>1</v>
      </c>
      <c r="J442" s="71" t="s">
        <v>216</v>
      </c>
      <c r="K442" s="73">
        <f>SUMIF(exportMMB!D:D,budgetMMB!A442,exportMMB!F:F)</f>
        <v>0</v>
      </c>
      <c r="L442" s="19">
        <f t="shared" si="509"/>
        <v>0</v>
      </c>
      <c r="M442" s="32"/>
      <c r="N442" s="19">
        <f t="shared" si="510"/>
        <v>0</v>
      </c>
      <c r="O442" s="42"/>
      <c r="P442" s="42"/>
      <c r="Q442" s="42"/>
      <c r="R442" s="42"/>
      <c r="S442" s="19">
        <f t="shared" si="511"/>
        <v>0</v>
      </c>
      <c r="T442" s="45"/>
      <c r="U442" s="42" t="e">
        <f>SUMIF(#REF!,A442,#REF!)</f>
        <v>#REF!</v>
      </c>
      <c r="V442" s="42" t="e">
        <f>SUMIF(#REF!,A442,#REF!)</f>
        <v>#REF!</v>
      </c>
      <c r="W442" s="42" t="e">
        <f t="shared" si="513"/>
        <v>#REF!</v>
      </c>
      <c r="X442" s="42" t="e">
        <f t="shared" si="514"/>
        <v>#REF!</v>
      </c>
      <c r="Y442" s="42" t="e">
        <f t="shared" si="515"/>
        <v>#REF!</v>
      </c>
      <c r="Z442" s="116" t="e">
        <f t="shared" si="516"/>
        <v>#REF!</v>
      </c>
      <c r="AA442" s="120">
        <f t="shared" si="517"/>
        <v>0</v>
      </c>
      <c r="AB442" s="153">
        <f t="shared" si="485"/>
        <v>0</v>
      </c>
      <c r="AC442" s="1"/>
      <c r="AD442" s="1"/>
      <c r="AE442" s="1"/>
      <c r="AF442" s="1"/>
      <c r="AG442" s="1"/>
      <c r="AH442" s="1"/>
      <c r="AI442" s="1"/>
      <c r="AJ442" s="1"/>
      <c r="AK442" s="1"/>
      <c r="AL442" s="1"/>
      <c r="AM442" s="1"/>
      <c r="AN442" s="1"/>
      <c r="AO442" s="1"/>
    </row>
    <row r="443" spans="1:41" s="3" customFormat="1">
      <c r="A443" s="48">
        <v>3761</v>
      </c>
      <c r="B443" s="53" t="s">
        <v>700</v>
      </c>
      <c r="C443" s="53"/>
      <c r="D443" s="7"/>
      <c r="E443" s="9"/>
      <c r="F443" s="70">
        <v>1</v>
      </c>
      <c r="G443" s="71"/>
      <c r="H443" s="72">
        <f t="shared" si="520"/>
        <v>1</v>
      </c>
      <c r="I443" s="70">
        <v>1</v>
      </c>
      <c r="J443" s="71" t="s">
        <v>216</v>
      </c>
      <c r="K443" s="73">
        <f>SUMIF(exportMMB!D:D,budgetMMB!A443,exportMMB!F:F)</f>
        <v>0</v>
      </c>
      <c r="L443" s="19">
        <f t="shared" si="509"/>
        <v>0</v>
      </c>
      <c r="M443" s="32"/>
      <c r="N443" s="19">
        <f t="shared" si="510"/>
        <v>0</v>
      </c>
      <c r="O443" s="42"/>
      <c r="P443" s="42"/>
      <c r="Q443" s="42"/>
      <c r="R443" s="42"/>
      <c r="S443" s="19">
        <f t="shared" si="511"/>
        <v>0</v>
      </c>
      <c r="T443" s="45"/>
      <c r="U443" s="42" t="e">
        <f>SUMIF(#REF!,A443,#REF!)</f>
        <v>#REF!</v>
      </c>
      <c r="V443" s="42" t="e">
        <f>SUMIF(#REF!,A443,#REF!)</f>
        <v>#REF!</v>
      </c>
      <c r="W443" s="42" t="e">
        <f t="shared" si="513"/>
        <v>#REF!</v>
      </c>
      <c r="X443" s="42" t="e">
        <f t="shared" si="514"/>
        <v>#REF!</v>
      </c>
      <c r="Y443" s="42" t="e">
        <f t="shared" si="515"/>
        <v>#REF!</v>
      </c>
      <c r="Z443" s="116" t="e">
        <f t="shared" si="516"/>
        <v>#REF!</v>
      </c>
      <c r="AA443" s="120">
        <f t="shared" si="517"/>
        <v>0</v>
      </c>
      <c r="AB443" s="153">
        <f t="shared" si="485"/>
        <v>0</v>
      </c>
      <c r="AC443" s="1"/>
      <c r="AD443" s="1"/>
      <c r="AE443" s="1"/>
      <c r="AF443" s="1"/>
      <c r="AG443" s="1"/>
      <c r="AH443" s="1"/>
      <c r="AI443" s="1"/>
      <c r="AJ443" s="1"/>
      <c r="AK443" s="1"/>
      <c r="AL443" s="1"/>
      <c r="AM443" s="1"/>
      <c r="AN443" s="1"/>
      <c r="AO443" s="1"/>
    </row>
    <row r="444" spans="1:41" s="3" customFormat="1">
      <c r="A444" s="48">
        <v>3762</v>
      </c>
      <c r="B444" s="53" t="s">
        <v>460</v>
      </c>
      <c r="C444" s="53"/>
      <c r="D444" s="7"/>
      <c r="E444" s="4"/>
      <c r="F444" s="70">
        <v>1</v>
      </c>
      <c r="G444" s="71"/>
      <c r="H444" s="72">
        <f t="shared" si="520"/>
        <v>1</v>
      </c>
      <c r="I444" s="70">
        <v>1</v>
      </c>
      <c r="J444" s="71" t="s">
        <v>216</v>
      </c>
      <c r="K444" s="73">
        <f>SUMIF(exportMMB!D:D,budgetMMB!A444,exportMMB!F:F)</f>
        <v>0</v>
      </c>
      <c r="L444" s="19">
        <f t="shared" si="509"/>
        <v>0</v>
      </c>
      <c r="M444" s="32"/>
      <c r="N444" s="19">
        <f t="shared" si="510"/>
        <v>0</v>
      </c>
      <c r="O444" s="42"/>
      <c r="P444" s="42"/>
      <c r="Q444" s="42"/>
      <c r="R444" s="42"/>
      <c r="S444" s="19">
        <f t="shared" si="511"/>
        <v>0</v>
      </c>
      <c r="T444" s="45"/>
      <c r="U444" s="42" t="e">
        <f>SUMIF(#REF!,A444,#REF!)</f>
        <v>#REF!</v>
      </c>
      <c r="V444" s="42" t="e">
        <f>SUMIF(#REF!,A444,#REF!)</f>
        <v>#REF!</v>
      </c>
      <c r="W444" s="42" t="e">
        <f t="shared" si="513"/>
        <v>#REF!</v>
      </c>
      <c r="X444" s="42" t="e">
        <f t="shared" si="514"/>
        <v>#REF!</v>
      </c>
      <c r="Y444" s="42" t="e">
        <f t="shared" si="515"/>
        <v>#REF!</v>
      </c>
      <c r="Z444" s="116" t="e">
        <f t="shared" si="516"/>
        <v>#REF!</v>
      </c>
      <c r="AA444" s="120">
        <f t="shared" si="517"/>
        <v>0</v>
      </c>
      <c r="AB444" s="153">
        <f t="shared" si="485"/>
        <v>0</v>
      </c>
      <c r="AC444" s="1"/>
      <c r="AD444" s="1"/>
      <c r="AE444" s="1"/>
      <c r="AF444" s="1"/>
      <c r="AG444" s="1"/>
      <c r="AH444" s="1"/>
      <c r="AI444" s="1"/>
      <c r="AJ444" s="1"/>
      <c r="AK444" s="1"/>
      <c r="AL444" s="1"/>
      <c r="AM444" s="1"/>
      <c r="AN444" s="1"/>
      <c r="AO444" s="1"/>
    </row>
    <row r="445" spans="1:41" s="3" customFormat="1">
      <c r="A445" s="48">
        <v>3784</v>
      </c>
      <c r="B445" s="53" t="s">
        <v>343</v>
      </c>
      <c r="C445" s="53"/>
      <c r="D445" s="7"/>
      <c r="E445" s="4"/>
      <c r="F445" s="70">
        <v>1</v>
      </c>
      <c r="G445" s="71"/>
      <c r="H445" s="72">
        <f t="shared" si="520"/>
        <v>1</v>
      </c>
      <c r="I445" s="70">
        <v>1</v>
      </c>
      <c r="J445" s="71" t="s">
        <v>216</v>
      </c>
      <c r="K445" s="73">
        <f>SUMIF(exportMMB!D:D,budgetMMB!A445,exportMMB!F:F)</f>
        <v>0</v>
      </c>
      <c r="L445" s="19">
        <f t="shared" si="509"/>
        <v>0</v>
      </c>
      <c r="M445" s="32"/>
      <c r="N445" s="19">
        <f t="shared" si="510"/>
        <v>0</v>
      </c>
      <c r="O445" s="42"/>
      <c r="P445" s="42"/>
      <c r="Q445" s="42"/>
      <c r="R445" s="42"/>
      <c r="S445" s="19">
        <f t="shared" si="511"/>
        <v>0</v>
      </c>
      <c r="T445" s="45"/>
      <c r="U445" s="42" t="e">
        <f>SUMIF(#REF!,A445,#REF!)</f>
        <v>#REF!</v>
      </c>
      <c r="V445" s="42" t="e">
        <f>SUMIF(#REF!,A445,#REF!)</f>
        <v>#REF!</v>
      </c>
      <c r="W445" s="42" t="e">
        <f t="shared" si="513"/>
        <v>#REF!</v>
      </c>
      <c r="X445" s="42" t="e">
        <f t="shared" si="514"/>
        <v>#REF!</v>
      </c>
      <c r="Y445" s="42" t="e">
        <f t="shared" si="515"/>
        <v>#REF!</v>
      </c>
      <c r="Z445" s="116" t="e">
        <f t="shared" si="516"/>
        <v>#REF!</v>
      </c>
      <c r="AA445" s="120">
        <f t="shared" si="517"/>
        <v>0</v>
      </c>
      <c r="AB445" s="153">
        <f t="shared" si="485"/>
        <v>0</v>
      </c>
      <c r="AC445" s="1"/>
      <c r="AD445" s="1"/>
      <c r="AE445" s="1"/>
      <c r="AF445" s="1"/>
      <c r="AG445" s="1"/>
      <c r="AH445" s="1"/>
      <c r="AI445" s="1"/>
      <c r="AJ445" s="1"/>
      <c r="AK445" s="1"/>
      <c r="AL445" s="1"/>
      <c r="AM445" s="1"/>
      <c r="AN445" s="1"/>
      <c r="AO445" s="1"/>
    </row>
    <row r="446" spans="1:41" s="3" customFormat="1">
      <c r="A446" s="180" t="s">
        <v>462</v>
      </c>
      <c r="B446" s="53" t="s">
        <v>461</v>
      </c>
      <c r="C446" s="53"/>
      <c r="D446" s="7"/>
      <c r="E446" s="4"/>
      <c r="F446" s="70">
        <v>1</v>
      </c>
      <c r="G446" s="71"/>
      <c r="H446" s="72">
        <f t="shared" si="520"/>
        <v>1</v>
      </c>
      <c r="I446" s="70">
        <v>1</v>
      </c>
      <c r="J446" s="71" t="s">
        <v>216</v>
      </c>
      <c r="K446" s="73">
        <f>SUMIF(exportMMB!D:D,budgetMMB!A446,exportMMB!F:F)</f>
        <v>0</v>
      </c>
      <c r="L446" s="19">
        <f t="shared" si="509"/>
        <v>0</v>
      </c>
      <c r="M446" s="32"/>
      <c r="N446" s="19">
        <f t="shared" si="510"/>
        <v>0</v>
      </c>
      <c r="O446" s="42"/>
      <c r="P446" s="42"/>
      <c r="Q446" s="42"/>
      <c r="R446" s="42"/>
      <c r="S446" s="19">
        <f t="shared" si="511"/>
        <v>0</v>
      </c>
      <c r="T446" s="45"/>
      <c r="U446" s="42" t="e">
        <f>SUMIF(#REF!,A446,#REF!)</f>
        <v>#REF!</v>
      </c>
      <c r="V446" s="42" t="e">
        <f>SUMIF(#REF!,A446,#REF!)</f>
        <v>#REF!</v>
      </c>
      <c r="W446" s="42" t="e">
        <f t="shared" si="513"/>
        <v>#REF!</v>
      </c>
      <c r="X446" s="42" t="e">
        <f t="shared" si="514"/>
        <v>#REF!</v>
      </c>
      <c r="Y446" s="42" t="e">
        <f t="shared" si="515"/>
        <v>#REF!</v>
      </c>
      <c r="Z446" s="116" t="e">
        <f t="shared" si="516"/>
        <v>#REF!</v>
      </c>
      <c r="AA446" s="120">
        <f t="shared" si="517"/>
        <v>0</v>
      </c>
      <c r="AB446" s="153">
        <f t="shared" si="485"/>
        <v>0</v>
      </c>
      <c r="AC446" s="1"/>
      <c r="AD446" s="1"/>
      <c r="AE446" s="1"/>
      <c r="AF446" s="1"/>
      <c r="AG446" s="1"/>
      <c r="AH446" s="1"/>
      <c r="AI446" s="1"/>
      <c r="AJ446" s="1"/>
      <c r="AK446" s="1"/>
      <c r="AL446" s="1"/>
      <c r="AM446" s="1"/>
      <c r="AN446" s="1"/>
      <c r="AO446" s="1"/>
    </row>
    <row r="447" spans="1:41" s="3" customFormat="1">
      <c r="A447" s="48">
        <v>3794</v>
      </c>
      <c r="B447" s="53" t="s">
        <v>158</v>
      </c>
      <c r="C447" s="53"/>
      <c r="D447" s="7"/>
      <c r="E447" s="4"/>
      <c r="F447" s="70">
        <v>1</v>
      </c>
      <c r="G447" s="71"/>
      <c r="H447" s="72">
        <f t="shared" si="520"/>
        <v>1</v>
      </c>
      <c r="I447" s="70">
        <v>1</v>
      </c>
      <c r="J447" s="71" t="s">
        <v>216</v>
      </c>
      <c r="K447" s="73">
        <f>SUMIF(exportMMB!D:D,budgetMMB!A447,exportMMB!F:F)</f>
        <v>0</v>
      </c>
      <c r="L447" s="19">
        <f t="shared" si="509"/>
        <v>0</v>
      </c>
      <c r="M447" s="32"/>
      <c r="N447" s="19">
        <f t="shared" si="510"/>
        <v>0</v>
      </c>
      <c r="O447" s="42"/>
      <c r="P447" s="42"/>
      <c r="Q447" s="42"/>
      <c r="R447" s="42"/>
      <c r="S447" s="19">
        <f t="shared" si="511"/>
        <v>0</v>
      </c>
      <c r="T447" s="42">
        <f t="shared" si="512"/>
        <v>0</v>
      </c>
      <c r="U447" s="42" t="e">
        <f>SUMIF(#REF!,A447,#REF!)</f>
        <v>#REF!</v>
      </c>
      <c r="V447" s="42" t="e">
        <f>SUMIF(#REF!,A447,#REF!)</f>
        <v>#REF!</v>
      </c>
      <c r="W447" s="42" t="e">
        <f t="shared" si="513"/>
        <v>#REF!</v>
      </c>
      <c r="X447" s="42" t="e">
        <f t="shared" si="514"/>
        <v>#REF!</v>
      </c>
      <c r="Y447" s="42" t="e">
        <f t="shared" si="515"/>
        <v>#REF!</v>
      </c>
      <c r="Z447" s="116" t="e">
        <f t="shared" si="516"/>
        <v>#REF!</v>
      </c>
      <c r="AA447" s="120">
        <f t="shared" si="517"/>
        <v>0</v>
      </c>
      <c r="AB447" s="153">
        <f t="shared" si="485"/>
        <v>0</v>
      </c>
      <c r="AC447" s="1"/>
      <c r="AD447" s="1"/>
      <c r="AE447" s="1"/>
      <c r="AF447" s="1"/>
      <c r="AG447" s="1"/>
      <c r="AH447" s="1"/>
      <c r="AI447" s="1"/>
      <c r="AJ447" s="1"/>
      <c r="AK447" s="1"/>
      <c r="AL447" s="1"/>
      <c r="AM447" s="1"/>
      <c r="AN447" s="1"/>
      <c r="AO447" s="1"/>
    </row>
    <row r="448" spans="1:41" s="3" customFormat="1">
      <c r="A448" s="48">
        <v>3797</v>
      </c>
      <c r="B448" s="53" t="s">
        <v>159</v>
      </c>
      <c r="C448" s="53"/>
      <c r="D448" s="7"/>
      <c r="E448" s="4"/>
      <c r="F448" s="70">
        <v>1</v>
      </c>
      <c r="G448" s="71"/>
      <c r="H448" s="72">
        <f t="shared" ref="H448:H452" si="521">SUM(E448:G448)</f>
        <v>1</v>
      </c>
      <c r="I448" s="70">
        <v>1</v>
      </c>
      <c r="J448" s="71" t="s">
        <v>216</v>
      </c>
      <c r="K448" s="73">
        <f>SUMIF(exportMMB!D:D,budgetMMB!A448,exportMMB!F:F)</f>
        <v>0</v>
      </c>
      <c r="L448" s="19">
        <f t="shared" si="509"/>
        <v>0</v>
      </c>
      <c r="M448" s="32"/>
      <c r="N448" s="19">
        <f t="shared" si="510"/>
        <v>0</v>
      </c>
      <c r="O448" s="42"/>
      <c r="P448" s="42"/>
      <c r="Q448" s="42"/>
      <c r="R448" s="42"/>
      <c r="S448" s="19">
        <f t="shared" si="511"/>
        <v>0</v>
      </c>
      <c r="T448" s="45"/>
      <c r="U448" s="42" t="e">
        <f>SUMIF(#REF!,A448,#REF!)</f>
        <v>#REF!</v>
      </c>
      <c r="V448" s="42" t="e">
        <f>SUMIF(#REF!,A448,#REF!)</f>
        <v>#REF!</v>
      </c>
      <c r="W448" s="42" t="e">
        <f t="shared" si="513"/>
        <v>#REF!</v>
      </c>
      <c r="X448" s="42" t="e">
        <f t="shared" si="514"/>
        <v>#REF!</v>
      </c>
      <c r="Y448" s="42" t="e">
        <f t="shared" si="515"/>
        <v>#REF!</v>
      </c>
      <c r="Z448" s="116" t="e">
        <f t="shared" si="516"/>
        <v>#REF!</v>
      </c>
      <c r="AA448" s="120">
        <f t="shared" si="517"/>
        <v>0</v>
      </c>
      <c r="AB448" s="153">
        <f t="shared" si="485"/>
        <v>0</v>
      </c>
      <c r="AC448" s="1"/>
      <c r="AD448" s="1"/>
      <c r="AE448" s="1"/>
      <c r="AF448" s="1"/>
      <c r="AG448" s="1"/>
      <c r="AH448" s="1"/>
      <c r="AI448" s="1"/>
      <c r="AJ448" s="1"/>
      <c r="AK448" s="1"/>
      <c r="AL448" s="1"/>
      <c r="AM448" s="1"/>
      <c r="AN448" s="1"/>
      <c r="AO448" s="1"/>
    </row>
    <row r="449" spans="1:41" s="3" customFormat="1">
      <c r="A449" s="18"/>
      <c r="B449" s="55" t="s">
        <v>253</v>
      </c>
      <c r="C449" s="55"/>
      <c r="D449" s="7"/>
      <c r="E449" s="4"/>
      <c r="F449" s="70"/>
      <c r="G449" s="71"/>
      <c r="H449" s="72"/>
      <c r="I449" s="70"/>
      <c r="J449" s="71"/>
      <c r="K449" s="73"/>
      <c r="L449" s="21">
        <f>SUM(L430:L448)</f>
        <v>0</v>
      </c>
      <c r="M449" s="28">
        <f>SUM(M430:M448)</f>
        <v>0</v>
      </c>
      <c r="N449" s="21">
        <f t="shared" ref="N449:R449" si="522">SUM(N430:N448)</f>
        <v>0</v>
      </c>
      <c r="O449" s="43">
        <f t="shared" si="522"/>
        <v>0</v>
      </c>
      <c r="P449" s="43">
        <f t="shared" si="522"/>
        <v>0</v>
      </c>
      <c r="Q449" s="43">
        <f t="shared" ref="Q449" si="523">SUM(Q430:Q448)</f>
        <v>0</v>
      </c>
      <c r="R449" s="43">
        <f t="shared" si="522"/>
        <v>0</v>
      </c>
      <c r="S449" s="21">
        <f>SUM(S430:S448)</f>
        <v>0</v>
      </c>
      <c r="T449" s="43">
        <f>SUM(T430:T448)</f>
        <v>0</v>
      </c>
      <c r="U449" s="46" t="e">
        <f t="shared" ref="U449:V449" si="524">SUM(U430:U448)</f>
        <v>#REF!</v>
      </c>
      <c r="V449" s="46" t="e">
        <f t="shared" si="524"/>
        <v>#REF!</v>
      </c>
      <c r="W449" s="46" t="e">
        <f t="shared" ref="W449:AA449" si="525">SUM(W430:W448)</f>
        <v>#REF!</v>
      </c>
      <c r="X449" s="46" t="e">
        <f t="shared" si="525"/>
        <v>#REF!</v>
      </c>
      <c r="Y449" s="46" t="e">
        <f t="shared" si="525"/>
        <v>#REF!</v>
      </c>
      <c r="Z449" s="142" t="e">
        <f t="shared" si="525"/>
        <v>#REF!</v>
      </c>
      <c r="AA449" s="143">
        <f t="shared" si="525"/>
        <v>0</v>
      </c>
      <c r="AB449" s="161">
        <f t="shared" ref="AB449" si="526">SUM(AB430:AB448)</f>
        <v>0</v>
      </c>
      <c r="AC449" s="1"/>
      <c r="AD449" s="1"/>
      <c r="AE449" s="1"/>
      <c r="AF449" s="1"/>
      <c r="AG449" s="1"/>
      <c r="AH449" s="1"/>
      <c r="AI449" s="1"/>
      <c r="AJ449" s="1"/>
      <c r="AK449" s="1"/>
      <c r="AL449" s="1"/>
      <c r="AM449" s="1"/>
      <c r="AN449" s="1"/>
      <c r="AO449" s="1"/>
    </row>
    <row r="450" spans="1:41" s="3" customFormat="1">
      <c r="A450" s="18"/>
      <c r="B450" s="53"/>
      <c r="C450" s="53"/>
      <c r="D450" s="7"/>
      <c r="E450" s="4"/>
      <c r="F450" s="70"/>
      <c r="G450" s="71"/>
      <c r="H450" s="72"/>
      <c r="I450" s="70"/>
      <c r="J450" s="70"/>
      <c r="K450" s="73"/>
      <c r="L450" s="19"/>
      <c r="M450" s="32"/>
      <c r="N450" s="19"/>
      <c r="O450" s="42"/>
      <c r="P450" s="42"/>
      <c r="Q450" s="42"/>
      <c r="R450" s="42"/>
      <c r="S450" s="19"/>
      <c r="T450" s="42"/>
      <c r="U450" s="42"/>
      <c r="V450" s="42"/>
      <c r="W450" s="42"/>
      <c r="X450" s="42"/>
      <c r="Y450" s="46"/>
      <c r="Z450" s="116"/>
      <c r="AA450" s="120"/>
      <c r="AB450" s="162"/>
      <c r="AC450" s="1"/>
      <c r="AD450" s="1"/>
      <c r="AE450" s="1"/>
      <c r="AF450" s="1"/>
      <c r="AG450" s="1"/>
      <c r="AH450" s="1"/>
      <c r="AI450" s="1"/>
      <c r="AJ450" s="1"/>
      <c r="AK450" s="1"/>
      <c r="AL450" s="1"/>
      <c r="AM450" s="1"/>
      <c r="AN450" s="1"/>
      <c r="AO450" s="1"/>
    </row>
    <row r="451" spans="1:41" s="3" customFormat="1">
      <c r="A451" s="181" t="s">
        <v>194</v>
      </c>
      <c r="B451" s="38" t="s">
        <v>235</v>
      </c>
      <c r="C451" s="38"/>
      <c r="D451" s="7"/>
      <c r="E451" s="9"/>
      <c r="F451" s="70"/>
      <c r="G451" s="71"/>
      <c r="H451" s="72"/>
      <c r="I451" s="70"/>
      <c r="J451" s="71"/>
      <c r="K451" s="73"/>
      <c r="L451" s="19"/>
      <c r="M451" s="32"/>
      <c r="N451" s="19"/>
      <c r="O451" s="42"/>
      <c r="P451" s="42"/>
      <c r="Q451" s="42"/>
      <c r="R451" s="42"/>
      <c r="S451" s="19"/>
      <c r="T451" s="42"/>
      <c r="U451" s="42"/>
      <c r="V451" s="42"/>
      <c r="W451" s="42"/>
      <c r="X451" s="42"/>
      <c r="Y451" s="42"/>
      <c r="Z451" s="116"/>
      <c r="AA451" s="120"/>
      <c r="AB451" s="162"/>
      <c r="AC451" s="1"/>
      <c r="AD451" s="1"/>
      <c r="AE451" s="1"/>
      <c r="AF451" s="1"/>
      <c r="AG451" s="1"/>
      <c r="AH451" s="1"/>
      <c r="AI451" s="1"/>
      <c r="AJ451" s="1"/>
      <c r="AK451" s="1"/>
      <c r="AL451" s="1"/>
      <c r="AM451" s="1"/>
      <c r="AN451" s="1"/>
      <c r="AO451" s="1"/>
    </row>
    <row r="452" spans="1:41" s="3" customFormat="1">
      <c r="A452" s="48">
        <v>3801</v>
      </c>
      <c r="B452" s="53" t="s">
        <v>160</v>
      </c>
      <c r="C452" s="53"/>
      <c r="D452" s="7"/>
      <c r="E452" s="9"/>
      <c r="F452" s="70">
        <v>1</v>
      </c>
      <c r="G452" s="71"/>
      <c r="H452" s="72">
        <f t="shared" si="521"/>
        <v>1</v>
      </c>
      <c r="I452" s="70">
        <v>1</v>
      </c>
      <c r="J452" s="71" t="s">
        <v>216</v>
      </c>
      <c r="K452" s="73">
        <f>SUMIF(exportMMB!D:D,budgetMMB!A452,exportMMB!F:F)</f>
        <v>0</v>
      </c>
      <c r="L452" s="19">
        <f t="shared" ref="L452:L466" si="527">H452*I452*K452</f>
        <v>0</v>
      </c>
      <c r="M452" s="32"/>
      <c r="N452" s="19">
        <f t="shared" ref="N452:N466" si="528">MAX(L452-SUM(O452:R452),0)</f>
        <v>0</v>
      </c>
      <c r="O452" s="42"/>
      <c r="P452" s="42"/>
      <c r="Q452" s="42"/>
      <c r="R452" s="42"/>
      <c r="S452" s="19">
        <f t="shared" ref="S452:S466" si="529">L452-SUM(N452:R452)</f>
        <v>0</v>
      </c>
      <c r="T452" s="42">
        <f t="shared" ref="T452:T466" si="530">N452</f>
        <v>0</v>
      </c>
      <c r="U452" s="42" t="e">
        <f>SUMIF(#REF!,A452,#REF!)</f>
        <v>#REF!</v>
      </c>
      <c r="V452" s="42" t="e">
        <f>SUMIF(#REF!,A452,#REF!)</f>
        <v>#REF!</v>
      </c>
      <c r="W452" s="42" t="e">
        <f t="shared" ref="W452:W466" si="531">U452+V452</f>
        <v>#REF!</v>
      </c>
      <c r="X452" s="42" t="e">
        <f t="shared" ref="X452:X466" si="532">MAX(L452-W452,0)</f>
        <v>#REF!</v>
      </c>
      <c r="Y452" s="42" t="e">
        <f t="shared" ref="Y452:Y466" si="533">W452+X452</f>
        <v>#REF!</v>
      </c>
      <c r="Z452" s="116" t="e">
        <f t="shared" ref="Z452:Z466" si="534">L452-Y452</f>
        <v>#REF!</v>
      </c>
      <c r="AA452" s="120">
        <f t="shared" ref="AA452:AA466" si="535">AB452-L452</f>
        <v>0</v>
      </c>
      <c r="AB452" s="153">
        <f t="shared" si="485"/>
        <v>0</v>
      </c>
      <c r="AC452" s="1"/>
      <c r="AD452" s="1"/>
      <c r="AE452" s="1"/>
      <c r="AF452" s="1"/>
      <c r="AG452" s="1"/>
      <c r="AH452" s="1"/>
      <c r="AI452" s="1"/>
      <c r="AJ452" s="1"/>
      <c r="AK452" s="1"/>
      <c r="AL452" s="1"/>
      <c r="AM452" s="1"/>
      <c r="AN452" s="1"/>
      <c r="AO452" s="1"/>
    </row>
    <row r="453" spans="1:41" s="3" customFormat="1">
      <c r="A453" s="180" t="s">
        <v>372</v>
      </c>
      <c r="B453" s="53" t="s">
        <v>373</v>
      </c>
      <c r="C453" s="53"/>
      <c r="D453" s="7"/>
      <c r="E453" s="9"/>
      <c r="F453" s="70">
        <v>1</v>
      </c>
      <c r="G453" s="71"/>
      <c r="H453" s="72">
        <f t="shared" ref="H453" si="536">SUM(E453:G453)</f>
        <v>1</v>
      </c>
      <c r="I453" s="70">
        <v>1</v>
      </c>
      <c r="J453" s="71" t="s">
        <v>216</v>
      </c>
      <c r="K453" s="73">
        <f>SUMIF(exportMMB!D:D,budgetMMB!A453,exportMMB!F:F)</f>
        <v>0</v>
      </c>
      <c r="L453" s="19">
        <f t="shared" si="527"/>
        <v>0</v>
      </c>
      <c r="M453" s="32"/>
      <c r="N453" s="19">
        <f t="shared" si="528"/>
        <v>0</v>
      </c>
      <c r="O453" s="42"/>
      <c r="P453" s="42"/>
      <c r="Q453" s="42"/>
      <c r="R453" s="42"/>
      <c r="S453" s="19">
        <f t="shared" si="529"/>
        <v>0</v>
      </c>
      <c r="T453" s="42">
        <f t="shared" si="530"/>
        <v>0</v>
      </c>
      <c r="U453" s="42" t="e">
        <f>SUMIF(#REF!,A453,#REF!)</f>
        <v>#REF!</v>
      </c>
      <c r="V453" s="42" t="e">
        <f>SUMIF(#REF!,A453,#REF!)</f>
        <v>#REF!</v>
      </c>
      <c r="W453" s="42" t="e">
        <f t="shared" si="531"/>
        <v>#REF!</v>
      </c>
      <c r="X453" s="42" t="e">
        <f t="shared" si="532"/>
        <v>#REF!</v>
      </c>
      <c r="Y453" s="42" t="e">
        <f t="shared" si="533"/>
        <v>#REF!</v>
      </c>
      <c r="Z453" s="116" t="e">
        <f t="shared" si="534"/>
        <v>#REF!</v>
      </c>
      <c r="AA453" s="120">
        <f t="shared" si="535"/>
        <v>0</v>
      </c>
      <c r="AB453" s="153">
        <f t="shared" si="485"/>
        <v>0</v>
      </c>
      <c r="AC453" s="1"/>
      <c r="AD453" s="1"/>
      <c r="AE453" s="1"/>
      <c r="AF453" s="1"/>
      <c r="AG453" s="1"/>
      <c r="AH453" s="1"/>
      <c r="AI453" s="1"/>
      <c r="AJ453" s="1"/>
      <c r="AK453" s="1"/>
      <c r="AL453" s="1"/>
      <c r="AM453" s="1"/>
      <c r="AN453" s="1"/>
      <c r="AO453" s="1"/>
    </row>
    <row r="454" spans="1:41" s="3" customFormat="1">
      <c r="A454" s="48">
        <v>3803</v>
      </c>
      <c r="B454" s="53" t="s">
        <v>161</v>
      </c>
      <c r="C454" s="53"/>
      <c r="D454" s="7"/>
      <c r="E454" s="9"/>
      <c r="F454" s="70">
        <v>1</v>
      </c>
      <c r="G454" s="71"/>
      <c r="H454" s="72">
        <f t="shared" ref="H454:H459" si="537">SUM(E454:G454)</f>
        <v>1</v>
      </c>
      <c r="I454" s="70">
        <v>1</v>
      </c>
      <c r="J454" s="71" t="s">
        <v>216</v>
      </c>
      <c r="K454" s="73">
        <f>SUMIF(exportMMB!D:D,budgetMMB!A454,exportMMB!F:F)</f>
        <v>0</v>
      </c>
      <c r="L454" s="19">
        <f t="shared" si="527"/>
        <v>0</v>
      </c>
      <c r="M454" s="32"/>
      <c r="N454" s="19">
        <f t="shared" si="528"/>
        <v>0</v>
      </c>
      <c r="O454" s="42"/>
      <c r="P454" s="42"/>
      <c r="Q454" s="42"/>
      <c r="R454" s="42"/>
      <c r="S454" s="19">
        <f t="shared" si="529"/>
        <v>0</v>
      </c>
      <c r="T454" s="42">
        <f t="shared" si="530"/>
        <v>0</v>
      </c>
      <c r="U454" s="42" t="e">
        <f>SUMIF(#REF!,A454,#REF!)</f>
        <v>#REF!</v>
      </c>
      <c r="V454" s="42" t="e">
        <f>SUMIF(#REF!,A454,#REF!)</f>
        <v>#REF!</v>
      </c>
      <c r="W454" s="42" t="e">
        <f t="shared" si="531"/>
        <v>#REF!</v>
      </c>
      <c r="X454" s="42" t="e">
        <f t="shared" si="532"/>
        <v>#REF!</v>
      </c>
      <c r="Y454" s="42" t="e">
        <f t="shared" si="533"/>
        <v>#REF!</v>
      </c>
      <c r="Z454" s="116" t="e">
        <f t="shared" si="534"/>
        <v>#REF!</v>
      </c>
      <c r="AA454" s="120">
        <f t="shared" si="535"/>
        <v>0</v>
      </c>
      <c r="AB454" s="153">
        <f t="shared" si="485"/>
        <v>0</v>
      </c>
      <c r="AC454" s="1"/>
      <c r="AD454" s="1"/>
      <c r="AE454" s="1"/>
      <c r="AF454" s="1"/>
      <c r="AG454" s="1"/>
      <c r="AH454" s="1"/>
      <c r="AI454" s="1"/>
      <c r="AJ454" s="1"/>
      <c r="AK454" s="1"/>
      <c r="AL454" s="1"/>
      <c r="AM454" s="1"/>
      <c r="AN454" s="1"/>
      <c r="AO454" s="1"/>
    </row>
    <row r="455" spans="1:41" s="3" customFormat="1">
      <c r="A455" s="48">
        <v>3804</v>
      </c>
      <c r="B455" s="53" t="s">
        <v>162</v>
      </c>
      <c r="C455" s="53"/>
      <c r="D455" s="7"/>
      <c r="E455" s="9"/>
      <c r="F455" s="70">
        <v>1</v>
      </c>
      <c r="G455" s="71"/>
      <c r="H455" s="72">
        <f t="shared" si="537"/>
        <v>1</v>
      </c>
      <c r="I455" s="70">
        <v>1</v>
      </c>
      <c r="J455" s="71" t="s">
        <v>216</v>
      </c>
      <c r="K455" s="73">
        <f>SUMIF(exportMMB!D:D,budgetMMB!A455,exportMMB!F:F)</f>
        <v>0</v>
      </c>
      <c r="L455" s="19">
        <f t="shared" si="527"/>
        <v>0</v>
      </c>
      <c r="M455" s="32"/>
      <c r="N455" s="19">
        <f t="shared" si="528"/>
        <v>0</v>
      </c>
      <c r="O455" s="42"/>
      <c r="P455" s="42"/>
      <c r="Q455" s="42"/>
      <c r="R455" s="42"/>
      <c r="S455" s="19">
        <f t="shared" si="529"/>
        <v>0</v>
      </c>
      <c r="T455" s="42">
        <f t="shared" si="530"/>
        <v>0</v>
      </c>
      <c r="U455" s="42" t="e">
        <f>SUMIF(#REF!,A455,#REF!)</f>
        <v>#REF!</v>
      </c>
      <c r="V455" s="42" t="e">
        <f>SUMIF(#REF!,A455,#REF!)</f>
        <v>#REF!</v>
      </c>
      <c r="W455" s="42" t="e">
        <f t="shared" si="531"/>
        <v>#REF!</v>
      </c>
      <c r="X455" s="42" t="e">
        <f t="shared" si="532"/>
        <v>#REF!</v>
      </c>
      <c r="Y455" s="42" t="e">
        <f t="shared" si="533"/>
        <v>#REF!</v>
      </c>
      <c r="Z455" s="116" t="e">
        <f t="shared" si="534"/>
        <v>#REF!</v>
      </c>
      <c r="AA455" s="120">
        <f t="shared" si="535"/>
        <v>0</v>
      </c>
      <c r="AB455" s="153">
        <f t="shared" si="485"/>
        <v>0</v>
      </c>
      <c r="AC455" s="1"/>
      <c r="AD455" s="1"/>
      <c r="AE455" s="1"/>
      <c r="AF455" s="1"/>
      <c r="AG455" s="1"/>
      <c r="AH455" s="1"/>
      <c r="AI455" s="1"/>
      <c r="AJ455" s="1"/>
      <c r="AK455" s="1"/>
      <c r="AL455" s="1"/>
      <c r="AM455" s="1"/>
      <c r="AN455" s="1"/>
      <c r="AO455" s="1"/>
    </row>
    <row r="456" spans="1:41" s="3" customFormat="1">
      <c r="A456" s="180" t="s">
        <v>374</v>
      </c>
      <c r="B456" s="53" t="s">
        <v>376</v>
      </c>
      <c r="C456" s="53"/>
      <c r="D456" s="7"/>
      <c r="E456" s="9"/>
      <c r="F456" s="70">
        <v>1</v>
      </c>
      <c r="G456" s="71"/>
      <c r="H456" s="72">
        <f t="shared" si="537"/>
        <v>1</v>
      </c>
      <c r="I456" s="70">
        <v>1</v>
      </c>
      <c r="J456" s="71" t="s">
        <v>216</v>
      </c>
      <c r="K456" s="73">
        <f>SUMIF(exportMMB!D:D,budgetMMB!A456,exportMMB!F:F)</f>
        <v>0</v>
      </c>
      <c r="L456" s="19">
        <f t="shared" si="527"/>
        <v>0</v>
      </c>
      <c r="M456" s="32"/>
      <c r="N456" s="19">
        <f t="shared" si="528"/>
        <v>0</v>
      </c>
      <c r="O456" s="42"/>
      <c r="P456" s="42"/>
      <c r="Q456" s="42"/>
      <c r="R456" s="42"/>
      <c r="S456" s="19">
        <f t="shared" si="529"/>
        <v>0</v>
      </c>
      <c r="T456" s="42">
        <f t="shared" si="530"/>
        <v>0</v>
      </c>
      <c r="U456" s="42" t="e">
        <f>SUMIF(#REF!,A456,#REF!)</f>
        <v>#REF!</v>
      </c>
      <c r="V456" s="42" t="e">
        <f>SUMIF(#REF!,A456,#REF!)</f>
        <v>#REF!</v>
      </c>
      <c r="W456" s="42" t="e">
        <f t="shared" si="531"/>
        <v>#REF!</v>
      </c>
      <c r="X456" s="42" t="e">
        <f t="shared" si="532"/>
        <v>#REF!</v>
      </c>
      <c r="Y456" s="42" t="e">
        <f t="shared" si="533"/>
        <v>#REF!</v>
      </c>
      <c r="Z456" s="116" t="e">
        <f t="shared" si="534"/>
        <v>#REF!</v>
      </c>
      <c r="AA456" s="120">
        <f t="shared" si="535"/>
        <v>0</v>
      </c>
      <c r="AB456" s="153">
        <f t="shared" si="485"/>
        <v>0</v>
      </c>
      <c r="AC456" s="1"/>
      <c r="AD456" s="1"/>
      <c r="AE456" s="1"/>
      <c r="AF456" s="1"/>
      <c r="AG456" s="1"/>
      <c r="AH456" s="1"/>
      <c r="AI456" s="1"/>
      <c r="AJ456" s="1"/>
      <c r="AK456" s="1"/>
      <c r="AL456" s="1"/>
      <c r="AM456" s="1"/>
      <c r="AN456" s="1"/>
      <c r="AO456" s="1"/>
    </row>
    <row r="457" spans="1:41" s="3" customFormat="1">
      <c r="A457" s="180" t="s">
        <v>375</v>
      </c>
      <c r="B457" s="53" t="s">
        <v>377</v>
      </c>
      <c r="C457" s="53"/>
      <c r="D457" s="7"/>
      <c r="E457" s="9"/>
      <c r="F457" s="70">
        <v>1</v>
      </c>
      <c r="G457" s="71"/>
      <c r="H457" s="72">
        <f t="shared" si="537"/>
        <v>1</v>
      </c>
      <c r="I457" s="70">
        <v>1</v>
      </c>
      <c r="J457" s="71" t="s">
        <v>216</v>
      </c>
      <c r="K457" s="73">
        <f>SUMIF(exportMMB!D:D,budgetMMB!A457,exportMMB!F:F)</f>
        <v>0</v>
      </c>
      <c r="L457" s="19">
        <f t="shared" si="527"/>
        <v>0</v>
      </c>
      <c r="M457" s="32"/>
      <c r="N457" s="19">
        <f t="shared" si="528"/>
        <v>0</v>
      </c>
      <c r="O457" s="42"/>
      <c r="P457" s="42"/>
      <c r="Q457" s="42"/>
      <c r="R457" s="42"/>
      <c r="S457" s="19">
        <f t="shared" si="529"/>
        <v>0</v>
      </c>
      <c r="T457" s="42">
        <f t="shared" si="530"/>
        <v>0</v>
      </c>
      <c r="U457" s="42" t="e">
        <f>SUMIF(#REF!,A457,#REF!)</f>
        <v>#REF!</v>
      </c>
      <c r="V457" s="42" t="e">
        <f>SUMIF(#REF!,A457,#REF!)</f>
        <v>#REF!</v>
      </c>
      <c r="W457" s="42" t="e">
        <f t="shared" si="531"/>
        <v>#REF!</v>
      </c>
      <c r="X457" s="42" t="e">
        <f t="shared" si="532"/>
        <v>#REF!</v>
      </c>
      <c r="Y457" s="42" t="e">
        <f t="shared" si="533"/>
        <v>#REF!</v>
      </c>
      <c r="Z457" s="116" t="e">
        <f t="shared" si="534"/>
        <v>#REF!</v>
      </c>
      <c r="AA457" s="120">
        <f t="shared" si="535"/>
        <v>0</v>
      </c>
      <c r="AB457" s="153">
        <f t="shared" si="485"/>
        <v>0</v>
      </c>
      <c r="AC457" s="1"/>
      <c r="AD457" s="1"/>
      <c r="AE457" s="1"/>
      <c r="AF457" s="1"/>
      <c r="AG457" s="1"/>
      <c r="AH457" s="1"/>
      <c r="AI457" s="1"/>
      <c r="AJ457" s="1"/>
      <c r="AK457" s="1"/>
      <c r="AL457" s="1"/>
      <c r="AM457" s="1"/>
      <c r="AN457" s="1"/>
      <c r="AO457" s="1"/>
    </row>
    <row r="458" spans="1:41" s="3" customFormat="1">
      <c r="A458" s="48">
        <v>3840</v>
      </c>
      <c r="B458" s="53" t="s">
        <v>163</v>
      </c>
      <c r="C458" s="53"/>
      <c r="D458" s="7"/>
      <c r="E458" s="9"/>
      <c r="F458" s="70">
        <v>1</v>
      </c>
      <c r="G458" s="71"/>
      <c r="H458" s="72">
        <f t="shared" si="537"/>
        <v>1</v>
      </c>
      <c r="I458" s="70">
        <v>1</v>
      </c>
      <c r="J458" s="71" t="s">
        <v>216</v>
      </c>
      <c r="K458" s="73">
        <f>SUMIF(exportMMB!D:D,budgetMMB!A458,exportMMB!F:F)</f>
        <v>0</v>
      </c>
      <c r="L458" s="19">
        <f t="shared" si="527"/>
        <v>0</v>
      </c>
      <c r="M458" s="32"/>
      <c r="N458" s="19">
        <f t="shared" si="528"/>
        <v>0</v>
      </c>
      <c r="O458" s="42"/>
      <c r="P458" s="42"/>
      <c r="Q458" s="42"/>
      <c r="R458" s="42"/>
      <c r="S458" s="19">
        <f t="shared" si="529"/>
        <v>0</v>
      </c>
      <c r="T458" s="42">
        <f t="shared" si="530"/>
        <v>0</v>
      </c>
      <c r="U458" s="42" t="e">
        <f>SUMIF(#REF!,A458,#REF!)</f>
        <v>#REF!</v>
      </c>
      <c r="V458" s="42" t="e">
        <f>SUMIF(#REF!,A458,#REF!)</f>
        <v>#REF!</v>
      </c>
      <c r="W458" s="42" t="e">
        <f t="shared" si="531"/>
        <v>#REF!</v>
      </c>
      <c r="X458" s="42" t="e">
        <f t="shared" si="532"/>
        <v>#REF!</v>
      </c>
      <c r="Y458" s="42" t="e">
        <f t="shared" si="533"/>
        <v>#REF!</v>
      </c>
      <c r="Z458" s="116" t="e">
        <f t="shared" si="534"/>
        <v>#REF!</v>
      </c>
      <c r="AA458" s="120">
        <f t="shared" si="535"/>
        <v>0</v>
      </c>
      <c r="AB458" s="153">
        <f t="shared" si="485"/>
        <v>0</v>
      </c>
      <c r="AC458" s="1"/>
      <c r="AD458" s="1"/>
      <c r="AE458" s="1"/>
      <c r="AF458" s="1"/>
      <c r="AG458" s="1"/>
      <c r="AH458" s="1"/>
      <c r="AI458" s="1"/>
      <c r="AJ458" s="1"/>
      <c r="AK458" s="1"/>
      <c r="AL458" s="1"/>
      <c r="AM458" s="1"/>
      <c r="AN458" s="1"/>
      <c r="AO458" s="1"/>
    </row>
    <row r="459" spans="1:41" s="3" customFormat="1">
      <c r="A459" s="48">
        <v>3843</v>
      </c>
      <c r="B459" s="53" t="s">
        <v>701</v>
      </c>
      <c r="C459" s="53"/>
      <c r="D459" s="7"/>
      <c r="E459" s="9"/>
      <c r="F459" s="70">
        <v>1</v>
      </c>
      <c r="G459" s="71"/>
      <c r="H459" s="72">
        <f t="shared" si="537"/>
        <v>1</v>
      </c>
      <c r="I459" s="70">
        <v>1</v>
      </c>
      <c r="J459" s="71" t="s">
        <v>216</v>
      </c>
      <c r="K459" s="73">
        <f>SUMIF(exportMMB!D:D,budgetMMB!A459,exportMMB!F:F)</f>
        <v>0</v>
      </c>
      <c r="L459" s="19">
        <f t="shared" si="527"/>
        <v>0</v>
      </c>
      <c r="M459" s="32"/>
      <c r="N459" s="19">
        <f t="shared" si="528"/>
        <v>0</v>
      </c>
      <c r="O459" s="42"/>
      <c r="P459" s="42"/>
      <c r="Q459" s="42"/>
      <c r="R459" s="42"/>
      <c r="S459" s="19">
        <f t="shared" si="529"/>
        <v>0</v>
      </c>
      <c r="T459" s="42">
        <f t="shared" si="530"/>
        <v>0</v>
      </c>
      <c r="U459" s="42" t="e">
        <f>SUMIF(#REF!,A459,#REF!)</f>
        <v>#REF!</v>
      </c>
      <c r="V459" s="42" t="e">
        <f>SUMIF(#REF!,A459,#REF!)</f>
        <v>#REF!</v>
      </c>
      <c r="W459" s="42" t="e">
        <f t="shared" si="531"/>
        <v>#REF!</v>
      </c>
      <c r="X459" s="42" t="e">
        <f t="shared" si="532"/>
        <v>#REF!</v>
      </c>
      <c r="Y459" s="42" t="e">
        <f t="shared" si="533"/>
        <v>#REF!</v>
      </c>
      <c r="Z459" s="116" t="e">
        <f t="shared" si="534"/>
        <v>#REF!</v>
      </c>
      <c r="AA459" s="120">
        <f t="shared" si="535"/>
        <v>0</v>
      </c>
      <c r="AB459" s="153">
        <f t="shared" ref="AB459:AB522" si="538">L459</f>
        <v>0</v>
      </c>
      <c r="AC459" s="1"/>
      <c r="AD459" s="1"/>
      <c r="AE459" s="1"/>
      <c r="AF459" s="1"/>
      <c r="AG459" s="1"/>
      <c r="AH459" s="1"/>
      <c r="AI459" s="1"/>
      <c r="AJ459" s="1"/>
      <c r="AK459" s="1"/>
      <c r="AL459" s="1"/>
      <c r="AM459" s="1"/>
      <c r="AN459" s="1"/>
      <c r="AO459" s="1"/>
    </row>
    <row r="460" spans="1:41" s="3" customFormat="1">
      <c r="A460" s="48">
        <v>3844</v>
      </c>
      <c r="B460" s="53" t="s">
        <v>164</v>
      </c>
      <c r="C460" s="53"/>
      <c r="D460" s="7"/>
      <c r="E460" s="9"/>
      <c r="F460" s="70">
        <v>1</v>
      </c>
      <c r="G460" s="71"/>
      <c r="H460" s="72">
        <f t="shared" ref="H460:H466" si="539">SUM(E460:G460)</f>
        <v>1</v>
      </c>
      <c r="I460" s="70">
        <v>1</v>
      </c>
      <c r="J460" s="71" t="s">
        <v>216</v>
      </c>
      <c r="K460" s="73">
        <f>SUMIF(exportMMB!D:D,budgetMMB!A460,exportMMB!F:F)</f>
        <v>0</v>
      </c>
      <c r="L460" s="19">
        <f t="shared" si="527"/>
        <v>0</v>
      </c>
      <c r="M460" s="32"/>
      <c r="N460" s="19">
        <f t="shared" si="528"/>
        <v>0</v>
      </c>
      <c r="O460" s="42"/>
      <c r="P460" s="42"/>
      <c r="Q460" s="42"/>
      <c r="R460" s="42"/>
      <c r="S460" s="19">
        <f t="shared" si="529"/>
        <v>0</v>
      </c>
      <c r="T460" s="42">
        <f t="shared" si="530"/>
        <v>0</v>
      </c>
      <c r="U460" s="42" t="e">
        <f>SUMIF(#REF!,A460,#REF!)</f>
        <v>#REF!</v>
      </c>
      <c r="V460" s="42" t="e">
        <f>SUMIF(#REF!,A460,#REF!)</f>
        <v>#REF!</v>
      </c>
      <c r="W460" s="42" t="e">
        <f t="shared" si="531"/>
        <v>#REF!</v>
      </c>
      <c r="X460" s="42" t="e">
        <f t="shared" si="532"/>
        <v>#REF!</v>
      </c>
      <c r="Y460" s="42" t="e">
        <f t="shared" si="533"/>
        <v>#REF!</v>
      </c>
      <c r="Z460" s="116" t="e">
        <f t="shared" si="534"/>
        <v>#REF!</v>
      </c>
      <c r="AA460" s="120">
        <f t="shared" si="535"/>
        <v>0</v>
      </c>
      <c r="AB460" s="153">
        <f t="shared" si="538"/>
        <v>0</v>
      </c>
      <c r="AC460" s="1"/>
      <c r="AD460" s="1"/>
      <c r="AE460" s="1"/>
      <c r="AF460" s="1"/>
      <c r="AG460" s="1"/>
      <c r="AH460" s="1"/>
      <c r="AI460" s="1"/>
      <c r="AJ460" s="1"/>
      <c r="AK460" s="1"/>
      <c r="AL460" s="1"/>
      <c r="AM460" s="1"/>
      <c r="AN460" s="1"/>
      <c r="AO460" s="1"/>
    </row>
    <row r="461" spans="1:41" s="3" customFormat="1">
      <c r="A461" s="180" t="s">
        <v>378</v>
      </c>
      <c r="B461" s="53" t="s">
        <v>379</v>
      </c>
      <c r="C461" s="53"/>
      <c r="D461" s="7"/>
      <c r="E461" s="9"/>
      <c r="F461" s="70">
        <v>1</v>
      </c>
      <c r="G461" s="71"/>
      <c r="H461" s="72">
        <f t="shared" si="539"/>
        <v>1</v>
      </c>
      <c r="I461" s="70">
        <v>1</v>
      </c>
      <c r="J461" s="71" t="s">
        <v>216</v>
      </c>
      <c r="K461" s="73">
        <f>SUMIF(exportMMB!D:D,budgetMMB!A461,exportMMB!F:F)</f>
        <v>0</v>
      </c>
      <c r="L461" s="19">
        <f t="shared" si="527"/>
        <v>0</v>
      </c>
      <c r="M461" s="32"/>
      <c r="N461" s="19">
        <f t="shared" si="528"/>
        <v>0</v>
      </c>
      <c r="O461" s="42"/>
      <c r="P461" s="42"/>
      <c r="Q461" s="42"/>
      <c r="R461" s="42"/>
      <c r="S461" s="19">
        <f t="shared" si="529"/>
        <v>0</v>
      </c>
      <c r="T461" s="42">
        <f t="shared" si="530"/>
        <v>0</v>
      </c>
      <c r="U461" s="42" t="e">
        <f>SUMIF(#REF!,A461,#REF!)</f>
        <v>#REF!</v>
      </c>
      <c r="V461" s="42" t="e">
        <f>SUMIF(#REF!,A461,#REF!)</f>
        <v>#REF!</v>
      </c>
      <c r="W461" s="42" t="e">
        <f t="shared" si="531"/>
        <v>#REF!</v>
      </c>
      <c r="X461" s="42" t="e">
        <f t="shared" si="532"/>
        <v>#REF!</v>
      </c>
      <c r="Y461" s="42" t="e">
        <f t="shared" si="533"/>
        <v>#REF!</v>
      </c>
      <c r="Z461" s="116" t="e">
        <f t="shared" si="534"/>
        <v>#REF!</v>
      </c>
      <c r="AA461" s="120">
        <f t="shared" si="535"/>
        <v>0</v>
      </c>
      <c r="AB461" s="153">
        <f t="shared" si="538"/>
        <v>0</v>
      </c>
      <c r="AC461" s="1"/>
      <c r="AD461" s="1"/>
      <c r="AE461" s="1"/>
      <c r="AF461" s="1"/>
      <c r="AG461" s="1"/>
      <c r="AH461" s="1"/>
      <c r="AI461" s="1"/>
      <c r="AJ461" s="1"/>
      <c r="AK461" s="1"/>
      <c r="AL461" s="1"/>
      <c r="AM461" s="1"/>
      <c r="AN461" s="1"/>
      <c r="AO461" s="1"/>
    </row>
    <row r="462" spans="1:41" s="3" customFormat="1">
      <c r="A462" s="48">
        <v>3846</v>
      </c>
      <c r="B462" s="53" t="s">
        <v>380</v>
      </c>
      <c r="C462" s="53"/>
      <c r="D462" s="7"/>
      <c r="E462" s="9"/>
      <c r="F462" s="70">
        <v>1</v>
      </c>
      <c r="G462" s="71"/>
      <c r="H462" s="72">
        <f t="shared" si="539"/>
        <v>1</v>
      </c>
      <c r="I462" s="70">
        <v>1</v>
      </c>
      <c r="J462" s="71" t="s">
        <v>216</v>
      </c>
      <c r="K462" s="73">
        <f>SUMIF(exportMMB!D:D,budgetMMB!A462,exportMMB!F:F)</f>
        <v>0</v>
      </c>
      <c r="L462" s="19">
        <f t="shared" si="527"/>
        <v>0</v>
      </c>
      <c r="M462" s="32"/>
      <c r="N462" s="19">
        <f t="shared" si="528"/>
        <v>0</v>
      </c>
      <c r="O462" s="42"/>
      <c r="P462" s="42"/>
      <c r="Q462" s="42"/>
      <c r="R462" s="42"/>
      <c r="S462" s="19">
        <f t="shared" si="529"/>
        <v>0</v>
      </c>
      <c r="T462" s="42">
        <f t="shared" si="530"/>
        <v>0</v>
      </c>
      <c r="U462" s="42" t="e">
        <f>SUMIF(#REF!,A462,#REF!)</f>
        <v>#REF!</v>
      </c>
      <c r="V462" s="42" t="e">
        <f>SUMIF(#REF!,A462,#REF!)</f>
        <v>#REF!</v>
      </c>
      <c r="W462" s="42" t="e">
        <f t="shared" si="531"/>
        <v>#REF!</v>
      </c>
      <c r="X462" s="42" t="e">
        <f t="shared" si="532"/>
        <v>#REF!</v>
      </c>
      <c r="Y462" s="42" t="e">
        <f t="shared" si="533"/>
        <v>#REF!</v>
      </c>
      <c r="Z462" s="116" t="e">
        <f t="shared" si="534"/>
        <v>#REF!</v>
      </c>
      <c r="AA462" s="120">
        <f t="shared" si="535"/>
        <v>0</v>
      </c>
      <c r="AB462" s="153">
        <f t="shared" si="538"/>
        <v>0</v>
      </c>
      <c r="AC462" s="1"/>
      <c r="AD462" s="1"/>
      <c r="AE462" s="1"/>
      <c r="AF462" s="1"/>
      <c r="AG462" s="1"/>
      <c r="AH462" s="1"/>
      <c r="AI462" s="1"/>
      <c r="AJ462" s="1"/>
      <c r="AK462" s="1"/>
      <c r="AL462" s="1"/>
      <c r="AM462" s="1"/>
      <c r="AN462" s="1"/>
      <c r="AO462" s="1"/>
    </row>
    <row r="463" spans="1:41" s="3" customFormat="1">
      <c r="A463" s="180" t="s">
        <v>381</v>
      </c>
      <c r="B463" s="53" t="s">
        <v>382</v>
      </c>
      <c r="C463" s="53"/>
      <c r="D463" s="7"/>
      <c r="E463" s="9"/>
      <c r="F463" s="70">
        <v>1</v>
      </c>
      <c r="G463" s="71"/>
      <c r="H463" s="72">
        <f t="shared" si="539"/>
        <v>1</v>
      </c>
      <c r="I463" s="70">
        <v>1</v>
      </c>
      <c r="J463" s="71" t="s">
        <v>216</v>
      </c>
      <c r="K463" s="73">
        <f>SUMIF(exportMMB!D:D,budgetMMB!A463,exportMMB!F:F)</f>
        <v>0</v>
      </c>
      <c r="L463" s="19">
        <f t="shared" si="527"/>
        <v>0</v>
      </c>
      <c r="M463" s="32"/>
      <c r="N463" s="19">
        <f t="shared" si="528"/>
        <v>0</v>
      </c>
      <c r="O463" s="42"/>
      <c r="P463" s="42"/>
      <c r="Q463" s="42"/>
      <c r="R463" s="42"/>
      <c r="S463" s="19">
        <f t="shared" si="529"/>
        <v>0</v>
      </c>
      <c r="T463" s="42">
        <f t="shared" si="530"/>
        <v>0</v>
      </c>
      <c r="U463" s="42" t="e">
        <f>SUMIF(#REF!,A463,#REF!)</f>
        <v>#REF!</v>
      </c>
      <c r="V463" s="42" t="e">
        <f>SUMIF(#REF!,A463,#REF!)</f>
        <v>#REF!</v>
      </c>
      <c r="W463" s="42" t="e">
        <f t="shared" si="531"/>
        <v>#REF!</v>
      </c>
      <c r="X463" s="42" t="e">
        <f t="shared" si="532"/>
        <v>#REF!</v>
      </c>
      <c r="Y463" s="42" t="e">
        <f t="shared" si="533"/>
        <v>#REF!</v>
      </c>
      <c r="Z463" s="116" t="e">
        <f t="shared" si="534"/>
        <v>#REF!</v>
      </c>
      <c r="AA463" s="120">
        <f t="shared" si="535"/>
        <v>0</v>
      </c>
      <c r="AB463" s="153">
        <f t="shared" si="538"/>
        <v>0</v>
      </c>
      <c r="AC463" s="1"/>
      <c r="AD463" s="1"/>
      <c r="AE463" s="1"/>
      <c r="AF463" s="1"/>
      <c r="AG463" s="1"/>
      <c r="AH463" s="1"/>
      <c r="AI463" s="1"/>
      <c r="AJ463" s="1"/>
      <c r="AK463" s="1"/>
      <c r="AL463" s="1"/>
      <c r="AM463" s="1"/>
      <c r="AN463" s="1"/>
      <c r="AO463" s="1"/>
    </row>
    <row r="464" spans="1:41" s="3" customFormat="1">
      <c r="A464" s="48">
        <v>3855</v>
      </c>
      <c r="B464" s="53" t="s">
        <v>702</v>
      </c>
      <c r="C464" s="53"/>
      <c r="D464" s="7"/>
      <c r="E464" s="9"/>
      <c r="F464" s="70">
        <v>1</v>
      </c>
      <c r="G464" s="71"/>
      <c r="H464" s="72">
        <f t="shared" si="539"/>
        <v>1</v>
      </c>
      <c r="I464" s="70">
        <v>1</v>
      </c>
      <c r="J464" s="71" t="s">
        <v>216</v>
      </c>
      <c r="K464" s="73">
        <f>SUMIF(exportMMB!D:D,budgetMMB!A464,exportMMB!F:F)</f>
        <v>0</v>
      </c>
      <c r="L464" s="19">
        <f t="shared" si="527"/>
        <v>0</v>
      </c>
      <c r="M464" s="32"/>
      <c r="N464" s="19">
        <f t="shared" si="528"/>
        <v>0</v>
      </c>
      <c r="O464" s="42"/>
      <c r="P464" s="42"/>
      <c r="Q464" s="42"/>
      <c r="R464" s="42"/>
      <c r="S464" s="19">
        <f t="shared" si="529"/>
        <v>0</v>
      </c>
      <c r="T464" s="42">
        <f t="shared" si="530"/>
        <v>0</v>
      </c>
      <c r="U464" s="42" t="e">
        <f>SUMIF(#REF!,A464,#REF!)</f>
        <v>#REF!</v>
      </c>
      <c r="V464" s="42" t="e">
        <f>SUMIF(#REF!,A464,#REF!)</f>
        <v>#REF!</v>
      </c>
      <c r="W464" s="42" t="e">
        <f t="shared" si="531"/>
        <v>#REF!</v>
      </c>
      <c r="X464" s="42" t="e">
        <f t="shared" si="532"/>
        <v>#REF!</v>
      </c>
      <c r="Y464" s="42" t="e">
        <f t="shared" si="533"/>
        <v>#REF!</v>
      </c>
      <c r="Z464" s="116" t="e">
        <f t="shared" si="534"/>
        <v>#REF!</v>
      </c>
      <c r="AA464" s="120">
        <f t="shared" si="535"/>
        <v>0</v>
      </c>
      <c r="AB464" s="153">
        <f t="shared" si="538"/>
        <v>0</v>
      </c>
      <c r="AC464" s="1"/>
      <c r="AD464" s="1"/>
      <c r="AE464" s="1"/>
      <c r="AF464" s="1"/>
      <c r="AG464" s="1"/>
      <c r="AH464" s="1"/>
      <c r="AI464" s="1"/>
      <c r="AJ464" s="1"/>
      <c r="AK464" s="1"/>
      <c r="AL464" s="1"/>
      <c r="AM464" s="1"/>
      <c r="AN464" s="1"/>
      <c r="AO464" s="1"/>
    </row>
    <row r="465" spans="1:41" s="3" customFormat="1">
      <c r="A465" s="180" t="s">
        <v>383</v>
      </c>
      <c r="B465" s="53" t="s">
        <v>384</v>
      </c>
      <c r="C465" s="53"/>
      <c r="D465" s="7"/>
      <c r="E465" s="9"/>
      <c r="F465" s="70">
        <v>1</v>
      </c>
      <c r="G465" s="71"/>
      <c r="H465" s="72">
        <f t="shared" si="539"/>
        <v>1</v>
      </c>
      <c r="I465" s="70">
        <v>1</v>
      </c>
      <c r="J465" s="71" t="s">
        <v>216</v>
      </c>
      <c r="K465" s="73">
        <f>SUMIF(exportMMB!D:D,budgetMMB!A465,exportMMB!F:F)</f>
        <v>0</v>
      </c>
      <c r="L465" s="19">
        <f t="shared" si="527"/>
        <v>0</v>
      </c>
      <c r="M465" s="32"/>
      <c r="N465" s="19">
        <f t="shared" si="528"/>
        <v>0</v>
      </c>
      <c r="O465" s="42"/>
      <c r="P465" s="42"/>
      <c r="Q465" s="42"/>
      <c r="R465" s="42"/>
      <c r="S465" s="19">
        <f t="shared" si="529"/>
        <v>0</v>
      </c>
      <c r="T465" s="42">
        <f t="shared" si="530"/>
        <v>0</v>
      </c>
      <c r="U465" s="42" t="e">
        <f>SUMIF(#REF!,A465,#REF!)</f>
        <v>#REF!</v>
      </c>
      <c r="V465" s="42" t="e">
        <f>SUMIF(#REF!,A465,#REF!)</f>
        <v>#REF!</v>
      </c>
      <c r="W465" s="42" t="e">
        <f t="shared" si="531"/>
        <v>#REF!</v>
      </c>
      <c r="X465" s="42" t="e">
        <f t="shared" si="532"/>
        <v>#REF!</v>
      </c>
      <c r="Y465" s="42" t="e">
        <f t="shared" si="533"/>
        <v>#REF!</v>
      </c>
      <c r="Z465" s="116" t="e">
        <f t="shared" si="534"/>
        <v>#REF!</v>
      </c>
      <c r="AA465" s="120">
        <f t="shared" si="535"/>
        <v>0</v>
      </c>
      <c r="AB465" s="153">
        <f t="shared" si="538"/>
        <v>0</v>
      </c>
      <c r="AC465" s="1"/>
      <c r="AD465" s="1"/>
      <c r="AE465" s="1"/>
      <c r="AF465" s="1"/>
      <c r="AG465" s="1"/>
      <c r="AH465" s="1"/>
      <c r="AI465" s="1"/>
      <c r="AJ465" s="1"/>
      <c r="AK465" s="1"/>
      <c r="AL465" s="1"/>
      <c r="AM465" s="1"/>
      <c r="AN465" s="1"/>
      <c r="AO465" s="1"/>
    </row>
    <row r="466" spans="1:41" s="3" customFormat="1">
      <c r="A466" s="48">
        <v>3883</v>
      </c>
      <c r="B466" s="53" t="s">
        <v>165</v>
      </c>
      <c r="C466" s="53"/>
      <c r="D466" s="7"/>
      <c r="E466" s="9"/>
      <c r="F466" s="70">
        <v>1</v>
      </c>
      <c r="G466" s="71"/>
      <c r="H466" s="72">
        <f t="shared" si="539"/>
        <v>1</v>
      </c>
      <c r="I466" s="70">
        <v>1</v>
      </c>
      <c r="J466" s="71" t="s">
        <v>216</v>
      </c>
      <c r="K466" s="73">
        <f>SUMIF(exportMMB!D:D,budgetMMB!A466,exportMMB!F:F)</f>
        <v>0</v>
      </c>
      <c r="L466" s="19">
        <f t="shared" si="527"/>
        <v>0</v>
      </c>
      <c r="M466" s="32"/>
      <c r="N466" s="19">
        <f t="shared" si="528"/>
        <v>0</v>
      </c>
      <c r="O466" s="42"/>
      <c r="P466" s="42"/>
      <c r="Q466" s="42"/>
      <c r="R466" s="42"/>
      <c r="S466" s="19">
        <f t="shared" si="529"/>
        <v>0</v>
      </c>
      <c r="T466" s="42">
        <f t="shared" si="530"/>
        <v>0</v>
      </c>
      <c r="U466" s="42" t="e">
        <f>SUMIF(#REF!,A466,#REF!)</f>
        <v>#REF!</v>
      </c>
      <c r="V466" s="42" t="e">
        <f>SUMIF(#REF!,A466,#REF!)</f>
        <v>#REF!</v>
      </c>
      <c r="W466" s="42" t="e">
        <f t="shared" si="531"/>
        <v>#REF!</v>
      </c>
      <c r="X466" s="42" t="e">
        <f t="shared" si="532"/>
        <v>#REF!</v>
      </c>
      <c r="Y466" s="42" t="e">
        <f t="shared" si="533"/>
        <v>#REF!</v>
      </c>
      <c r="Z466" s="116" t="e">
        <f t="shared" si="534"/>
        <v>#REF!</v>
      </c>
      <c r="AA466" s="120">
        <f t="shared" si="535"/>
        <v>0</v>
      </c>
      <c r="AB466" s="153">
        <f t="shared" si="538"/>
        <v>0</v>
      </c>
      <c r="AC466" s="1"/>
      <c r="AD466" s="1"/>
      <c r="AE466" s="1"/>
      <c r="AF466" s="1"/>
      <c r="AG466" s="1"/>
      <c r="AH466" s="1"/>
      <c r="AI466" s="1"/>
      <c r="AJ466" s="1"/>
      <c r="AK466" s="1"/>
      <c r="AL466" s="1"/>
      <c r="AM466" s="1"/>
      <c r="AN466" s="1"/>
      <c r="AO466" s="1"/>
    </row>
    <row r="467" spans="1:41" s="3" customFormat="1">
      <c r="A467" s="48"/>
      <c r="B467" s="55" t="s">
        <v>253</v>
      </c>
      <c r="C467" s="55"/>
      <c r="D467" s="7"/>
      <c r="E467" s="9"/>
      <c r="F467" s="70"/>
      <c r="G467" s="71"/>
      <c r="H467" s="72"/>
      <c r="I467" s="70"/>
      <c r="J467" s="71"/>
      <c r="K467" s="73"/>
      <c r="L467" s="21">
        <f>SUM(L452:L466)</f>
        <v>0</v>
      </c>
      <c r="M467" s="28">
        <f t="shared" ref="M467:S467" si="540">SUM(M452:M466)</f>
        <v>0</v>
      </c>
      <c r="N467" s="21">
        <f t="shared" si="540"/>
        <v>0</v>
      </c>
      <c r="O467" s="43">
        <f t="shared" si="540"/>
        <v>0</v>
      </c>
      <c r="P467" s="43">
        <f t="shared" si="540"/>
        <v>0</v>
      </c>
      <c r="Q467" s="43">
        <f t="shared" ref="Q467" si="541">SUM(Q452:Q466)</f>
        <v>0</v>
      </c>
      <c r="R467" s="43">
        <f t="shared" si="540"/>
        <v>0</v>
      </c>
      <c r="S467" s="21">
        <f t="shared" si="540"/>
        <v>0</v>
      </c>
      <c r="T467" s="43">
        <f>SUM(T452:T466)</f>
        <v>0</v>
      </c>
      <c r="U467" s="46" t="e">
        <f t="shared" ref="U467:V467" si="542">SUM(U452:U466)</f>
        <v>#REF!</v>
      </c>
      <c r="V467" s="46" t="e">
        <f t="shared" si="542"/>
        <v>#REF!</v>
      </c>
      <c r="W467" s="46" t="e">
        <f t="shared" ref="W467:AA467" si="543">SUM(W452:W466)</f>
        <v>#REF!</v>
      </c>
      <c r="X467" s="46" t="e">
        <f t="shared" si="543"/>
        <v>#REF!</v>
      </c>
      <c r="Y467" s="46" t="e">
        <f t="shared" si="543"/>
        <v>#REF!</v>
      </c>
      <c r="Z467" s="142" t="e">
        <f t="shared" si="543"/>
        <v>#REF!</v>
      </c>
      <c r="AA467" s="143">
        <f t="shared" si="543"/>
        <v>0</v>
      </c>
      <c r="AB467" s="161">
        <f t="shared" ref="AB467" si="544">SUM(AB452:AB466)</f>
        <v>0</v>
      </c>
      <c r="AC467" s="1"/>
      <c r="AD467" s="1"/>
      <c r="AE467" s="1"/>
      <c r="AF467" s="1"/>
      <c r="AG467" s="1"/>
      <c r="AH467" s="1"/>
      <c r="AI467" s="1"/>
      <c r="AJ467" s="1"/>
      <c r="AK467" s="1"/>
      <c r="AL467" s="1"/>
      <c r="AM467" s="1"/>
      <c r="AN467" s="1"/>
      <c r="AO467" s="1"/>
    </row>
    <row r="468" spans="1:41" s="3" customFormat="1">
      <c r="A468" s="18"/>
      <c r="B468" s="53"/>
      <c r="C468" s="53"/>
      <c r="D468" s="7"/>
      <c r="E468" s="4"/>
      <c r="F468" s="70"/>
      <c r="G468" s="71"/>
      <c r="H468" s="72"/>
      <c r="I468" s="70"/>
      <c r="J468" s="70"/>
      <c r="K468" s="73"/>
      <c r="L468" s="19"/>
      <c r="M468" s="32"/>
      <c r="N468" s="19"/>
      <c r="O468" s="42"/>
      <c r="P468" s="42"/>
      <c r="Q468" s="42"/>
      <c r="R468" s="42"/>
      <c r="S468" s="19"/>
      <c r="T468" s="42"/>
      <c r="U468" s="42"/>
      <c r="V468" s="42"/>
      <c r="W468" s="42"/>
      <c r="X468" s="42"/>
      <c r="Y468" s="46"/>
      <c r="Z468" s="116"/>
      <c r="AA468" s="120"/>
      <c r="AB468" s="162"/>
      <c r="AC468" s="1"/>
      <c r="AD468" s="1"/>
      <c r="AE468" s="1"/>
      <c r="AF468" s="1"/>
      <c r="AG468" s="1"/>
      <c r="AH468" s="1"/>
      <c r="AI468" s="1"/>
      <c r="AJ468" s="1"/>
      <c r="AK468" s="1"/>
      <c r="AL468" s="1"/>
      <c r="AM468" s="1"/>
      <c r="AN468" s="1"/>
      <c r="AO468" s="1"/>
    </row>
    <row r="469" spans="1:41" s="3" customFormat="1">
      <c r="A469" s="181" t="s">
        <v>195</v>
      </c>
      <c r="B469" s="38" t="s">
        <v>236</v>
      </c>
      <c r="C469" s="38"/>
      <c r="D469" s="7"/>
      <c r="E469" s="4"/>
      <c r="F469" s="70"/>
      <c r="G469" s="71"/>
      <c r="H469" s="72"/>
      <c r="I469" s="70"/>
      <c r="J469" s="71"/>
      <c r="K469" s="73"/>
      <c r="L469" s="19"/>
      <c r="M469" s="32"/>
      <c r="N469" s="19"/>
      <c r="O469" s="42"/>
      <c r="P469" s="42"/>
      <c r="Q469" s="42"/>
      <c r="R469" s="42"/>
      <c r="S469" s="19"/>
      <c r="T469" s="42"/>
      <c r="U469" s="42"/>
      <c r="V469" s="42"/>
      <c r="W469" s="42"/>
      <c r="X469" s="42"/>
      <c r="Y469" s="46"/>
      <c r="Z469" s="116"/>
      <c r="AA469" s="120"/>
      <c r="AB469" s="162"/>
      <c r="AC469" s="1"/>
      <c r="AD469" s="1"/>
      <c r="AE469" s="1"/>
      <c r="AF469" s="1"/>
      <c r="AG469" s="1"/>
      <c r="AH469" s="1"/>
      <c r="AI469" s="1"/>
      <c r="AJ469" s="1"/>
      <c r="AK469" s="1"/>
      <c r="AL469" s="1"/>
      <c r="AM469" s="1"/>
      <c r="AN469" s="1"/>
      <c r="AO469" s="1"/>
    </row>
    <row r="470" spans="1:41" s="3" customFormat="1">
      <c r="A470" s="180" t="s">
        <v>363</v>
      </c>
      <c r="B470" s="53" t="s">
        <v>364</v>
      </c>
      <c r="C470" s="53"/>
      <c r="D470" s="7"/>
      <c r="E470" s="4"/>
      <c r="F470" s="70">
        <v>1</v>
      </c>
      <c r="G470" s="71"/>
      <c r="H470" s="72">
        <f t="shared" ref="H470:H472" si="545">SUM(E470:G470)</f>
        <v>1</v>
      </c>
      <c r="I470" s="70">
        <v>1</v>
      </c>
      <c r="J470" s="71" t="s">
        <v>216</v>
      </c>
      <c r="K470" s="73">
        <f>SUMIF(exportMMB!D:D,budgetMMB!A470,exportMMB!F:F)</f>
        <v>0</v>
      </c>
      <c r="L470" s="19">
        <f t="shared" ref="L470:L477" si="546">H470*I470*K470</f>
        <v>0</v>
      </c>
      <c r="M470" s="32"/>
      <c r="N470" s="19">
        <f t="shared" ref="N470:N477" si="547">MAX(L470-SUM(O470:R470),0)</f>
        <v>0</v>
      </c>
      <c r="O470" s="42"/>
      <c r="P470" s="42"/>
      <c r="Q470" s="42"/>
      <c r="R470" s="42"/>
      <c r="S470" s="19">
        <f t="shared" ref="S470:S477" si="548">L470-SUM(N470:R470)</f>
        <v>0</v>
      </c>
      <c r="T470" s="42">
        <f t="shared" ref="T470:T476" si="549">N470</f>
        <v>0</v>
      </c>
      <c r="U470" s="42" t="e">
        <f>SUMIF(#REF!,A470,#REF!)</f>
        <v>#REF!</v>
      </c>
      <c r="V470" s="42" t="e">
        <f>SUMIF(#REF!,A470,#REF!)</f>
        <v>#REF!</v>
      </c>
      <c r="W470" s="42" t="e">
        <f t="shared" ref="W470:W477" si="550">U470+V470</f>
        <v>#REF!</v>
      </c>
      <c r="X470" s="42" t="e">
        <f t="shared" ref="X470:X477" si="551">MAX(L470-W470,0)</f>
        <v>#REF!</v>
      </c>
      <c r="Y470" s="42" t="e">
        <f t="shared" ref="Y470:Y477" si="552">W470+X470</f>
        <v>#REF!</v>
      </c>
      <c r="Z470" s="116" t="e">
        <f t="shared" ref="Z470:Z477" si="553">L470-Y470</f>
        <v>#REF!</v>
      </c>
      <c r="AA470" s="120">
        <f t="shared" ref="AA470:AA477" si="554">AB470-L470</f>
        <v>0</v>
      </c>
      <c r="AB470" s="153">
        <f t="shared" si="538"/>
        <v>0</v>
      </c>
      <c r="AC470" s="1"/>
      <c r="AD470" s="1"/>
      <c r="AE470" s="1"/>
      <c r="AF470" s="1"/>
      <c r="AG470" s="1"/>
      <c r="AH470" s="1"/>
      <c r="AI470" s="1"/>
      <c r="AJ470" s="1"/>
      <c r="AK470" s="1"/>
      <c r="AL470" s="1"/>
      <c r="AM470" s="1"/>
      <c r="AN470" s="1"/>
      <c r="AO470" s="1"/>
    </row>
    <row r="471" spans="1:41" s="3" customFormat="1">
      <c r="A471" s="48">
        <v>3903</v>
      </c>
      <c r="B471" s="53" t="s">
        <v>161</v>
      </c>
      <c r="C471" s="53"/>
      <c r="D471" s="7"/>
      <c r="E471" s="4"/>
      <c r="F471" s="70">
        <v>1</v>
      </c>
      <c r="G471" s="71"/>
      <c r="H471" s="72">
        <f t="shared" si="545"/>
        <v>1</v>
      </c>
      <c r="I471" s="70">
        <v>1</v>
      </c>
      <c r="J471" s="71" t="s">
        <v>216</v>
      </c>
      <c r="K471" s="73">
        <f>SUMIF(exportMMB!D:D,budgetMMB!A471,exportMMB!F:F)</f>
        <v>0</v>
      </c>
      <c r="L471" s="19">
        <f t="shared" si="546"/>
        <v>0</v>
      </c>
      <c r="M471" s="32"/>
      <c r="N471" s="19">
        <f t="shared" si="547"/>
        <v>0</v>
      </c>
      <c r="O471" s="42"/>
      <c r="P471" s="42"/>
      <c r="Q471" s="42"/>
      <c r="R471" s="42"/>
      <c r="S471" s="19">
        <f t="shared" si="548"/>
        <v>0</v>
      </c>
      <c r="T471" s="42">
        <f t="shared" si="549"/>
        <v>0</v>
      </c>
      <c r="U471" s="42" t="e">
        <f>SUMIF(#REF!,A471,#REF!)</f>
        <v>#REF!</v>
      </c>
      <c r="V471" s="42" t="e">
        <f>SUMIF(#REF!,A471,#REF!)</f>
        <v>#REF!</v>
      </c>
      <c r="W471" s="42" t="e">
        <f t="shared" si="550"/>
        <v>#REF!</v>
      </c>
      <c r="X471" s="42" t="e">
        <f t="shared" si="551"/>
        <v>#REF!</v>
      </c>
      <c r="Y471" s="42" t="e">
        <f t="shared" si="552"/>
        <v>#REF!</v>
      </c>
      <c r="Z471" s="116" t="e">
        <f t="shared" si="553"/>
        <v>#REF!</v>
      </c>
      <c r="AA471" s="120">
        <f t="shared" si="554"/>
        <v>0</v>
      </c>
      <c r="AB471" s="153">
        <f t="shared" si="538"/>
        <v>0</v>
      </c>
      <c r="AC471" s="1"/>
      <c r="AD471" s="1"/>
      <c r="AE471" s="1"/>
      <c r="AF471" s="1"/>
      <c r="AG471" s="1"/>
      <c r="AH471" s="1"/>
      <c r="AI471" s="1"/>
      <c r="AJ471" s="1"/>
      <c r="AK471" s="1"/>
      <c r="AL471" s="1"/>
      <c r="AM471" s="1"/>
      <c r="AN471" s="1"/>
      <c r="AO471" s="1"/>
    </row>
    <row r="472" spans="1:41" s="3" customFormat="1">
      <c r="A472" s="48">
        <v>3940</v>
      </c>
      <c r="B472" s="53" t="s">
        <v>121</v>
      </c>
      <c r="C472" s="53"/>
      <c r="D472" s="7"/>
      <c r="E472" s="4"/>
      <c r="F472" s="70">
        <v>1</v>
      </c>
      <c r="G472" s="71"/>
      <c r="H472" s="72">
        <f t="shared" si="545"/>
        <v>1</v>
      </c>
      <c r="I472" s="70">
        <v>1</v>
      </c>
      <c r="J472" s="71" t="s">
        <v>216</v>
      </c>
      <c r="K472" s="73">
        <f>SUMIF(exportMMB!D:D,budgetMMB!A472,exportMMB!F:F)</f>
        <v>0</v>
      </c>
      <c r="L472" s="19">
        <f t="shared" si="546"/>
        <v>0</v>
      </c>
      <c r="M472" s="32"/>
      <c r="N472" s="19">
        <f t="shared" si="547"/>
        <v>0</v>
      </c>
      <c r="O472" s="42"/>
      <c r="P472" s="42"/>
      <c r="Q472" s="42"/>
      <c r="R472" s="42"/>
      <c r="S472" s="19">
        <f t="shared" si="548"/>
        <v>0</v>
      </c>
      <c r="T472" s="42">
        <f t="shared" si="549"/>
        <v>0</v>
      </c>
      <c r="U472" s="42" t="e">
        <f>SUMIF(#REF!,A472,#REF!)</f>
        <v>#REF!</v>
      </c>
      <c r="V472" s="42" t="e">
        <f>SUMIF(#REF!,A472,#REF!)</f>
        <v>#REF!</v>
      </c>
      <c r="W472" s="42" t="e">
        <f t="shared" si="550"/>
        <v>#REF!</v>
      </c>
      <c r="X472" s="42" t="e">
        <f t="shared" si="551"/>
        <v>#REF!</v>
      </c>
      <c r="Y472" s="42" t="e">
        <f t="shared" si="552"/>
        <v>#REF!</v>
      </c>
      <c r="Z472" s="116" t="e">
        <f t="shared" si="553"/>
        <v>#REF!</v>
      </c>
      <c r="AA472" s="120">
        <f t="shared" si="554"/>
        <v>0</v>
      </c>
      <c r="AB472" s="153">
        <f t="shared" si="538"/>
        <v>0</v>
      </c>
      <c r="AC472" s="1"/>
      <c r="AD472" s="1"/>
      <c r="AE472" s="1"/>
      <c r="AF472" s="1"/>
      <c r="AG472" s="1"/>
      <c r="AH472" s="1"/>
      <c r="AI472" s="1"/>
      <c r="AJ472" s="1"/>
      <c r="AK472" s="1"/>
      <c r="AL472" s="1"/>
      <c r="AM472" s="1"/>
      <c r="AN472" s="1"/>
      <c r="AO472" s="1"/>
    </row>
    <row r="473" spans="1:41" s="3" customFormat="1">
      <c r="A473" s="180" t="s">
        <v>365</v>
      </c>
      <c r="B473" s="53" t="s">
        <v>366</v>
      </c>
      <c r="C473" s="53"/>
      <c r="D473" s="7"/>
      <c r="E473" s="4"/>
      <c r="F473" s="70">
        <v>1</v>
      </c>
      <c r="G473" s="71"/>
      <c r="H473" s="72">
        <f t="shared" ref="H473" si="555">SUM(E473:G473)</f>
        <v>1</v>
      </c>
      <c r="I473" s="70">
        <v>1</v>
      </c>
      <c r="J473" s="71" t="s">
        <v>216</v>
      </c>
      <c r="K473" s="73">
        <f>SUMIF(exportMMB!D:D,budgetMMB!A473,exportMMB!F:F)</f>
        <v>0</v>
      </c>
      <c r="L473" s="19">
        <f t="shared" si="546"/>
        <v>0</v>
      </c>
      <c r="M473" s="32"/>
      <c r="N473" s="19">
        <f t="shared" si="547"/>
        <v>0</v>
      </c>
      <c r="O473" s="42"/>
      <c r="P473" s="42"/>
      <c r="Q473" s="42"/>
      <c r="R473" s="42"/>
      <c r="S473" s="19">
        <f t="shared" si="548"/>
        <v>0</v>
      </c>
      <c r="T473" s="42">
        <f t="shared" si="549"/>
        <v>0</v>
      </c>
      <c r="U473" s="42" t="e">
        <f>SUMIF(#REF!,A473,#REF!)</f>
        <v>#REF!</v>
      </c>
      <c r="V473" s="42" t="e">
        <f>SUMIF(#REF!,A473,#REF!)</f>
        <v>#REF!</v>
      </c>
      <c r="W473" s="42" t="e">
        <f t="shared" si="550"/>
        <v>#REF!</v>
      </c>
      <c r="X473" s="42" t="e">
        <f t="shared" si="551"/>
        <v>#REF!</v>
      </c>
      <c r="Y473" s="42" t="e">
        <f t="shared" si="552"/>
        <v>#REF!</v>
      </c>
      <c r="Z473" s="116" t="e">
        <f t="shared" si="553"/>
        <v>#REF!</v>
      </c>
      <c r="AA473" s="120">
        <f t="shared" si="554"/>
        <v>0</v>
      </c>
      <c r="AB473" s="153">
        <f t="shared" si="538"/>
        <v>0</v>
      </c>
      <c r="AC473" s="1"/>
      <c r="AD473" s="1"/>
      <c r="AE473" s="1"/>
      <c r="AF473" s="1"/>
      <c r="AG473" s="1"/>
      <c r="AH473" s="1"/>
      <c r="AI473" s="1"/>
      <c r="AJ473" s="1"/>
      <c r="AK473" s="1"/>
      <c r="AL473" s="1"/>
      <c r="AM473" s="1"/>
      <c r="AN473" s="1"/>
      <c r="AO473" s="1"/>
    </row>
    <row r="474" spans="1:41" s="3" customFormat="1">
      <c r="A474" s="48">
        <v>3943</v>
      </c>
      <c r="B474" s="53" t="s">
        <v>122</v>
      </c>
      <c r="C474" s="53"/>
      <c r="D474" s="7"/>
      <c r="E474" s="4"/>
      <c r="F474" s="70">
        <v>1</v>
      </c>
      <c r="G474" s="71"/>
      <c r="H474" s="72">
        <f t="shared" ref="H474:H477" si="556">SUM(E474:G474)</f>
        <v>1</v>
      </c>
      <c r="I474" s="70">
        <v>1</v>
      </c>
      <c r="J474" s="71" t="s">
        <v>216</v>
      </c>
      <c r="K474" s="73">
        <f>SUMIF(exportMMB!D:D,budgetMMB!A474,exportMMB!F:F)</f>
        <v>0</v>
      </c>
      <c r="L474" s="19">
        <f t="shared" si="546"/>
        <v>0</v>
      </c>
      <c r="M474" s="32"/>
      <c r="N474" s="19">
        <f t="shared" si="547"/>
        <v>0</v>
      </c>
      <c r="O474" s="42"/>
      <c r="P474" s="42"/>
      <c r="Q474" s="42"/>
      <c r="R474" s="42"/>
      <c r="S474" s="19">
        <f t="shared" si="548"/>
        <v>0</v>
      </c>
      <c r="T474" s="42">
        <f t="shared" si="549"/>
        <v>0</v>
      </c>
      <c r="U474" s="42" t="e">
        <f>SUMIF(#REF!,A474,#REF!)</f>
        <v>#REF!</v>
      </c>
      <c r="V474" s="42" t="e">
        <f>SUMIF(#REF!,A474,#REF!)</f>
        <v>#REF!</v>
      </c>
      <c r="W474" s="42" t="e">
        <f t="shared" si="550"/>
        <v>#REF!</v>
      </c>
      <c r="X474" s="42" t="e">
        <f t="shared" si="551"/>
        <v>#REF!</v>
      </c>
      <c r="Y474" s="42" t="e">
        <f t="shared" si="552"/>
        <v>#REF!</v>
      </c>
      <c r="Z474" s="116" t="e">
        <f t="shared" si="553"/>
        <v>#REF!</v>
      </c>
      <c r="AA474" s="120">
        <f t="shared" si="554"/>
        <v>0</v>
      </c>
      <c r="AB474" s="153">
        <f t="shared" si="538"/>
        <v>0</v>
      </c>
      <c r="AC474" s="1"/>
      <c r="AD474" s="1"/>
      <c r="AE474" s="1"/>
      <c r="AF474" s="1"/>
      <c r="AG474" s="1"/>
      <c r="AH474" s="1"/>
      <c r="AI474" s="1"/>
      <c r="AJ474" s="1"/>
      <c r="AK474" s="1"/>
      <c r="AL474" s="1"/>
      <c r="AM474" s="1"/>
      <c r="AN474" s="1"/>
      <c r="AO474" s="1"/>
    </row>
    <row r="475" spans="1:41" s="3" customFormat="1">
      <c r="A475" s="180" t="s">
        <v>703</v>
      </c>
      <c r="B475" s="53" t="s">
        <v>367</v>
      </c>
      <c r="C475" s="53"/>
      <c r="D475" s="7"/>
      <c r="E475" s="4"/>
      <c r="F475" s="70">
        <v>1</v>
      </c>
      <c r="G475" s="71"/>
      <c r="H475" s="72">
        <f t="shared" si="556"/>
        <v>1</v>
      </c>
      <c r="I475" s="70">
        <v>1</v>
      </c>
      <c r="J475" s="71" t="s">
        <v>216</v>
      </c>
      <c r="K475" s="73">
        <f>SUMIF(exportMMB!D:D,budgetMMB!A475,exportMMB!F:F)</f>
        <v>0</v>
      </c>
      <c r="L475" s="19">
        <f t="shared" si="546"/>
        <v>0</v>
      </c>
      <c r="M475" s="32"/>
      <c r="N475" s="19">
        <f t="shared" si="547"/>
        <v>0</v>
      </c>
      <c r="O475" s="42"/>
      <c r="P475" s="42"/>
      <c r="Q475" s="42"/>
      <c r="R475" s="42"/>
      <c r="S475" s="19">
        <f t="shared" si="548"/>
        <v>0</v>
      </c>
      <c r="T475" s="42">
        <f t="shared" si="549"/>
        <v>0</v>
      </c>
      <c r="U475" s="42" t="e">
        <f>SUMIF(#REF!,A475,#REF!)</f>
        <v>#REF!</v>
      </c>
      <c r="V475" s="42" t="e">
        <f>SUMIF(#REF!,A475,#REF!)</f>
        <v>#REF!</v>
      </c>
      <c r="W475" s="42" t="e">
        <f t="shared" si="550"/>
        <v>#REF!</v>
      </c>
      <c r="X475" s="42" t="e">
        <f t="shared" si="551"/>
        <v>#REF!</v>
      </c>
      <c r="Y475" s="42" t="e">
        <f t="shared" si="552"/>
        <v>#REF!</v>
      </c>
      <c r="Z475" s="116" t="e">
        <f t="shared" si="553"/>
        <v>#REF!</v>
      </c>
      <c r="AA475" s="120">
        <f t="shared" si="554"/>
        <v>0</v>
      </c>
      <c r="AB475" s="153">
        <f t="shared" si="538"/>
        <v>0</v>
      </c>
      <c r="AC475" s="1"/>
      <c r="AD475" s="1"/>
      <c r="AE475" s="1"/>
      <c r="AF475" s="1"/>
      <c r="AG475" s="1"/>
      <c r="AH475" s="1"/>
      <c r="AI475" s="1"/>
      <c r="AJ475" s="1"/>
      <c r="AK475" s="1"/>
      <c r="AL475" s="1"/>
      <c r="AM475" s="1"/>
      <c r="AN475" s="1"/>
      <c r="AO475" s="1"/>
    </row>
    <row r="476" spans="1:41" s="3" customFormat="1">
      <c r="A476" s="180" t="s">
        <v>370</v>
      </c>
      <c r="B476" s="53" t="s">
        <v>368</v>
      </c>
      <c r="C476" s="53"/>
      <c r="D476" s="7"/>
      <c r="E476" s="4"/>
      <c r="F476" s="70">
        <v>1</v>
      </c>
      <c r="G476" s="71"/>
      <c r="H476" s="72">
        <f t="shared" si="556"/>
        <v>1</v>
      </c>
      <c r="I476" s="70">
        <v>1</v>
      </c>
      <c r="J476" s="71" t="s">
        <v>216</v>
      </c>
      <c r="K476" s="73">
        <f>SUMIF(exportMMB!D:D,budgetMMB!A476,exportMMB!F:F)</f>
        <v>0</v>
      </c>
      <c r="L476" s="19">
        <f t="shared" si="546"/>
        <v>0</v>
      </c>
      <c r="M476" s="32"/>
      <c r="N476" s="19">
        <f t="shared" si="547"/>
        <v>0</v>
      </c>
      <c r="O476" s="42"/>
      <c r="P476" s="42"/>
      <c r="Q476" s="42"/>
      <c r="R476" s="42"/>
      <c r="S476" s="19">
        <f t="shared" si="548"/>
        <v>0</v>
      </c>
      <c r="T476" s="42">
        <f t="shared" si="549"/>
        <v>0</v>
      </c>
      <c r="U476" s="42" t="e">
        <f>SUMIF(#REF!,A476,#REF!)</f>
        <v>#REF!</v>
      </c>
      <c r="V476" s="42" t="e">
        <f>SUMIF(#REF!,A476,#REF!)</f>
        <v>#REF!</v>
      </c>
      <c r="W476" s="42" t="e">
        <f t="shared" si="550"/>
        <v>#REF!</v>
      </c>
      <c r="X476" s="42" t="e">
        <f t="shared" si="551"/>
        <v>#REF!</v>
      </c>
      <c r="Y476" s="42" t="e">
        <f t="shared" si="552"/>
        <v>#REF!</v>
      </c>
      <c r="Z476" s="116" t="e">
        <f t="shared" si="553"/>
        <v>#REF!</v>
      </c>
      <c r="AA476" s="120">
        <f t="shared" si="554"/>
        <v>0</v>
      </c>
      <c r="AB476" s="153">
        <f t="shared" si="538"/>
        <v>0</v>
      </c>
      <c r="AC476" s="1"/>
      <c r="AD476" s="1"/>
      <c r="AE476" s="1"/>
      <c r="AF476" s="1"/>
      <c r="AG476" s="1"/>
      <c r="AH476" s="1"/>
      <c r="AI476" s="1"/>
      <c r="AJ476" s="1"/>
      <c r="AK476" s="1"/>
      <c r="AL476" s="1"/>
      <c r="AM476" s="1"/>
      <c r="AN476" s="1"/>
      <c r="AO476" s="1"/>
    </row>
    <row r="477" spans="1:41" s="3" customFormat="1">
      <c r="A477" s="180" t="s">
        <v>371</v>
      </c>
      <c r="B477" s="53" t="s">
        <v>369</v>
      </c>
      <c r="C477" s="53"/>
      <c r="D477" s="7"/>
      <c r="E477" s="4"/>
      <c r="F477" s="70">
        <v>1</v>
      </c>
      <c r="G477" s="71"/>
      <c r="H477" s="72">
        <f t="shared" si="556"/>
        <v>1</v>
      </c>
      <c r="I477" s="70">
        <v>1</v>
      </c>
      <c r="J477" s="71" t="s">
        <v>216</v>
      </c>
      <c r="K477" s="73">
        <f>SUMIF(exportMMB!D:D,budgetMMB!A477,exportMMB!F:F)</f>
        <v>0</v>
      </c>
      <c r="L477" s="19">
        <f t="shared" si="546"/>
        <v>0</v>
      </c>
      <c r="M477" s="32"/>
      <c r="N477" s="19">
        <f t="shared" si="547"/>
        <v>0</v>
      </c>
      <c r="O477" s="42"/>
      <c r="P477" s="42"/>
      <c r="Q477" s="42"/>
      <c r="R477" s="42"/>
      <c r="S477" s="19">
        <f t="shared" si="548"/>
        <v>0</v>
      </c>
      <c r="T477" s="45"/>
      <c r="U477" s="42" t="e">
        <f>SUMIF(#REF!,A477,#REF!)</f>
        <v>#REF!</v>
      </c>
      <c r="V477" s="42" t="e">
        <f>SUMIF(#REF!,A477,#REF!)</f>
        <v>#REF!</v>
      </c>
      <c r="W477" s="42" t="e">
        <f t="shared" si="550"/>
        <v>#REF!</v>
      </c>
      <c r="X477" s="42" t="e">
        <f t="shared" si="551"/>
        <v>#REF!</v>
      </c>
      <c r="Y477" s="42" t="e">
        <f t="shared" si="552"/>
        <v>#REF!</v>
      </c>
      <c r="Z477" s="116" t="e">
        <f t="shared" si="553"/>
        <v>#REF!</v>
      </c>
      <c r="AA477" s="120">
        <f t="shared" si="554"/>
        <v>0</v>
      </c>
      <c r="AB477" s="153">
        <f t="shared" si="538"/>
        <v>0</v>
      </c>
      <c r="AC477" s="1"/>
      <c r="AD477" s="1"/>
      <c r="AE477" s="1"/>
      <c r="AF477" s="1"/>
      <c r="AG477" s="1"/>
      <c r="AH477" s="1"/>
      <c r="AI477" s="1"/>
      <c r="AJ477" s="1"/>
      <c r="AK477" s="1"/>
      <c r="AL477" s="1"/>
      <c r="AM477" s="1"/>
      <c r="AN477" s="1"/>
      <c r="AO477" s="1"/>
    </row>
    <row r="478" spans="1:41" s="3" customFormat="1">
      <c r="A478" s="18"/>
      <c r="B478" s="55" t="s">
        <v>253</v>
      </c>
      <c r="C478" s="55"/>
      <c r="D478" s="7"/>
      <c r="E478" s="4"/>
      <c r="F478" s="70"/>
      <c r="G478" s="71"/>
      <c r="H478" s="72"/>
      <c r="I478" s="70"/>
      <c r="J478" s="70"/>
      <c r="K478" s="73"/>
      <c r="L478" s="21">
        <f t="shared" ref="L478:S478" si="557">SUM(L470:L477)</f>
        <v>0</v>
      </c>
      <c r="M478" s="28">
        <f t="shared" si="557"/>
        <v>0</v>
      </c>
      <c r="N478" s="21">
        <f t="shared" si="557"/>
        <v>0</v>
      </c>
      <c r="O478" s="43">
        <f t="shared" si="557"/>
        <v>0</v>
      </c>
      <c r="P478" s="43">
        <f t="shared" si="557"/>
        <v>0</v>
      </c>
      <c r="Q478" s="43">
        <f t="shared" ref="Q478" si="558">SUM(Q470:Q477)</f>
        <v>0</v>
      </c>
      <c r="R478" s="43">
        <f t="shared" si="557"/>
        <v>0</v>
      </c>
      <c r="S478" s="21">
        <f t="shared" si="557"/>
        <v>0</v>
      </c>
      <c r="T478" s="43">
        <f>SUM(T470:T477)</f>
        <v>0</v>
      </c>
      <c r="U478" s="42" t="e">
        <f>SUMIF(#REF!,A478,#REF!)</f>
        <v>#REF!</v>
      </c>
      <c r="V478" s="46" t="e">
        <f t="shared" ref="V478" si="559">SUM(V470:V477)</f>
        <v>#REF!</v>
      </c>
      <c r="W478" s="46" t="e">
        <f t="shared" ref="W478:AA478" si="560">SUM(W470:W477)</f>
        <v>#REF!</v>
      </c>
      <c r="X478" s="46" t="e">
        <f t="shared" si="560"/>
        <v>#REF!</v>
      </c>
      <c r="Y478" s="46" t="e">
        <f t="shared" si="560"/>
        <v>#REF!</v>
      </c>
      <c r="Z478" s="142" t="e">
        <f t="shared" si="560"/>
        <v>#REF!</v>
      </c>
      <c r="AA478" s="143">
        <f t="shared" si="560"/>
        <v>0</v>
      </c>
      <c r="AB478" s="161">
        <f t="shared" ref="AB478" si="561">SUM(AB470:AB477)</f>
        <v>0</v>
      </c>
      <c r="AC478" s="1"/>
      <c r="AD478" s="1"/>
      <c r="AE478" s="1"/>
      <c r="AF478" s="1"/>
      <c r="AG478" s="1"/>
      <c r="AH478" s="1"/>
      <c r="AI478" s="1"/>
      <c r="AJ478" s="1"/>
      <c r="AK478" s="1"/>
      <c r="AL478" s="1"/>
      <c r="AM478" s="1"/>
      <c r="AN478" s="1"/>
      <c r="AO478" s="1"/>
    </row>
    <row r="479" spans="1:41" s="3" customFormat="1">
      <c r="A479" s="48"/>
      <c r="B479" s="53"/>
      <c r="C479" s="53"/>
      <c r="D479" s="7"/>
      <c r="E479" s="4"/>
      <c r="F479" s="70"/>
      <c r="G479" s="71"/>
      <c r="H479" s="72"/>
      <c r="I479" s="70"/>
      <c r="J479" s="70"/>
      <c r="K479" s="73"/>
      <c r="L479" s="19"/>
      <c r="M479" s="32"/>
      <c r="N479" s="19"/>
      <c r="O479" s="42"/>
      <c r="P479" s="42"/>
      <c r="Q479" s="42"/>
      <c r="R479" s="42"/>
      <c r="S479" s="19"/>
      <c r="T479" s="42"/>
      <c r="U479" s="42" t="e">
        <f>SUMIF(#REF!,A479,#REF!)</f>
        <v>#REF!</v>
      </c>
      <c r="V479" s="42"/>
      <c r="W479" s="42"/>
      <c r="X479" s="42"/>
      <c r="Y479" s="42"/>
      <c r="Z479" s="116"/>
      <c r="AA479" s="120"/>
      <c r="AB479" s="162"/>
      <c r="AC479" s="1"/>
      <c r="AD479" s="1"/>
      <c r="AE479" s="1"/>
      <c r="AF479" s="1"/>
      <c r="AG479" s="1"/>
      <c r="AH479" s="1"/>
      <c r="AI479" s="1"/>
      <c r="AJ479" s="1"/>
      <c r="AK479" s="1"/>
      <c r="AL479" s="1"/>
      <c r="AM479" s="1"/>
      <c r="AN479" s="1"/>
      <c r="AO479" s="1"/>
    </row>
    <row r="480" spans="1:41" s="3" customFormat="1">
      <c r="A480" s="181" t="s">
        <v>197</v>
      </c>
      <c r="B480" s="38" t="s">
        <v>237</v>
      </c>
      <c r="C480" s="38"/>
      <c r="D480" s="7"/>
      <c r="E480" s="9"/>
      <c r="F480" s="70"/>
      <c r="G480" s="71"/>
      <c r="H480" s="72"/>
      <c r="I480" s="70"/>
      <c r="J480" s="71"/>
      <c r="K480" s="73"/>
      <c r="L480" s="19"/>
      <c r="M480" s="32"/>
      <c r="N480" s="19"/>
      <c r="O480" s="42"/>
      <c r="P480" s="42"/>
      <c r="Q480" s="42"/>
      <c r="R480" s="42"/>
      <c r="S480" s="19"/>
      <c r="T480" s="42"/>
      <c r="U480" s="42" t="e">
        <f>SUMIF(#REF!,A480,#REF!)</f>
        <v>#REF!</v>
      </c>
      <c r="V480" s="42"/>
      <c r="W480" s="42"/>
      <c r="X480" s="42"/>
      <c r="Y480" s="42"/>
      <c r="Z480" s="116"/>
      <c r="AA480" s="120"/>
      <c r="AB480" s="162"/>
      <c r="AC480" s="1"/>
      <c r="AD480" s="1"/>
      <c r="AE480" s="1"/>
      <c r="AF480" s="1"/>
      <c r="AG480" s="1"/>
      <c r="AH480" s="1"/>
      <c r="AI480" s="1"/>
      <c r="AJ480" s="1"/>
      <c r="AK480" s="1"/>
      <c r="AL480" s="1"/>
      <c r="AM480" s="1"/>
      <c r="AN480" s="1"/>
      <c r="AO480" s="1"/>
    </row>
    <row r="481" spans="1:41" s="3" customFormat="1">
      <c r="A481" s="48">
        <v>4001</v>
      </c>
      <c r="B481" s="53" t="s">
        <v>113</v>
      </c>
      <c r="C481" s="53"/>
      <c r="D481" s="7"/>
      <c r="E481" s="9"/>
      <c r="F481" s="70">
        <v>1</v>
      </c>
      <c r="G481" s="71"/>
      <c r="H481" s="72">
        <f t="shared" ref="H481:H487" si="562">SUM(E481:G481)</f>
        <v>1</v>
      </c>
      <c r="I481" s="70">
        <v>1</v>
      </c>
      <c r="J481" s="71" t="s">
        <v>216</v>
      </c>
      <c r="K481" s="73">
        <f>SUMIF(exportMMB!D:D,budgetMMB!A481,exportMMB!F:F)</f>
        <v>0</v>
      </c>
      <c r="L481" s="19">
        <f t="shared" ref="L481:L495" si="563">H481*I481*K481</f>
        <v>0</v>
      </c>
      <c r="M481" s="32"/>
      <c r="N481" s="19">
        <f t="shared" ref="N481:N495" si="564">MAX(L481-SUM(O481:R481),0)</f>
        <v>0</v>
      </c>
      <c r="O481" s="42"/>
      <c r="P481" s="42"/>
      <c r="Q481" s="42"/>
      <c r="R481" s="42"/>
      <c r="S481" s="19">
        <f t="shared" ref="S481:S495" si="565">L481-SUM(N481:R481)</f>
        <v>0</v>
      </c>
      <c r="T481" s="42">
        <f t="shared" ref="T481:T488" si="566">N481</f>
        <v>0</v>
      </c>
      <c r="U481" s="42" t="e">
        <f>SUMIF(#REF!,A481,#REF!)</f>
        <v>#REF!</v>
      </c>
      <c r="V481" s="42" t="e">
        <f>SUMIF(#REF!,A481,#REF!)</f>
        <v>#REF!</v>
      </c>
      <c r="W481" s="42" t="e">
        <f t="shared" ref="W481:W495" si="567">U481+V481</f>
        <v>#REF!</v>
      </c>
      <c r="X481" s="42" t="e">
        <f t="shared" ref="X481:X495" si="568">MAX(L481-W481,0)</f>
        <v>#REF!</v>
      </c>
      <c r="Y481" s="42" t="e">
        <f t="shared" ref="Y481:Y495" si="569">W481+X481</f>
        <v>#REF!</v>
      </c>
      <c r="Z481" s="116" t="e">
        <f t="shared" ref="Z481:Z495" si="570">L481-Y481</f>
        <v>#REF!</v>
      </c>
      <c r="AA481" s="120">
        <f t="shared" ref="AA481:AA495" si="571">AB481-L481</f>
        <v>0</v>
      </c>
      <c r="AB481" s="153">
        <f t="shared" si="538"/>
        <v>0</v>
      </c>
      <c r="AC481" s="1"/>
      <c r="AD481" s="1"/>
      <c r="AE481" s="1"/>
      <c r="AF481" s="1"/>
      <c r="AG481" s="1"/>
      <c r="AH481" s="1"/>
      <c r="AI481" s="1"/>
      <c r="AJ481" s="1"/>
      <c r="AK481" s="1"/>
      <c r="AL481" s="1"/>
      <c r="AM481" s="1"/>
      <c r="AN481" s="1"/>
      <c r="AO481" s="1"/>
    </row>
    <row r="482" spans="1:41" s="3" customFormat="1">
      <c r="A482" s="48">
        <v>4002</v>
      </c>
      <c r="B482" s="53" t="s">
        <v>358</v>
      </c>
      <c r="C482" s="53"/>
      <c r="D482" s="7"/>
      <c r="E482" s="9"/>
      <c r="F482" s="70">
        <v>1</v>
      </c>
      <c r="G482" s="71"/>
      <c r="H482" s="72">
        <f t="shared" si="562"/>
        <v>1</v>
      </c>
      <c r="I482" s="70">
        <v>1</v>
      </c>
      <c r="J482" s="71" t="s">
        <v>216</v>
      </c>
      <c r="K482" s="73">
        <f>SUMIF(exportMMB!D:D,budgetMMB!A482,exportMMB!F:F)</f>
        <v>0</v>
      </c>
      <c r="L482" s="19">
        <f t="shared" si="563"/>
        <v>0</v>
      </c>
      <c r="M482" s="32"/>
      <c r="N482" s="19">
        <f t="shared" si="564"/>
        <v>0</v>
      </c>
      <c r="O482" s="42"/>
      <c r="P482" s="42"/>
      <c r="Q482" s="42"/>
      <c r="R482" s="42"/>
      <c r="S482" s="19">
        <f t="shared" si="565"/>
        <v>0</v>
      </c>
      <c r="T482" s="42">
        <f t="shared" si="566"/>
        <v>0</v>
      </c>
      <c r="U482" s="42" t="e">
        <f>SUMIF(#REF!,A482,#REF!)</f>
        <v>#REF!</v>
      </c>
      <c r="V482" s="42" t="e">
        <f>SUMIF(#REF!,A482,#REF!)</f>
        <v>#REF!</v>
      </c>
      <c r="W482" s="42" t="e">
        <f t="shared" si="567"/>
        <v>#REF!</v>
      </c>
      <c r="X482" s="42" t="e">
        <f t="shared" si="568"/>
        <v>#REF!</v>
      </c>
      <c r="Y482" s="42" t="e">
        <f t="shared" si="569"/>
        <v>#REF!</v>
      </c>
      <c r="Z482" s="116" t="e">
        <f t="shared" si="570"/>
        <v>#REF!</v>
      </c>
      <c r="AA482" s="120">
        <f t="shared" si="571"/>
        <v>0</v>
      </c>
      <c r="AB482" s="153">
        <f t="shared" si="538"/>
        <v>0</v>
      </c>
      <c r="AC482" s="1"/>
      <c r="AD482" s="1"/>
      <c r="AE482" s="1"/>
      <c r="AF482" s="1"/>
      <c r="AG482" s="1"/>
      <c r="AH482" s="1"/>
      <c r="AI482" s="1"/>
      <c r="AJ482" s="1"/>
      <c r="AK482" s="1"/>
      <c r="AL482" s="1"/>
      <c r="AM482" s="1"/>
      <c r="AN482" s="1"/>
      <c r="AO482" s="1"/>
    </row>
    <row r="483" spans="1:41" s="3" customFormat="1">
      <c r="A483" s="48">
        <v>4003</v>
      </c>
      <c r="B483" s="53" t="s">
        <v>359</v>
      </c>
      <c r="C483" s="53"/>
      <c r="D483" s="7"/>
      <c r="E483" s="9"/>
      <c r="F483" s="70">
        <v>1</v>
      </c>
      <c r="G483" s="71"/>
      <c r="H483" s="72">
        <f t="shared" si="562"/>
        <v>1</v>
      </c>
      <c r="I483" s="70">
        <v>1</v>
      </c>
      <c r="J483" s="71" t="s">
        <v>216</v>
      </c>
      <c r="K483" s="73">
        <f>SUMIF(exportMMB!D:D,budgetMMB!A483,exportMMB!F:F)</f>
        <v>0</v>
      </c>
      <c r="L483" s="19">
        <f t="shared" si="563"/>
        <v>0</v>
      </c>
      <c r="M483" s="32"/>
      <c r="N483" s="19">
        <f t="shared" si="564"/>
        <v>0</v>
      </c>
      <c r="O483" s="42"/>
      <c r="P483" s="42"/>
      <c r="Q483" s="42"/>
      <c r="R483" s="42"/>
      <c r="S483" s="19">
        <f t="shared" si="565"/>
        <v>0</v>
      </c>
      <c r="T483" s="42">
        <f t="shared" si="566"/>
        <v>0</v>
      </c>
      <c r="U483" s="42" t="e">
        <f>SUMIF(#REF!,A483,#REF!)</f>
        <v>#REF!</v>
      </c>
      <c r="V483" s="42" t="e">
        <f>SUMIF(#REF!,A483,#REF!)</f>
        <v>#REF!</v>
      </c>
      <c r="W483" s="42" t="e">
        <f t="shared" si="567"/>
        <v>#REF!</v>
      </c>
      <c r="X483" s="42" t="e">
        <f t="shared" si="568"/>
        <v>#REF!</v>
      </c>
      <c r="Y483" s="42" t="e">
        <f t="shared" si="569"/>
        <v>#REF!</v>
      </c>
      <c r="Z483" s="116" t="e">
        <f t="shared" si="570"/>
        <v>#REF!</v>
      </c>
      <c r="AA483" s="120">
        <f t="shared" si="571"/>
        <v>0</v>
      </c>
      <c r="AB483" s="153">
        <f t="shared" si="538"/>
        <v>0</v>
      </c>
      <c r="AC483" s="1"/>
      <c r="AD483" s="1"/>
      <c r="AE483" s="1"/>
      <c r="AF483" s="1"/>
      <c r="AG483" s="1"/>
      <c r="AH483" s="1"/>
      <c r="AI483" s="1"/>
      <c r="AJ483" s="1"/>
      <c r="AK483" s="1"/>
      <c r="AL483" s="1"/>
      <c r="AM483" s="1"/>
      <c r="AN483" s="1"/>
      <c r="AO483" s="1"/>
    </row>
    <row r="484" spans="1:41" s="3" customFormat="1">
      <c r="A484" s="180" t="s">
        <v>360</v>
      </c>
      <c r="B484" s="53" t="s">
        <v>361</v>
      </c>
      <c r="C484" s="53"/>
      <c r="D484" s="7"/>
      <c r="E484" s="9"/>
      <c r="F484" s="70">
        <v>1</v>
      </c>
      <c r="G484" s="71"/>
      <c r="H484" s="72">
        <f t="shared" si="562"/>
        <v>1</v>
      </c>
      <c r="I484" s="70">
        <v>1</v>
      </c>
      <c r="J484" s="71" t="s">
        <v>216</v>
      </c>
      <c r="K484" s="73">
        <f>SUMIF(exportMMB!D:D,budgetMMB!A484,exportMMB!F:F)</f>
        <v>0</v>
      </c>
      <c r="L484" s="19">
        <f t="shared" si="563"/>
        <v>0</v>
      </c>
      <c r="M484" s="32"/>
      <c r="N484" s="19">
        <f t="shared" si="564"/>
        <v>0</v>
      </c>
      <c r="O484" s="42"/>
      <c r="P484" s="42"/>
      <c r="Q484" s="42"/>
      <c r="R484" s="42"/>
      <c r="S484" s="19">
        <f t="shared" si="565"/>
        <v>0</v>
      </c>
      <c r="T484" s="42">
        <f t="shared" si="566"/>
        <v>0</v>
      </c>
      <c r="U484" s="42" t="e">
        <f>SUMIF(#REF!,A484,#REF!)</f>
        <v>#REF!</v>
      </c>
      <c r="V484" s="42" t="e">
        <f>SUMIF(#REF!,A484,#REF!)</f>
        <v>#REF!</v>
      </c>
      <c r="W484" s="42" t="e">
        <f t="shared" si="567"/>
        <v>#REF!</v>
      </c>
      <c r="X484" s="42" t="e">
        <f t="shared" si="568"/>
        <v>#REF!</v>
      </c>
      <c r="Y484" s="42" t="e">
        <f t="shared" si="569"/>
        <v>#REF!</v>
      </c>
      <c r="Z484" s="116" t="e">
        <f t="shared" si="570"/>
        <v>#REF!</v>
      </c>
      <c r="AA484" s="120">
        <f t="shared" si="571"/>
        <v>0</v>
      </c>
      <c r="AB484" s="153">
        <f t="shared" si="538"/>
        <v>0</v>
      </c>
      <c r="AC484" s="1"/>
      <c r="AD484" s="1"/>
      <c r="AE484" s="1"/>
      <c r="AF484" s="1"/>
      <c r="AG484" s="1"/>
      <c r="AH484" s="1"/>
      <c r="AI484" s="1"/>
      <c r="AJ484" s="1"/>
      <c r="AK484" s="1"/>
      <c r="AL484" s="1"/>
      <c r="AM484" s="1"/>
      <c r="AN484" s="1"/>
      <c r="AO484" s="1"/>
    </row>
    <row r="485" spans="1:41" s="3" customFormat="1">
      <c r="A485" s="180" t="s">
        <v>704</v>
      </c>
      <c r="B485" s="53" t="s">
        <v>705</v>
      </c>
      <c r="C485" s="53"/>
      <c r="D485" s="7"/>
      <c r="E485" s="9"/>
      <c r="F485" s="70">
        <v>1</v>
      </c>
      <c r="G485" s="71"/>
      <c r="H485" s="72">
        <f t="shared" si="562"/>
        <v>1</v>
      </c>
      <c r="I485" s="70">
        <v>1</v>
      </c>
      <c r="J485" s="71" t="s">
        <v>216</v>
      </c>
      <c r="K485" s="73">
        <f>SUMIF(exportMMB!D:D,budgetMMB!A485,exportMMB!F:F)</f>
        <v>0</v>
      </c>
      <c r="L485" s="19">
        <f t="shared" si="563"/>
        <v>0</v>
      </c>
      <c r="M485" s="32"/>
      <c r="N485" s="19">
        <f t="shared" si="564"/>
        <v>0</v>
      </c>
      <c r="O485" s="42"/>
      <c r="P485" s="42"/>
      <c r="Q485" s="42"/>
      <c r="R485" s="42"/>
      <c r="S485" s="19">
        <f t="shared" si="565"/>
        <v>0</v>
      </c>
      <c r="T485" s="42">
        <f t="shared" si="566"/>
        <v>0</v>
      </c>
      <c r="U485" s="42" t="e">
        <f>SUMIF(#REF!,A485,#REF!)</f>
        <v>#REF!</v>
      </c>
      <c r="V485" s="42" t="e">
        <f>SUMIF(#REF!,A485,#REF!)</f>
        <v>#REF!</v>
      </c>
      <c r="W485" s="42" t="e">
        <f t="shared" si="567"/>
        <v>#REF!</v>
      </c>
      <c r="X485" s="42" t="e">
        <f t="shared" si="568"/>
        <v>#REF!</v>
      </c>
      <c r="Y485" s="42" t="e">
        <f t="shared" si="569"/>
        <v>#REF!</v>
      </c>
      <c r="Z485" s="116" t="e">
        <f t="shared" si="570"/>
        <v>#REF!</v>
      </c>
      <c r="AA485" s="120">
        <f t="shared" si="571"/>
        <v>0</v>
      </c>
      <c r="AB485" s="153">
        <f t="shared" si="538"/>
        <v>0</v>
      </c>
      <c r="AC485" s="1"/>
      <c r="AD485" s="1"/>
      <c r="AE485" s="1"/>
      <c r="AF485" s="1"/>
      <c r="AG485" s="1"/>
      <c r="AH485" s="1"/>
      <c r="AI485" s="1"/>
      <c r="AJ485" s="1"/>
      <c r="AK485" s="1"/>
      <c r="AL485" s="1"/>
      <c r="AM485" s="1"/>
      <c r="AN485" s="1"/>
      <c r="AO485" s="1"/>
    </row>
    <row r="486" spans="1:41" s="3" customFormat="1">
      <c r="A486" s="48">
        <v>4011</v>
      </c>
      <c r="B486" s="53" t="s">
        <v>114</v>
      </c>
      <c r="C486" s="53"/>
      <c r="D486" s="7"/>
      <c r="E486" s="9"/>
      <c r="F486" s="70">
        <v>1</v>
      </c>
      <c r="G486" s="71"/>
      <c r="H486" s="72">
        <f t="shared" si="562"/>
        <v>1</v>
      </c>
      <c r="I486" s="70">
        <v>1</v>
      </c>
      <c r="J486" s="71" t="s">
        <v>216</v>
      </c>
      <c r="K486" s="73">
        <f>SUMIF(exportMMB!D:D,budgetMMB!A486,exportMMB!F:F)</f>
        <v>0</v>
      </c>
      <c r="L486" s="19">
        <f t="shared" si="563"/>
        <v>0</v>
      </c>
      <c r="M486" s="32"/>
      <c r="N486" s="19">
        <f t="shared" si="564"/>
        <v>0</v>
      </c>
      <c r="O486" s="42"/>
      <c r="P486" s="42"/>
      <c r="Q486" s="42"/>
      <c r="R486" s="42"/>
      <c r="S486" s="19">
        <f t="shared" si="565"/>
        <v>0</v>
      </c>
      <c r="T486" s="42">
        <f t="shared" si="566"/>
        <v>0</v>
      </c>
      <c r="U486" s="42" t="e">
        <f>SUMIF(#REF!,A486,#REF!)</f>
        <v>#REF!</v>
      </c>
      <c r="V486" s="42" t="e">
        <f>SUMIF(#REF!,A486,#REF!)</f>
        <v>#REF!</v>
      </c>
      <c r="W486" s="42" t="e">
        <f t="shared" si="567"/>
        <v>#REF!</v>
      </c>
      <c r="X486" s="42" t="e">
        <f t="shared" si="568"/>
        <v>#REF!</v>
      </c>
      <c r="Y486" s="42" t="e">
        <f t="shared" si="569"/>
        <v>#REF!</v>
      </c>
      <c r="Z486" s="116" t="e">
        <f t="shared" si="570"/>
        <v>#REF!</v>
      </c>
      <c r="AA486" s="120">
        <f t="shared" si="571"/>
        <v>0</v>
      </c>
      <c r="AB486" s="153">
        <f t="shared" si="538"/>
        <v>0</v>
      </c>
      <c r="AC486" s="1"/>
      <c r="AD486" s="1"/>
      <c r="AE486" s="1"/>
      <c r="AF486" s="1"/>
      <c r="AG486" s="1"/>
      <c r="AH486" s="1"/>
      <c r="AI486" s="1"/>
      <c r="AJ486" s="1"/>
      <c r="AK486" s="1"/>
      <c r="AL486" s="1"/>
      <c r="AM486" s="1"/>
      <c r="AN486" s="1"/>
      <c r="AO486" s="1"/>
    </row>
    <row r="487" spans="1:41" s="3" customFormat="1">
      <c r="A487" s="48">
        <v>4040</v>
      </c>
      <c r="B487" s="53" t="s">
        <v>596</v>
      </c>
      <c r="C487" s="53"/>
      <c r="D487" s="7"/>
      <c r="E487" s="9"/>
      <c r="F487" s="70">
        <v>1</v>
      </c>
      <c r="G487" s="71"/>
      <c r="H487" s="72">
        <f t="shared" si="562"/>
        <v>1</v>
      </c>
      <c r="I487" s="70">
        <v>1</v>
      </c>
      <c r="J487" s="71" t="s">
        <v>216</v>
      </c>
      <c r="K487" s="73">
        <f>SUMIF(exportMMB!D:D,budgetMMB!A487,exportMMB!F:F)</f>
        <v>0</v>
      </c>
      <c r="L487" s="19">
        <f t="shared" si="563"/>
        <v>0</v>
      </c>
      <c r="M487" s="32"/>
      <c r="N487" s="19">
        <f t="shared" si="564"/>
        <v>0</v>
      </c>
      <c r="O487" s="42"/>
      <c r="P487" s="42"/>
      <c r="Q487" s="42"/>
      <c r="R487" s="42"/>
      <c r="S487" s="19">
        <f t="shared" si="565"/>
        <v>0</v>
      </c>
      <c r="T487" s="42">
        <f t="shared" si="566"/>
        <v>0</v>
      </c>
      <c r="U487" s="42" t="e">
        <f>SUMIF(#REF!,A487,#REF!)</f>
        <v>#REF!</v>
      </c>
      <c r="V487" s="42" t="e">
        <f>SUMIF(#REF!,A487,#REF!)</f>
        <v>#REF!</v>
      </c>
      <c r="W487" s="42" t="e">
        <f t="shared" si="567"/>
        <v>#REF!</v>
      </c>
      <c r="X487" s="42" t="e">
        <f t="shared" si="568"/>
        <v>#REF!</v>
      </c>
      <c r="Y487" s="42" t="e">
        <f t="shared" si="569"/>
        <v>#REF!</v>
      </c>
      <c r="Z487" s="116" t="e">
        <f t="shared" si="570"/>
        <v>#REF!</v>
      </c>
      <c r="AA487" s="120">
        <f t="shared" si="571"/>
        <v>0</v>
      </c>
      <c r="AB487" s="153">
        <f t="shared" si="538"/>
        <v>0</v>
      </c>
      <c r="AC487" s="1"/>
      <c r="AD487" s="1"/>
      <c r="AE487" s="1"/>
      <c r="AF487" s="1"/>
      <c r="AG487" s="1"/>
      <c r="AH487" s="1"/>
      <c r="AI487" s="1"/>
      <c r="AJ487" s="1"/>
      <c r="AK487" s="1"/>
      <c r="AL487" s="1"/>
      <c r="AM487" s="1"/>
      <c r="AN487" s="1"/>
      <c r="AO487" s="1"/>
    </row>
    <row r="488" spans="1:41" s="3" customFormat="1">
      <c r="A488" s="48">
        <v>4042</v>
      </c>
      <c r="B488" s="53" t="s">
        <v>115</v>
      </c>
      <c r="C488" s="53"/>
      <c r="D488" s="7"/>
      <c r="E488" s="9"/>
      <c r="F488" s="70">
        <v>1</v>
      </c>
      <c r="G488" s="71"/>
      <c r="H488" s="72">
        <f t="shared" ref="H488:H492" si="572">SUM(E488:G488)</f>
        <v>1</v>
      </c>
      <c r="I488" s="70">
        <v>1</v>
      </c>
      <c r="J488" s="71" t="s">
        <v>216</v>
      </c>
      <c r="K488" s="73">
        <f>SUMIF(exportMMB!D:D,budgetMMB!A488,exportMMB!F:F)</f>
        <v>0</v>
      </c>
      <c r="L488" s="19">
        <f t="shared" si="563"/>
        <v>0</v>
      </c>
      <c r="M488" s="32"/>
      <c r="N488" s="19">
        <f t="shared" si="564"/>
        <v>0</v>
      </c>
      <c r="O488" s="42"/>
      <c r="P488" s="42"/>
      <c r="Q488" s="42"/>
      <c r="R488" s="42"/>
      <c r="S488" s="19">
        <f t="shared" si="565"/>
        <v>0</v>
      </c>
      <c r="T488" s="42">
        <f t="shared" si="566"/>
        <v>0</v>
      </c>
      <c r="U488" s="42" t="e">
        <f>SUMIF(#REF!,A488,#REF!)</f>
        <v>#REF!</v>
      </c>
      <c r="V488" s="42" t="e">
        <f>SUMIF(#REF!,A488,#REF!)</f>
        <v>#REF!</v>
      </c>
      <c r="W488" s="42" t="e">
        <f t="shared" si="567"/>
        <v>#REF!</v>
      </c>
      <c r="X488" s="42" t="e">
        <f t="shared" si="568"/>
        <v>#REF!</v>
      </c>
      <c r="Y488" s="42" t="e">
        <f t="shared" si="569"/>
        <v>#REF!</v>
      </c>
      <c r="Z488" s="116" t="e">
        <f t="shared" si="570"/>
        <v>#REF!</v>
      </c>
      <c r="AA488" s="120">
        <f t="shared" si="571"/>
        <v>0</v>
      </c>
      <c r="AB488" s="153">
        <f t="shared" si="538"/>
        <v>0</v>
      </c>
      <c r="AC488" s="1"/>
      <c r="AD488" s="1"/>
      <c r="AE488" s="1"/>
      <c r="AF488" s="1"/>
      <c r="AG488" s="1"/>
      <c r="AH488" s="1"/>
      <c r="AI488" s="1"/>
      <c r="AJ488" s="1"/>
      <c r="AK488" s="1"/>
      <c r="AL488" s="1"/>
      <c r="AM488" s="1"/>
      <c r="AN488" s="1"/>
      <c r="AO488" s="1"/>
    </row>
    <row r="489" spans="1:41" s="3" customFormat="1">
      <c r="A489" s="48">
        <v>4043</v>
      </c>
      <c r="B489" s="53" t="s">
        <v>362</v>
      </c>
      <c r="C489" s="53"/>
      <c r="D489" s="7"/>
      <c r="E489" s="9"/>
      <c r="F489" s="70">
        <v>1</v>
      </c>
      <c r="G489" s="71"/>
      <c r="H489" s="72">
        <f t="shared" si="572"/>
        <v>1</v>
      </c>
      <c r="I489" s="70">
        <v>1</v>
      </c>
      <c r="J489" s="71" t="s">
        <v>216</v>
      </c>
      <c r="K489" s="73">
        <f>SUMIF(exportMMB!D:D,budgetMMB!A489,exportMMB!F:F)</f>
        <v>0</v>
      </c>
      <c r="L489" s="19">
        <f t="shared" si="563"/>
        <v>0</v>
      </c>
      <c r="M489" s="32"/>
      <c r="N489" s="19">
        <f t="shared" si="564"/>
        <v>0</v>
      </c>
      <c r="O489" s="42"/>
      <c r="P489" s="42"/>
      <c r="Q489" s="42"/>
      <c r="R489" s="42"/>
      <c r="S489" s="19">
        <f t="shared" si="565"/>
        <v>0</v>
      </c>
      <c r="T489" s="45"/>
      <c r="U489" s="42" t="e">
        <f>SUMIF(#REF!,A489,#REF!)</f>
        <v>#REF!</v>
      </c>
      <c r="V489" s="42" t="e">
        <f>SUMIF(#REF!,A489,#REF!)</f>
        <v>#REF!</v>
      </c>
      <c r="W489" s="42" t="e">
        <f t="shared" si="567"/>
        <v>#REF!</v>
      </c>
      <c r="X489" s="42" t="e">
        <f t="shared" si="568"/>
        <v>#REF!</v>
      </c>
      <c r="Y489" s="42" t="e">
        <f t="shared" si="569"/>
        <v>#REF!</v>
      </c>
      <c r="Z489" s="116" t="e">
        <f t="shared" si="570"/>
        <v>#REF!</v>
      </c>
      <c r="AA489" s="120">
        <f t="shared" si="571"/>
        <v>0</v>
      </c>
      <c r="AB489" s="153">
        <f t="shared" si="538"/>
        <v>0</v>
      </c>
      <c r="AC489" s="1"/>
      <c r="AD489" s="1"/>
      <c r="AE489" s="1"/>
      <c r="AF489" s="1"/>
      <c r="AG489" s="1"/>
      <c r="AH489" s="1"/>
      <c r="AI489" s="1"/>
      <c r="AJ489" s="1"/>
      <c r="AK489" s="1"/>
      <c r="AL489" s="1"/>
      <c r="AM489" s="1"/>
      <c r="AN489" s="1"/>
      <c r="AO489" s="1"/>
    </row>
    <row r="490" spans="1:41" s="3" customFormat="1">
      <c r="A490" s="48">
        <v>4044</v>
      </c>
      <c r="B490" s="53" t="s">
        <v>116</v>
      </c>
      <c r="C490" s="53"/>
      <c r="D490" s="7"/>
      <c r="E490" s="9"/>
      <c r="F490" s="70">
        <v>1</v>
      </c>
      <c r="G490" s="71"/>
      <c r="H490" s="72">
        <f t="shared" si="572"/>
        <v>1</v>
      </c>
      <c r="I490" s="70">
        <v>1</v>
      </c>
      <c r="J490" s="71" t="s">
        <v>216</v>
      </c>
      <c r="K490" s="73">
        <f>SUMIF(exportMMB!D:D,budgetMMB!A490,exportMMB!F:F)</f>
        <v>0</v>
      </c>
      <c r="L490" s="19">
        <f t="shared" si="563"/>
        <v>0</v>
      </c>
      <c r="M490" s="32"/>
      <c r="N490" s="19">
        <f t="shared" si="564"/>
        <v>0</v>
      </c>
      <c r="O490" s="42"/>
      <c r="P490" s="42"/>
      <c r="Q490" s="42"/>
      <c r="R490" s="42"/>
      <c r="S490" s="19">
        <f t="shared" si="565"/>
        <v>0</v>
      </c>
      <c r="T490" s="45"/>
      <c r="U490" s="42" t="e">
        <f>SUMIF(#REF!,A490,#REF!)</f>
        <v>#REF!</v>
      </c>
      <c r="V490" s="42" t="e">
        <f>SUMIF(#REF!,A490,#REF!)</f>
        <v>#REF!</v>
      </c>
      <c r="W490" s="42" t="e">
        <f t="shared" si="567"/>
        <v>#REF!</v>
      </c>
      <c r="X490" s="42" t="e">
        <f t="shared" si="568"/>
        <v>#REF!</v>
      </c>
      <c r="Y490" s="42" t="e">
        <f t="shared" si="569"/>
        <v>#REF!</v>
      </c>
      <c r="Z490" s="116" t="e">
        <f t="shared" si="570"/>
        <v>#REF!</v>
      </c>
      <c r="AA490" s="120">
        <f t="shared" si="571"/>
        <v>0</v>
      </c>
      <c r="AB490" s="153">
        <f t="shared" si="538"/>
        <v>0</v>
      </c>
      <c r="AC490" s="1"/>
      <c r="AD490" s="1"/>
      <c r="AE490" s="1"/>
      <c r="AF490" s="1"/>
      <c r="AG490" s="1"/>
      <c r="AH490" s="1"/>
      <c r="AI490" s="1"/>
      <c r="AJ490" s="1"/>
      <c r="AK490" s="1"/>
      <c r="AL490" s="1"/>
      <c r="AM490" s="1"/>
      <c r="AN490" s="1"/>
      <c r="AO490" s="1"/>
    </row>
    <row r="491" spans="1:41" s="3" customFormat="1">
      <c r="A491" s="48">
        <v>4052</v>
      </c>
      <c r="B491" s="53" t="s">
        <v>117</v>
      </c>
      <c r="C491" s="53"/>
      <c r="D491" s="7"/>
      <c r="E491" s="9"/>
      <c r="F491" s="70">
        <v>1</v>
      </c>
      <c r="G491" s="71"/>
      <c r="H491" s="72">
        <f t="shared" si="572"/>
        <v>1</v>
      </c>
      <c r="I491" s="70">
        <v>1</v>
      </c>
      <c r="J491" s="71" t="s">
        <v>216</v>
      </c>
      <c r="K491" s="73">
        <f>SUMIF(exportMMB!D:D,budgetMMB!A491,exportMMB!F:F)</f>
        <v>0</v>
      </c>
      <c r="L491" s="19">
        <f t="shared" si="563"/>
        <v>0</v>
      </c>
      <c r="M491" s="32"/>
      <c r="N491" s="19">
        <f t="shared" si="564"/>
        <v>0</v>
      </c>
      <c r="O491" s="42"/>
      <c r="P491" s="42"/>
      <c r="Q491" s="42"/>
      <c r="R491" s="42"/>
      <c r="S491" s="19">
        <f t="shared" si="565"/>
        <v>0</v>
      </c>
      <c r="T491" s="42">
        <f t="shared" ref="T491" si="573">N491</f>
        <v>0</v>
      </c>
      <c r="U491" s="42" t="e">
        <f>SUMIF(#REF!,A491,#REF!)</f>
        <v>#REF!</v>
      </c>
      <c r="V491" s="42" t="e">
        <f>SUMIF(#REF!,A491,#REF!)</f>
        <v>#REF!</v>
      </c>
      <c r="W491" s="42" t="e">
        <f t="shared" si="567"/>
        <v>#REF!</v>
      </c>
      <c r="X491" s="42" t="e">
        <f t="shared" si="568"/>
        <v>#REF!</v>
      </c>
      <c r="Y491" s="42" t="e">
        <f t="shared" si="569"/>
        <v>#REF!</v>
      </c>
      <c r="Z491" s="116" t="e">
        <f t="shared" si="570"/>
        <v>#REF!</v>
      </c>
      <c r="AA491" s="120">
        <f t="shared" si="571"/>
        <v>0</v>
      </c>
      <c r="AB491" s="153">
        <f t="shared" si="538"/>
        <v>0</v>
      </c>
      <c r="AC491" s="1"/>
      <c r="AD491" s="1"/>
      <c r="AE491" s="1"/>
      <c r="AF491" s="1"/>
      <c r="AG491" s="1"/>
      <c r="AH491" s="1"/>
      <c r="AI491" s="1"/>
      <c r="AJ491" s="1"/>
      <c r="AK491" s="1"/>
      <c r="AL491" s="1"/>
      <c r="AM491" s="1"/>
      <c r="AN491" s="1"/>
      <c r="AO491" s="1"/>
    </row>
    <row r="492" spans="1:41" s="3" customFormat="1">
      <c r="A492" s="48">
        <v>4053</v>
      </c>
      <c r="B492" s="53" t="s">
        <v>118</v>
      </c>
      <c r="C492" s="53"/>
      <c r="D492" s="7"/>
      <c r="E492" s="4"/>
      <c r="F492" s="70">
        <v>1</v>
      </c>
      <c r="G492" s="71"/>
      <c r="H492" s="72">
        <f t="shared" si="572"/>
        <v>1</v>
      </c>
      <c r="I492" s="70">
        <v>1</v>
      </c>
      <c r="J492" s="71" t="s">
        <v>216</v>
      </c>
      <c r="K492" s="73">
        <f>SUMIF(exportMMB!D:D,budgetMMB!A492,exportMMB!F:F)</f>
        <v>0</v>
      </c>
      <c r="L492" s="19">
        <f t="shared" si="563"/>
        <v>0</v>
      </c>
      <c r="M492" s="32"/>
      <c r="N492" s="19">
        <f t="shared" si="564"/>
        <v>0</v>
      </c>
      <c r="O492" s="42"/>
      <c r="P492" s="42"/>
      <c r="Q492" s="42"/>
      <c r="R492" s="42"/>
      <c r="S492" s="19">
        <f t="shared" si="565"/>
        <v>0</v>
      </c>
      <c r="T492" s="45"/>
      <c r="U492" s="42" t="e">
        <f>SUMIF(#REF!,A492,#REF!)</f>
        <v>#REF!</v>
      </c>
      <c r="V492" s="42" t="e">
        <f>SUMIF(#REF!,A492,#REF!)</f>
        <v>#REF!</v>
      </c>
      <c r="W492" s="42" t="e">
        <f t="shared" si="567"/>
        <v>#REF!</v>
      </c>
      <c r="X492" s="42" t="e">
        <f t="shared" si="568"/>
        <v>#REF!</v>
      </c>
      <c r="Y492" s="42" t="e">
        <f t="shared" si="569"/>
        <v>#REF!</v>
      </c>
      <c r="Z492" s="116" t="e">
        <f t="shared" si="570"/>
        <v>#REF!</v>
      </c>
      <c r="AA492" s="120">
        <f t="shared" si="571"/>
        <v>0</v>
      </c>
      <c r="AB492" s="153">
        <f t="shared" si="538"/>
        <v>0</v>
      </c>
      <c r="AC492" s="1"/>
      <c r="AD492" s="1"/>
      <c r="AE492" s="1"/>
      <c r="AF492" s="1"/>
      <c r="AG492" s="1"/>
      <c r="AH492" s="1"/>
      <c r="AI492" s="1"/>
      <c r="AJ492" s="1"/>
      <c r="AK492" s="1"/>
      <c r="AL492" s="1"/>
      <c r="AM492" s="1"/>
      <c r="AN492" s="1"/>
      <c r="AO492" s="1"/>
    </row>
    <row r="493" spans="1:41" s="3" customFormat="1">
      <c r="A493" s="48">
        <v>4054</v>
      </c>
      <c r="B493" s="53" t="s">
        <v>119</v>
      </c>
      <c r="C493" s="53"/>
      <c r="D493" s="7"/>
      <c r="E493" s="9"/>
      <c r="F493" s="70">
        <v>1</v>
      </c>
      <c r="G493" s="71"/>
      <c r="H493" s="72">
        <f t="shared" ref="H493" si="574">SUM(E493:G493)</f>
        <v>1</v>
      </c>
      <c r="I493" s="70">
        <v>1</v>
      </c>
      <c r="J493" s="71" t="s">
        <v>216</v>
      </c>
      <c r="K493" s="73">
        <f>SUMIF(exportMMB!D:D,budgetMMB!A493,exportMMB!F:F)</f>
        <v>0</v>
      </c>
      <c r="L493" s="19">
        <f t="shared" si="563"/>
        <v>0</v>
      </c>
      <c r="M493" s="32"/>
      <c r="N493" s="19">
        <f t="shared" si="564"/>
        <v>0</v>
      </c>
      <c r="O493" s="42"/>
      <c r="P493" s="42"/>
      <c r="Q493" s="42"/>
      <c r="R493" s="42"/>
      <c r="S493" s="19">
        <f t="shared" si="565"/>
        <v>0</v>
      </c>
      <c r="T493" s="45"/>
      <c r="U493" s="42" t="e">
        <f>SUMIF(#REF!,A493,#REF!)</f>
        <v>#REF!</v>
      </c>
      <c r="V493" s="42" t="e">
        <f>SUMIF(#REF!,A493,#REF!)</f>
        <v>#REF!</v>
      </c>
      <c r="W493" s="42" t="e">
        <f t="shared" si="567"/>
        <v>#REF!</v>
      </c>
      <c r="X493" s="42" t="e">
        <f t="shared" si="568"/>
        <v>#REF!</v>
      </c>
      <c r="Y493" s="42" t="e">
        <f t="shared" si="569"/>
        <v>#REF!</v>
      </c>
      <c r="Z493" s="116" t="e">
        <f t="shared" si="570"/>
        <v>#REF!</v>
      </c>
      <c r="AA493" s="120">
        <f t="shared" si="571"/>
        <v>0</v>
      </c>
      <c r="AB493" s="153">
        <f t="shared" si="538"/>
        <v>0</v>
      </c>
      <c r="AC493" s="1"/>
      <c r="AD493" s="1"/>
      <c r="AE493" s="1"/>
      <c r="AF493" s="1"/>
      <c r="AG493" s="1"/>
      <c r="AH493" s="1"/>
      <c r="AI493" s="1"/>
      <c r="AJ493" s="1"/>
      <c r="AK493" s="1"/>
      <c r="AL493" s="1"/>
      <c r="AM493" s="1"/>
      <c r="AN493" s="1"/>
      <c r="AO493" s="1"/>
    </row>
    <row r="494" spans="1:41" s="3" customFormat="1">
      <c r="A494" s="48">
        <v>4060</v>
      </c>
      <c r="B494" s="53" t="s">
        <v>822</v>
      </c>
      <c r="C494" s="53"/>
      <c r="D494" s="7"/>
      <c r="E494" s="9"/>
      <c r="F494" s="70">
        <v>1</v>
      </c>
      <c r="G494" s="71"/>
      <c r="H494" s="72">
        <f t="shared" ref="H494:H499" si="575">SUM(E494:G494)</f>
        <v>1</v>
      </c>
      <c r="I494" s="70">
        <v>1</v>
      </c>
      <c r="J494" s="71" t="s">
        <v>216</v>
      </c>
      <c r="K494" s="73">
        <f>SUMIF(exportMMB!D:D,budgetMMB!A494,exportMMB!F:F)</f>
        <v>0</v>
      </c>
      <c r="L494" s="19">
        <f t="shared" si="563"/>
        <v>0</v>
      </c>
      <c r="M494" s="32"/>
      <c r="N494" s="19">
        <f t="shared" si="564"/>
        <v>0</v>
      </c>
      <c r="O494" s="42"/>
      <c r="P494" s="42"/>
      <c r="Q494" s="42"/>
      <c r="R494" s="42"/>
      <c r="S494" s="19">
        <f t="shared" si="565"/>
        <v>0</v>
      </c>
      <c r="T494" s="45"/>
      <c r="U494" s="42" t="e">
        <f>SUMIF(#REF!,A494,#REF!)</f>
        <v>#REF!</v>
      </c>
      <c r="V494" s="42" t="e">
        <f>SUMIF(#REF!,A494,#REF!)</f>
        <v>#REF!</v>
      </c>
      <c r="W494" s="42" t="e">
        <f t="shared" si="567"/>
        <v>#REF!</v>
      </c>
      <c r="X494" s="42" t="e">
        <f t="shared" si="568"/>
        <v>#REF!</v>
      </c>
      <c r="Y494" s="42" t="e">
        <f t="shared" si="569"/>
        <v>#REF!</v>
      </c>
      <c r="Z494" s="116" t="e">
        <f t="shared" si="570"/>
        <v>#REF!</v>
      </c>
      <c r="AA494" s="120">
        <f t="shared" si="571"/>
        <v>0</v>
      </c>
      <c r="AB494" s="153">
        <f t="shared" si="538"/>
        <v>0</v>
      </c>
      <c r="AC494" s="1"/>
      <c r="AD494" s="1"/>
      <c r="AE494" s="1"/>
      <c r="AF494" s="1"/>
      <c r="AG494" s="1"/>
      <c r="AH494" s="1"/>
      <c r="AI494" s="1"/>
      <c r="AJ494" s="1"/>
      <c r="AK494" s="1"/>
      <c r="AL494" s="1"/>
      <c r="AM494" s="1"/>
      <c r="AN494" s="1"/>
      <c r="AO494" s="1"/>
    </row>
    <row r="495" spans="1:41" s="3" customFormat="1">
      <c r="A495" s="48">
        <v>4083</v>
      </c>
      <c r="B495" s="53" t="s">
        <v>120</v>
      </c>
      <c r="C495" s="53"/>
      <c r="D495" s="7"/>
      <c r="E495" s="4"/>
      <c r="F495" s="70">
        <v>1</v>
      </c>
      <c r="G495" s="71"/>
      <c r="H495" s="72">
        <f t="shared" si="575"/>
        <v>1</v>
      </c>
      <c r="I495" s="70">
        <v>1</v>
      </c>
      <c r="J495" s="71" t="s">
        <v>216</v>
      </c>
      <c r="K495" s="73">
        <f>SUMIF(exportMMB!D:D,budgetMMB!A495,exportMMB!F:F)</f>
        <v>0</v>
      </c>
      <c r="L495" s="19">
        <f t="shared" si="563"/>
        <v>0</v>
      </c>
      <c r="M495" s="32"/>
      <c r="N495" s="19">
        <f t="shared" si="564"/>
        <v>0</v>
      </c>
      <c r="O495" s="42"/>
      <c r="P495" s="42"/>
      <c r="Q495" s="42"/>
      <c r="R495" s="42"/>
      <c r="S495" s="19">
        <f t="shared" si="565"/>
        <v>0</v>
      </c>
      <c r="T495" s="42">
        <f t="shared" ref="T495" si="576">N495</f>
        <v>0</v>
      </c>
      <c r="U495" s="42" t="e">
        <f>SUMIF(#REF!,A495,#REF!)</f>
        <v>#REF!</v>
      </c>
      <c r="V495" s="42" t="e">
        <f>SUMIF(#REF!,A495,#REF!)</f>
        <v>#REF!</v>
      </c>
      <c r="W495" s="42" t="e">
        <f t="shared" si="567"/>
        <v>#REF!</v>
      </c>
      <c r="X495" s="42" t="e">
        <f t="shared" si="568"/>
        <v>#REF!</v>
      </c>
      <c r="Y495" s="42" t="e">
        <f t="shared" si="569"/>
        <v>#REF!</v>
      </c>
      <c r="Z495" s="116" t="e">
        <f t="shared" si="570"/>
        <v>#REF!</v>
      </c>
      <c r="AA495" s="120">
        <f t="shared" si="571"/>
        <v>0</v>
      </c>
      <c r="AB495" s="153">
        <f t="shared" si="538"/>
        <v>0</v>
      </c>
      <c r="AC495" s="1"/>
      <c r="AD495" s="1"/>
      <c r="AE495" s="1"/>
      <c r="AF495" s="1"/>
      <c r="AG495" s="1"/>
      <c r="AH495" s="1"/>
      <c r="AI495" s="1"/>
      <c r="AJ495" s="1"/>
      <c r="AK495" s="1"/>
      <c r="AL495" s="1"/>
      <c r="AM495" s="1"/>
      <c r="AN495" s="1"/>
      <c r="AO495" s="1"/>
    </row>
    <row r="496" spans="1:41" s="3" customFormat="1">
      <c r="A496" s="18"/>
      <c r="B496" s="55" t="s">
        <v>253</v>
      </c>
      <c r="C496" s="55"/>
      <c r="D496" s="7"/>
      <c r="E496" s="9"/>
      <c r="F496" s="70"/>
      <c r="G496" s="71"/>
      <c r="H496" s="72"/>
      <c r="I496" s="70"/>
      <c r="J496" s="71"/>
      <c r="K496" s="73"/>
      <c r="L496" s="21">
        <f>SUM(L481:L495)</f>
        <v>0</v>
      </c>
      <c r="M496" s="28">
        <f t="shared" ref="M496:S496" si="577">SUM(M481:M495)</f>
        <v>0</v>
      </c>
      <c r="N496" s="21">
        <f t="shared" si="577"/>
        <v>0</v>
      </c>
      <c r="O496" s="43">
        <f t="shared" si="577"/>
        <v>0</v>
      </c>
      <c r="P496" s="43">
        <f t="shared" si="577"/>
        <v>0</v>
      </c>
      <c r="Q496" s="43">
        <f t="shared" ref="Q496" si="578">SUM(Q481:Q495)</f>
        <v>0</v>
      </c>
      <c r="R496" s="43">
        <f t="shared" si="577"/>
        <v>0</v>
      </c>
      <c r="S496" s="21">
        <f t="shared" si="577"/>
        <v>0</v>
      </c>
      <c r="T496" s="43">
        <f>SUM(T481:T495)</f>
        <v>0</v>
      </c>
      <c r="U496" s="46" t="e">
        <f t="shared" ref="U496:V496" si="579">SUM(U481:U495)</f>
        <v>#REF!</v>
      </c>
      <c r="V496" s="46" t="e">
        <f t="shared" si="579"/>
        <v>#REF!</v>
      </c>
      <c r="W496" s="46" t="e">
        <f t="shared" ref="W496:AA496" si="580">SUM(W481:W495)</f>
        <v>#REF!</v>
      </c>
      <c r="X496" s="46" t="e">
        <f t="shared" si="580"/>
        <v>#REF!</v>
      </c>
      <c r="Y496" s="46" t="e">
        <f t="shared" si="580"/>
        <v>#REF!</v>
      </c>
      <c r="Z496" s="142" t="e">
        <f t="shared" si="580"/>
        <v>#REF!</v>
      </c>
      <c r="AA496" s="143">
        <f t="shared" si="580"/>
        <v>0</v>
      </c>
      <c r="AB496" s="161">
        <f t="shared" ref="AB496" si="581">SUM(AB481:AB495)</f>
        <v>0</v>
      </c>
      <c r="AC496" s="1"/>
      <c r="AD496" s="1"/>
      <c r="AE496" s="1"/>
      <c r="AF496" s="1"/>
      <c r="AG496" s="1"/>
      <c r="AH496" s="1"/>
      <c r="AI496" s="1"/>
      <c r="AJ496" s="1"/>
      <c r="AK496" s="1"/>
      <c r="AL496" s="1"/>
      <c r="AM496" s="1"/>
      <c r="AN496" s="1"/>
      <c r="AO496" s="1"/>
    </row>
    <row r="497" spans="1:41" s="3" customFormat="1">
      <c r="A497" s="18"/>
      <c r="B497" s="53"/>
      <c r="C497" s="53"/>
      <c r="D497" s="7"/>
      <c r="E497" s="9"/>
      <c r="F497" s="70"/>
      <c r="G497" s="71"/>
      <c r="H497" s="72"/>
      <c r="I497" s="70"/>
      <c r="J497" s="70"/>
      <c r="K497" s="73"/>
      <c r="L497" s="19"/>
      <c r="M497" s="32"/>
      <c r="N497" s="19"/>
      <c r="O497" s="42"/>
      <c r="P497" s="42"/>
      <c r="Q497" s="42"/>
      <c r="R497" s="42"/>
      <c r="S497" s="19"/>
      <c r="T497" s="42"/>
      <c r="U497" s="42"/>
      <c r="V497" s="42"/>
      <c r="W497" s="42"/>
      <c r="X497" s="42"/>
      <c r="Y497" s="42"/>
      <c r="Z497" s="116"/>
      <c r="AA497" s="120"/>
      <c r="AB497" s="162"/>
      <c r="AC497" s="1"/>
      <c r="AD497" s="1"/>
      <c r="AE497" s="1"/>
      <c r="AF497" s="1"/>
      <c r="AG497" s="1"/>
      <c r="AH497" s="1"/>
      <c r="AI497" s="1"/>
      <c r="AJ497" s="1"/>
      <c r="AK497" s="1"/>
      <c r="AL497" s="1"/>
      <c r="AM497" s="1"/>
      <c r="AN497" s="1"/>
      <c r="AO497" s="1"/>
    </row>
    <row r="498" spans="1:41" s="3" customFormat="1">
      <c r="A498" s="50" t="s">
        <v>198</v>
      </c>
      <c r="B498" s="38" t="s">
        <v>959</v>
      </c>
      <c r="C498" s="38"/>
      <c r="D498" s="7"/>
      <c r="E498" s="9"/>
      <c r="F498" s="70"/>
      <c r="G498" s="71"/>
      <c r="H498" s="72"/>
      <c r="I498" s="70"/>
      <c r="J498" s="71"/>
      <c r="K498" s="73"/>
      <c r="L498" s="19"/>
      <c r="M498" s="32"/>
      <c r="N498" s="19"/>
      <c r="O498" s="42"/>
      <c r="P498" s="42"/>
      <c r="Q498" s="42"/>
      <c r="R498" s="42"/>
      <c r="S498" s="19"/>
      <c r="T498" s="42"/>
      <c r="U498" s="42"/>
      <c r="V498" s="42"/>
      <c r="W498" s="42"/>
      <c r="X498" s="42"/>
      <c r="Y498" s="42"/>
      <c r="Z498" s="116"/>
      <c r="AA498" s="120"/>
      <c r="AB498" s="162"/>
      <c r="AC498" s="1"/>
      <c r="AD498" s="1"/>
      <c r="AE498" s="1"/>
      <c r="AF498" s="1"/>
      <c r="AG498" s="1"/>
      <c r="AH498" s="1"/>
      <c r="AI498" s="1"/>
      <c r="AJ498" s="1"/>
      <c r="AK498" s="1"/>
      <c r="AL498" s="1"/>
      <c r="AM498" s="1"/>
      <c r="AN498" s="1"/>
      <c r="AO498" s="1"/>
    </row>
    <row r="499" spans="1:41" s="3" customFormat="1">
      <c r="A499" s="48">
        <v>4140</v>
      </c>
      <c r="B499" s="53" t="s">
        <v>991</v>
      </c>
      <c r="C499" s="53"/>
      <c r="D499" s="7"/>
      <c r="E499" s="9"/>
      <c r="F499" s="70">
        <v>1</v>
      </c>
      <c r="G499" s="71"/>
      <c r="H499" s="72">
        <f t="shared" si="575"/>
        <v>1</v>
      </c>
      <c r="I499" s="70">
        <v>1</v>
      </c>
      <c r="J499" s="71" t="s">
        <v>216</v>
      </c>
      <c r="K499" s="73">
        <f>SUMIF(exportMMB!D:D,budgetMMB!A499,exportMMB!F:F)</f>
        <v>0</v>
      </c>
      <c r="L499" s="19">
        <f t="shared" ref="L499:L504" si="582">H499*I499*K499</f>
        <v>0</v>
      </c>
      <c r="M499" s="32"/>
      <c r="N499" s="19">
        <f t="shared" ref="N499:N504" si="583">MAX(L499-SUM(O499:R499),0)</f>
        <v>0</v>
      </c>
      <c r="O499" s="42"/>
      <c r="P499" s="42"/>
      <c r="Q499" s="42"/>
      <c r="R499" s="42"/>
      <c r="S499" s="19">
        <f t="shared" ref="S499:S504" si="584">L499-SUM(N499:R499)</f>
        <v>0</v>
      </c>
      <c r="T499" s="42">
        <f t="shared" ref="T499:T504" si="585">N499</f>
        <v>0</v>
      </c>
      <c r="U499" s="42" t="e">
        <f>SUMIF(#REF!,A499,#REF!)</f>
        <v>#REF!</v>
      </c>
      <c r="V499" s="42" t="e">
        <f>SUMIF(#REF!,A499,#REF!)</f>
        <v>#REF!</v>
      </c>
      <c r="W499" s="42" t="e">
        <f t="shared" ref="W499:W504" si="586">U499+V499</f>
        <v>#REF!</v>
      </c>
      <c r="X499" s="42" t="e">
        <f t="shared" ref="X499:X504" si="587">MAX(L499-W499,0)</f>
        <v>#REF!</v>
      </c>
      <c r="Y499" s="42" t="e">
        <f t="shared" ref="Y499:Y504" si="588">W499+X499</f>
        <v>#REF!</v>
      </c>
      <c r="Z499" s="116" t="e">
        <f t="shared" ref="Z499:Z504" si="589">L499-Y499</f>
        <v>#REF!</v>
      </c>
      <c r="AA499" s="120">
        <f t="shared" ref="AA499:AA504" si="590">AB499-L499</f>
        <v>0</v>
      </c>
      <c r="AB499" s="153">
        <f t="shared" si="538"/>
        <v>0</v>
      </c>
      <c r="AC499" s="1"/>
      <c r="AD499" s="1"/>
      <c r="AE499" s="1"/>
      <c r="AF499" s="1"/>
      <c r="AG499" s="1"/>
      <c r="AH499" s="1"/>
      <c r="AI499" s="1"/>
      <c r="AJ499" s="1"/>
      <c r="AK499" s="1"/>
      <c r="AL499" s="1"/>
      <c r="AM499" s="1"/>
      <c r="AN499" s="1"/>
      <c r="AO499" s="1"/>
    </row>
    <row r="500" spans="1:41" s="3" customFormat="1">
      <c r="A500" s="48">
        <v>4141</v>
      </c>
      <c r="B500" s="53" t="s">
        <v>952</v>
      </c>
      <c r="C500" s="53" t="s">
        <v>1023</v>
      </c>
      <c r="D500" s="7"/>
      <c r="E500" s="9"/>
      <c r="F500" s="70">
        <v>1</v>
      </c>
      <c r="G500" s="71"/>
      <c r="H500" s="72">
        <f t="shared" ref="H500:H504" si="591">SUM(E500:G500)</f>
        <v>1</v>
      </c>
      <c r="I500" s="70">
        <v>1</v>
      </c>
      <c r="J500" s="71" t="s">
        <v>216</v>
      </c>
      <c r="K500" s="73">
        <f>SUMIF(exportMMB!D:D,budgetMMB!A500,exportMMB!F:F)</f>
        <v>0</v>
      </c>
      <c r="L500" s="19">
        <f t="shared" si="582"/>
        <v>0</v>
      </c>
      <c r="M500" s="32"/>
      <c r="N500" s="19">
        <f t="shared" si="583"/>
        <v>0</v>
      </c>
      <c r="O500" s="42"/>
      <c r="P500" s="42"/>
      <c r="Q500" s="42"/>
      <c r="R500" s="42"/>
      <c r="S500" s="19">
        <f t="shared" si="584"/>
        <v>0</v>
      </c>
      <c r="T500" s="42">
        <f t="shared" si="585"/>
        <v>0</v>
      </c>
      <c r="U500" s="42" t="e">
        <f>SUMIF(#REF!,A500,#REF!)</f>
        <v>#REF!</v>
      </c>
      <c r="V500" s="42" t="e">
        <f>SUMIF(#REF!,A500,#REF!)</f>
        <v>#REF!</v>
      </c>
      <c r="W500" s="42" t="e">
        <f t="shared" si="586"/>
        <v>#REF!</v>
      </c>
      <c r="X500" s="42" t="e">
        <f t="shared" si="587"/>
        <v>#REF!</v>
      </c>
      <c r="Y500" s="42" t="e">
        <f t="shared" si="588"/>
        <v>#REF!</v>
      </c>
      <c r="Z500" s="116" t="e">
        <f t="shared" si="589"/>
        <v>#REF!</v>
      </c>
      <c r="AA500" s="120">
        <f t="shared" si="590"/>
        <v>0</v>
      </c>
      <c r="AB500" s="153">
        <f t="shared" si="538"/>
        <v>0</v>
      </c>
      <c r="AC500" s="1"/>
      <c r="AD500" s="1"/>
      <c r="AE500" s="1"/>
      <c r="AF500" s="1"/>
      <c r="AG500" s="1"/>
      <c r="AH500" s="1"/>
      <c r="AI500" s="1"/>
      <c r="AJ500" s="1"/>
      <c r="AK500" s="1"/>
      <c r="AL500" s="1"/>
      <c r="AM500" s="1"/>
      <c r="AN500" s="1"/>
      <c r="AO500" s="1"/>
    </row>
    <row r="501" spans="1:41" s="3" customFormat="1">
      <c r="A501" s="48">
        <v>4142</v>
      </c>
      <c r="B501" s="53" t="s">
        <v>960</v>
      </c>
      <c r="C501" s="53" t="s">
        <v>1023</v>
      </c>
      <c r="D501" s="7"/>
      <c r="E501" s="9"/>
      <c r="F501" s="70">
        <v>1</v>
      </c>
      <c r="G501" s="71"/>
      <c r="H501" s="72">
        <f t="shared" si="591"/>
        <v>1</v>
      </c>
      <c r="I501" s="70">
        <v>1</v>
      </c>
      <c r="J501" s="71" t="s">
        <v>216</v>
      </c>
      <c r="K501" s="73">
        <f>SUMIF(exportMMB!D:D,budgetMMB!A501,exportMMB!F:F)</f>
        <v>0</v>
      </c>
      <c r="L501" s="19">
        <f t="shared" si="582"/>
        <v>0</v>
      </c>
      <c r="M501" s="32"/>
      <c r="N501" s="19">
        <f t="shared" si="583"/>
        <v>0</v>
      </c>
      <c r="O501" s="42"/>
      <c r="P501" s="42"/>
      <c r="Q501" s="42"/>
      <c r="R501" s="42"/>
      <c r="S501" s="19">
        <f t="shared" si="584"/>
        <v>0</v>
      </c>
      <c r="T501" s="42">
        <f t="shared" si="585"/>
        <v>0</v>
      </c>
      <c r="U501" s="42" t="e">
        <f>SUMIF(#REF!,A501,#REF!)</f>
        <v>#REF!</v>
      </c>
      <c r="V501" s="42" t="e">
        <f>SUMIF(#REF!,A501,#REF!)</f>
        <v>#REF!</v>
      </c>
      <c r="W501" s="42" t="e">
        <f t="shared" si="586"/>
        <v>#REF!</v>
      </c>
      <c r="X501" s="42" t="e">
        <f t="shared" si="587"/>
        <v>#REF!</v>
      </c>
      <c r="Y501" s="42" t="e">
        <f t="shared" si="588"/>
        <v>#REF!</v>
      </c>
      <c r="Z501" s="116" t="e">
        <f t="shared" si="589"/>
        <v>#REF!</v>
      </c>
      <c r="AA501" s="120">
        <f t="shared" si="590"/>
        <v>0</v>
      </c>
      <c r="AB501" s="153">
        <f t="shared" si="538"/>
        <v>0</v>
      </c>
      <c r="AC501" s="1"/>
      <c r="AD501" s="1"/>
      <c r="AE501" s="1"/>
      <c r="AF501" s="1"/>
      <c r="AG501" s="1"/>
      <c r="AH501" s="1"/>
      <c r="AI501" s="1"/>
      <c r="AJ501" s="1"/>
      <c r="AK501" s="1"/>
      <c r="AL501" s="1"/>
      <c r="AM501" s="1"/>
      <c r="AN501" s="1"/>
      <c r="AO501" s="1"/>
    </row>
    <row r="502" spans="1:41" s="3" customFormat="1">
      <c r="A502" s="180" t="s">
        <v>713</v>
      </c>
      <c r="B502" s="53" t="s">
        <v>955</v>
      </c>
      <c r="C502" s="53" t="s">
        <v>1023</v>
      </c>
      <c r="D502" s="7"/>
      <c r="E502" s="9"/>
      <c r="F502" s="70">
        <v>1</v>
      </c>
      <c r="G502" s="71"/>
      <c r="H502" s="72">
        <f t="shared" si="591"/>
        <v>1</v>
      </c>
      <c r="I502" s="70">
        <v>1</v>
      </c>
      <c r="J502" s="71" t="s">
        <v>216</v>
      </c>
      <c r="K502" s="73">
        <f>SUMIF(exportMMB!D:D,budgetMMB!A502,exportMMB!F:F)</f>
        <v>0</v>
      </c>
      <c r="L502" s="19">
        <f t="shared" si="582"/>
        <v>0</v>
      </c>
      <c r="M502" s="32"/>
      <c r="N502" s="19">
        <f t="shared" si="583"/>
        <v>0</v>
      </c>
      <c r="O502" s="42"/>
      <c r="P502" s="42"/>
      <c r="Q502" s="42"/>
      <c r="R502" s="42"/>
      <c r="S502" s="19">
        <f t="shared" si="584"/>
        <v>0</v>
      </c>
      <c r="T502" s="42">
        <f t="shared" si="585"/>
        <v>0</v>
      </c>
      <c r="U502" s="42" t="e">
        <f>SUMIF(#REF!,A502,#REF!)</f>
        <v>#REF!</v>
      </c>
      <c r="V502" s="42" t="e">
        <f>SUMIF(#REF!,A502,#REF!)</f>
        <v>#REF!</v>
      </c>
      <c r="W502" s="42" t="e">
        <f t="shared" si="586"/>
        <v>#REF!</v>
      </c>
      <c r="X502" s="42" t="e">
        <f t="shared" si="587"/>
        <v>#REF!</v>
      </c>
      <c r="Y502" s="42" t="e">
        <f t="shared" si="588"/>
        <v>#REF!</v>
      </c>
      <c r="Z502" s="116" t="e">
        <f t="shared" si="589"/>
        <v>#REF!</v>
      </c>
      <c r="AA502" s="120">
        <f t="shared" si="590"/>
        <v>0</v>
      </c>
      <c r="AB502" s="153">
        <f t="shared" si="538"/>
        <v>0</v>
      </c>
      <c r="AC502" s="1"/>
      <c r="AD502" s="1"/>
      <c r="AE502" s="1"/>
      <c r="AF502" s="1"/>
      <c r="AG502" s="1"/>
      <c r="AH502" s="1"/>
      <c r="AI502" s="1"/>
      <c r="AJ502" s="1"/>
      <c r="AK502" s="1"/>
      <c r="AL502" s="1"/>
      <c r="AM502" s="1"/>
      <c r="AN502" s="1"/>
      <c r="AO502" s="1"/>
    </row>
    <row r="503" spans="1:41" s="3" customFormat="1">
      <c r="A503" s="48">
        <v>4170</v>
      </c>
      <c r="B503" s="53" t="s">
        <v>953</v>
      </c>
      <c r="C503" s="53" t="s">
        <v>1023</v>
      </c>
      <c r="D503" s="7"/>
      <c r="E503" s="9"/>
      <c r="F503" s="70">
        <v>1</v>
      </c>
      <c r="G503" s="71"/>
      <c r="H503" s="72">
        <v>1</v>
      </c>
      <c r="I503" s="70">
        <v>1</v>
      </c>
      <c r="J503" s="71" t="s">
        <v>216</v>
      </c>
      <c r="K503" s="73">
        <f>SUMIF(exportMMB!D:D,budgetMMB!A503,exportMMB!F:F)</f>
        <v>0</v>
      </c>
      <c r="L503" s="19">
        <f t="shared" si="582"/>
        <v>0</v>
      </c>
      <c r="M503" s="32"/>
      <c r="N503" s="19">
        <f t="shared" si="583"/>
        <v>0</v>
      </c>
      <c r="O503" s="42"/>
      <c r="P503" s="42"/>
      <c r="Q503" s="42"/>
      <c r="R503" s="42"/>
      <c r="S503" s="19">
        <f t="shared" si="584"/>
        <v>0</v>
      </c>
      <c r="T503" s="42">
        <f t="shared" si="585"/>
        <v>0</v>
      </c>
      <c r="U503" s="42" t="e">
        <f>SUMIF(#REF!,A503,#REF!)</f>
        <v>#REF!</v>
      </c>
      <c r="V503" s="42" t="e">
        <f>SUMIF(#REF!,A503,#REF!)</f>
        <v>#REF!</v>
      </c>
      <c r="W503" s="42" t="e">
        <f t="shared" si="586"/>
        <v>#REF!</v>
      </c>
      <c r="X503" s="42" t="e">
        <f t="shared" si="587"/>
        <v>#REF!</v>
      </c>
      <c r="Y503" s="42" t="e">
        <f t="shared" si="588"/>
        <v>#REF!</v>
      </c>
      <c r="Z503" s="116" t="e">
        <f t="shared" si="589"/>
        <v>#REF!</v>
      </c>
      <c r="AA503" s="120">
        <f t="shared" si="590"/>
        <v>0</v>
      </c>
      <c r="AB503" s="153">
        <f t="shared" si="538"/>
        <v>0</v>
      </c>
      <c r="AC503" s="1"/>
      <c r="AD503" s="1"/>
      <c r="AE503" s="1"/>
      <c r="AF503" s="1"/>
      <c r="AG503" s="1"/>
      <c r="AH503" s="1"/>
      <c r="AI503" s="1"/>
      <c r="AJ503" s="1"/>
      <c r="AK503" s="1"/>
      <c r="AL503" s="1"/>
      <c r="AM503" s="1"/>
      <c r="AN503" s="1"/>
      <c r="AO503" s="1"/>
    </row>
    <row r="504" spans="1:41" s="3" customFormat="1">
      <c r="A504" s="48">
        <v>4194</v>
      </c>
      <c r="B504" s="53" t="s">
        <v>954</v>
      </c>
      <c r="C504" s="53"/>
      <c r="D504" s="7"/>
      <c r="E504" s="9"/>
      <c r="F504" s="70">
        <v>1</v>
      </c>
      <c r="G504" s="71"/>
      <c r="H504" s="72">
        <f t="shared" si="591"/>
        <v>1</v>
      </c>
      <c r="I504" s="70">
        <v>1</v>
      </c>
      <c r="J504" s="71" t="s">
        <v>216</v>
      </c>
      <c r="K504" s="73">
        <f>SUMIF(exportMMB!D:D,budgetMMB!A504,exportMMB!F:F)</f>
        <v>0</v>
      </c>
      <c r="L504" s="19">
        <f t="shared" si="582"/>
        <v>0</v>
      </c>
      <c r="M504" s="32"/>
      <c r="N504" s="19">
        <f t="shared" si="583"/>
        <v>0</v>
      </c>
      <c r="O504" s="42"/>
      <c r="P504" s="42"/>
      <c r="Q504" s="42"/>
      <c r="R504" s="42"/>
      <c r="S504" s="19">
        <f t="shared" si="584"/>
        <v>0</v>
      </c>
      <c r="T504" s="42">
        <f t="shared" si="585"/>
        <v>0</v>
      </c>
      <c r="U504" s="42" t="e">
        <f>SUMIF(#REF!,A504,#REF!)</f>
        <v>#REF!</v>
      </c>
      <c r="V504" s="42" t="e">
        <f>SUMIF(#REF!,A504,#REF!)</f>
        <v>#REF!</v>
      </c>
      <c r="W504" s="42" t="e">
        <f t="shared" si="586"/>
        <v>#REF!</v>
      </c>
      <c r="X504" s="42" t="e">
        <f t="shared" si="587"/>
        <v>#REF!</v>
      </c>
      <c r="Y504" s="42" t="e">
        <f t="shared" si="588"/>
        <v>#REF!</v>
      </c>
      <c r="Z504" s="116" t="e">
        <f t="shared" si="589"/>
        <v>#REF!</v>
      </c>
      <c r="AA504" s="120">
        <f t="shared" si="590"/>
        <v>0</v>
      </c>
      <c r="AB504" s="153">
        <f t="shared" si="538"/>
        <v>0</v>
      </c>
      <c r="AC504" s="1"/>
      <c r="AD504" s="1"/>
      <c r="AE504" s="1"/>
      <c r="AF504" s="1"/>
      <c r="AG504" s="1"/>
      <c r="AH504" s="1"/>
      <c r="AI504" s="1"/>
      <c r="AJ504" s="1"/>
      <c r="AK504" s="1"/>
      <c r="AL504" s="1"/>
      <c r="AM504" s="1"/>
      <c r="AN504" s="1"/>
      <c r="AO504" s="1"/>
    </row>
    <row r="505" spans="1:41" s="3" customFormat="1">
      <c r="A505" s="18"/>
      <c r="B505" s="55" t="s">
        <v>253</v>
      </c>
      <c r="C505" s="55"/>
      <c r="D505" s="7"/>
      <c r="E505" s="9"/>
      <c r="F505" s="70"/>
      <c r="G505" s="71"/>
      <c r="H505" s="72"/>
      <c r="I505" s="70"/>
      <c r="J505" s="71"/>
      <c r="K505" s="73"/>
      <c r="L505" s="21">
        <f t="shared" ref="L505:S505" si="592">SUM(L499:L504)</f>
        <v>0</v>
      </c>
      <c r="M505" s="28">
        <f t="shared" si="592"/>
        <v>0</v>
      </c>
      <c r="N505" s="21">
        <f t="shared" si="592"/>
        <v>0</v>
      </c>
      <c r="O505" s="43">
        <f t="shared" si="592"/>
        <v>0</v>
      </c>
      <c r="P505" s="43">
        <f t="shared" si="592"/>
        <v>0</v>
      </c>
      <c r="Q505" s="43">
        <f t="shared" ref="Q505" si="593">SUM(Q499:Q504)</f>
        <v>0</v>
      </c>
      <c r="R505" s="43">
        <f t="shared" si="592"/>
        <v>0</v>
      </c>
      <c r="S505" s="21">
        <f t="shared" si="592"/>
        <v>0</v>
      </c>
      <c r="T505" s="43">
        <f>SUM(T499:T504)</f>
        <v>0</v>
      </c>
      <c r="U505" s="46" t="e">
        <f t="shared" ref="U505:V505" si="594">SUM(U499:U504)</f>
        <v>#REF!</v>
      </c>
      <c r="V505" s="46" t="e">
        <f t="shared" si="594"/>
        <v>#REF!</v>
      </c>
      <c r="W505" s="46" t="e">
        <f t="shared" ref="W505:AA505" si="595">SUM(W499:W504)</f>
        <v>#REF!</v>
      </c>
      <c r="X505" s="46" t="e">
        <f t="shared" si="595"/>
        <v>#REF!</v>
      </c>
      <c r="Y505" s="46" t="e">
        <f t="shared" si="595"/>
        <v>#REF!</v>
      </c>
      <c r="Z505" s="142" t="e">
        <f t="shared" si="595"/>
        <v>#REF!</v>
      </c>
      <c r="AA505" s="143">
        <f t="shared" si="595"/>
        <v>0</v>
      </c>
      <c r="AB505" s="161">
        <f t="shared" ref="AB505" si="596">SUM(AB499:AB504)</f>
        <v>0</v>
      </c>
      <c r="AC505" s="1"/>
      <c r="AD505" s="1"/>
      <c r="AE505" s="1"/>
      <c r="AF505" s="1"/>
      <c r="AG505" s="1"/>
      <c r="AH505" s="1"/>
      <c r="AI505" s="1"/>
      <c r="AJ505" s="1"/>
      <c r="AK505" s="1"/>
      <c r="AL505" s="1"/>
      <c r="AM505" s="1"/>
      <c r="AN505" s="1"/>
      <c r="AO505" s="1"/>
    </row>
    <row r="506" spans="1:41" s="3" customFormat="1">
      <c r="A506" s="18"/>
      <c r="B506" s="53"/>
      <c r="C506" s="53"/>
      <c r="D506" s="7"/>
      <c r="E506" s="4"/>
      <c r="F506" s="70"/>
      <c r="G506" s="71"/>
      <c r="H506" s="72"/>
      <c r="I506" s="70"/>
      <c r="J506" s="70"/>
      <c r="K506" s="73"/>
      <c r="L506" s="19"/>
      <c r="M506" s="32"/>
      <c r="N506" s="19"/>
      <c r="O506" s="42"/>
      <c r="P506" s="42"/>
      <c r="Q506" s="42"/>
      <c r="R506" s="42"/>
      <c r="S506" s="19"/>
      <c r="T506" s="42"/>
      <c r="U506" s="42"/>
      <c r="V506" s="42"/>
      <c r="W506" s="42"/>
      <c r="X506" s="42"/>
      <c r="Y506" s="42"/>
      <c r="Z506" s="116"/>
      <c r="AA506" s="120"/>
      <c r="AB506" s="162"/>
      <c r="AC506" s="1"/>
      <c r="AD506" s="1"/>
      <c r="AE506" s="1"/>
      <c r="AF506" s="1"/>
      <c r="AG506" s="1"/>
      <c r="AH506" s="1"/>
      <c r="AI506" s="1"/>
      <c r="AJ506" s="1"/>
      <c r="AK506" s="1"/>
      <c r="AL506" s="1"/>
      <c r="AM506" s="1"/>
      <c r="AN506" s="1"/>
      <c r="AO506" s="1"/>
    </row>
    <row r="507" spans="1:41" s="3" customFormat="1">
      <c r="A507" s="181" t="s">
        <v>200</v>
      </c>
      <c r="B507" s="38" t="s">
        <v>385</v>
      </c>
      <c r="C507" s="38"/>
      <c r="D507" s="7"/>
      <c r="E507" s="4"/>
      <c r="F507" s="70"/>
      <c r="G507" s="71"/>
      <c r="H507" s="72"/>
      <c r="I507" s="70"/>
      <c r="J507" s="70"/>
      <c r="K507" s="73"/>
      <c r="L507" s="19"/>
      <c r="M507" s="32"/>
      <c r="N507" s="19"/>
      <c r="O507" s="42"/>
      <c r="P507" s="42"/>
      <c r="Q507" s="42"/>
      <c r="R507" s="42"/>
      <c r="S507" s="19"/>
      <c r="T507" s="42"/>
      <c r="U507" s="42"/>
      <c r="V507" s="42"/>
      <c r="W507" s="42"/>
      <c r="X507" s="42"/>
      <c r="Y507" s="42"/>
      <c r="Z507" s="116"/>
      <c r="AA507" s="120"/>
      <c r="AB507" s="162"/>
      <c r="AC507" s="1"/>
      <c r="AD507" s="1"/>
      <c r="AE507" s="1"/>
      <c r="AF507" s="1"/>
      <c r="AG507" s="1"/>
      <c r="AH507" s="1"/>
      <c r="AI507" s="1"/>
      <c r="AJ507" s="1"/>
      <c r="AK507" s="1"/>
      <c r="AL507" s="1"/>
      <c r="AM507" s="1"/>
      <c r="AN507" s="1"/>
      <c r="AO507" s="1"/>
    </row>
    <row r="508" spans="1:41" s="3" customFormat="1">
      <c r="A508" s="180" t="s">
        <v>706</v>
      </c>
      <c r="B508" s="53" t="s">
        <v>707</v>
      </c>
      <c r="C508" s="53"/>
      <c r="D508" s="7"/>
      <c r="E508" s="9"/>
      <c r="F508" s="70">
        <v>1</v>
      </c>
      <c r="G508" s="71"/>
      <c r="H508" s="72">
        <f t="shared" ref="H508:H509" si="597">SUM(E508:G508)</f>
        <v>1</v>
      </c>
      <c r="I508" s="70">
        <v>1</v>
      </c>
      <c r="J508" s="71" t="s">
        <v>216</v>
      </c>
      <c r="K508" s="73">
        <f>SUMIF(exportMMB!D:D,budgetMMB!A508,exportMMB!F:F)</f>
        <v>0</v>
      </c>
      <c r="L508" s="19">
        <f>H508*I508*K508</f>
        <v>0</v>
      </c>
      <c r="M508" s="32"/>
      <c r="N508" s="19">
        <f>MAX(L508-SUM(O508:R508),0)</f>
        <v>0</v>
      </c>
      <c r="O508" s="42"/>
      <c r="P508" s="42"/>
      <c r="Q508" s="42"/>
      <c r="R508" s="42"/>
      <c r="S508" s="19">
        <f>L508-SUM(N508:R508)</f>
        <v>0</v>
      </c>
      <c r="T508" s="42">
        <f t="shared" ref="T508:T509" si="598">N508</f>
        <v>0</v>
      </c>
      <c r="U508" s="42" t="e">
        <f>SUMIF(#REF!,A508,#REF!)</f>
        <v>#REF!</v>
      </c>
      <c r="V508" s="42" t="e">
        <f>SUMIF(#REF!,A508,#REF!)</f>
        <v>#REF!</v>
      </c>
      <c r="W508" s="42" t="e">
        <f>U508+V508</f>
        <v>#REF!</v>
      </c>
      <c r="X508" s="42" t="e">
        <f>MAX(L508-W508,0)</f>
        <v>#REF!</v>
      </c>
      <c r="Y508" s="42" t="e">
        <f>W508+X508</f>
        <v>#REF!</v>
      </c>
      <c r="Z508" s="116" t="e">
        <f>L508-Y508</f>
        <v>#REF!</v>
      </c>
      <c r="AA508" s="120">
        <f>AB508-L508</f>
        <v>0</v>
      </c>
      <c r="AB508" s="153">
        <f t="shared" si="538"/>
        <v>0</v>
      </c>
      <c r="AC508" s="1"/>
      <c r="AD508" s="1"/>
      <c r="AE508" s="1"/>
      <c r="AF508" s="1"/>
      <c r="AG508" s="1"/>
      <c r="AH508" s="1"/>
      <c r="AI508" s="1"/>
      <c r="AJ508" s="1"/>
      <c r="AK508" s="1"/>
      <c r="AL508" s="1"/>
      <c r="AM508" s="1"/>
      <c r="AN508" s="1"/>
      <c r="AO508" s="1"/>
    </row>
    <row r="509" spans="1:41" s="3" customFormat="1">
      <c r="A509" s="180" t="s">
        <v>709</v>
      </c>
      <c r="B509" s="53" t="s">
        <v>708</v>
      </c>
      <c r="C509" s="53"/>
      <c r="D509" s="7"/>
      <c r="E509" s="4"/>
      <c r="F509" s="70">
        <v>1</v>
      </c>
      <c r="G509" s="71"/>
      <c r="H509" s="72">
        <f t="shared" si="597"/>
        <v>1</v>
      </c>
      <c r="I509" s="70">
        <v>1</v>
      </c>
      <c r="J509" s="71" t="s">
        <v>216</v>
      </c>
      <c r="K509" s="73">
        <f>SUMIF(exportMMB!D:D,budgetMMB!A509,exportMMB!F:F)</f>
        <v>0</v>
      </c>
      <c r="L509" s="19">
        <f>H509*I509*K509</f>
        <v>0</v>
      </c>
      <c r="M509" s="32"/>
      <c r="N509" s="19">
        <f>MAX(L509-SUM(O509:R509),0)</f>
        <v>0</v>
      </c>
      <c r="O509" s="42"/>
      <c r="P509" s="42"/>
      <c r="Q509" s="42"/>
      <c r="R509" s="42"/>
      <c r="S509" s="19">
        <f>L509-SUM(N509:R509)</f>
        <v>0</v>
      </c>
      <c r="T509" s="42">
        <f t="shared" si="598"/>
        <v>0</v>
      </c>
      <c r="U509" s="42" t="e">
        <f>SUMIF(#REF!,A509,#REF!)</f>
        <v>#REF!</v>
      </c>
      <c r="V509" s="42" t="e">
        <f>SUMIF(#REF!,A509,#REF!)</f>
        <v>#REF!</v>
      </c>
      <c r="W509" s="42" t="e">
        <f>U509+V509</f>
        <v>#REF!</v>
      </c>
      <c r="X509" s="42" t="e">
        <f>MAX(L509-W509,0)</f>
        <v>#REF!</v>
      </c>
      <c r="Y509" s="42" t="e">
        <f>W509+X509</f>
        <v>#REF!</v>
      </c>
      <c r="Z509" s="116" t="e">
        <f>L509-Y509</f>
        <v>#REF!</v>
      </c>
      <c r="AA509" s="120">
        <f>AB509-L509</f>
        <v>0</v>
      </c>
      <c r="AB509" s="153">
        <f t="shared" si="538"/>
        <v>0</v>
      </c>
      <c r="AC509" s="1"/>
      <c r="AD509" s="1"/>
      <c r="AE509" s="1"/>
      <c r="AF509" s="1"/>
      <c r="AG509" s="1"/>
      <c r="AH509" s="1"/>
      <c r="AI509" s="1"/>
      <c r="AJ509" s="1"/>
      <c r="AK509" s="1"/>
      <c r="AL509" s="1"/>
      <c r="AM509" s="1"/>
      <c r="AN509" s="1"/>
      <c r="AO509" s="1"/>
    </row>
    <row r="510" spans="1:41" s="3" customFormat="1">
      <c r="A510" s="18"/>
      <c r="B510" s="55" t="s">
        <v>253</v>
      </c>
      <c r="C510" s="55"/>
      <c r="D510" s="7"/>
      <c r="E510" s="4"/>
      <c r="F510" s="70"/>
      <c r="G510" s="71"/>
      <c r="H510" s="72"/>
      <c r="I510" s="70"/>
      <c r="J510" s="70"/>
      <c r="K510" s="73"/>
      <c r="L510" s="21">
        <f t="shared" ref="L510:S510" si="599">SUM(L508:L509)</f>
        <v>0</v>
      </c>
      <c r="M510" s="28">
        <f t="shared" si="599"/>
        <v>0</v>
      </c>
      <c r="N510" s="21">
        <f t="shared" si="599"/>
        <v>0</v>
      </c>
      <c r="O510" s="43">
        <f t="shared" si="599"/>
        <v>0</v>
      </c>
      <c r="P510" s="43">
        <f t="shared" si="599"/>
        <v>0</v>
      </c>
      <c r="Q510" s="43">
        <f t="shared" ref="Q510" si="600">SUM(Q508:Q509)</f>
        <v>0</v>
      </c>
      <c r="R510" s="43">
        <f t="shared" si="599"/>
        <v>0</v>
      </c>
      <c r="S510" s="21">
        <f t="shared" si="599"/>
        <v>0</v>
      </c>
      <c r="T510" s="43">
        <f>SUM(T508:T509)</f>
        <v>0</v>
      </c>
      <c r="U510" s="46" t="e">
        <f t="shared" ref="U510:V510" si="601">SUM(U508:U509)</f>
        <v>#REF!</v>
      </c>
      <c r="V510" s="46" t="e">
        <f t="shared" si="601"/>
        <v>#REF!</v>
      </c>
      <c r="W510" s="46" t="e">
        <f t="shared" ref="W510:AA510" si="602">SUM(W508:W509)</f>
        <v>#REF!</v>
      </c>
      <c r="X510" s="46" t="e">
        <f t="shared" si="602"/>
        <v>#REF!</v>
      </c>
      <c r="Y510" s="46" t="e">
        <f t="shared" si="602"/>
        <v>#REF!</v>
      </c>
      <c r="Z510" s="142" t="e">
        <f t="shared" si="602"/>
        <v>#REF!</v>
      </c>
      <c r="AA510" s="143">
        <f t="shared" si="602"/>
        <v>0</v>
      </c>
      <c r="AB510" s="161">
        <f t="shared" ref="AB510" si="603">SUM(AB508:AB509)</f>
        <v>0</v>
      </c>
      <c r="AC510" s="1"/>
      <c r="AD510" s="1"/>
      <c r="AE510" s="1"/>
      <c r="AF510" s="1"/>
      <c r="AG510" s="1"/>
      <c r="AH510" s="1"/>
      <c r="AI510" s="1"/>
      <c r="AJ510" s="1"/>
      <c r="AK510" s="1"/>
      <c r="AL510" s="1"/>
      <c r="AM510" s="1"/>
      <c r="AN510" s="1"/>
      <c r="AO510" s="1"/>
    </row>
    <row r="511" spans="1:41" s="3" customFormat="1">
      <c r="A511" s="18"/>
      <c r="B511" s="53"/>
      <c r="C511" s="53"/>
      <c r="D511" s="7"/>
      <c r="E511" s="4"/>
      <c r="F511" s="70"/>
      <c r="G511" s="71"/>
      <c r="H511" s="72"/>
      <c r="I511" s="70"/>
      <c r="J511" s="70"/>
      <c r="K511" s="73"/>
      <c r="L511" s="19"/>
      <c r="M511" s="32"/>
      <c r="N511" s="19"/>
      <c r="O511" s="42"/>
      <c r="P511" s="42"/>
      <c r="Q511" s="42"/>
      <c r="R511" s="42"/>
      <c r="S511" s="19"/>
      <c r="T511" s="42"/>
      <c r="U511" s="42"/>
      <c r="V511" s="42"/>
      <c r="W511" s="42"/>
      <c r="X511" s="42"/>
      <c r="Y511" s="42"/>
      <c r="Z511" s="116"/>
      <c r="AA511" s="120"/>
      <c r="AB511" s="162"/>
      <c r="AC511" s="1"/>
      <c r="AD511" s="1"/>
      <c r="AE511" s="1"/>
      <c r="AF511" s="1"/>
      <c r="AG511" s="1"/>
      <c r="AH511" s="1"/>
      <c r="AI511" s="1"/>
      <c r="AJ511" s="1"/>
      <c r="AK511" s="1"/>
      <c r="AL511" s="1"/>
      <c r="AM511" s="1"/>
      <c r="AN511" s="1"/>
      <c r="AO511" s="1"/>
    </row>
    <row r="512" spans="1:41" s="3" customFormat="1">
      <c r="A512" s="181" t="s">
        <v>202</v>
      </c>
      <c r="B512" s="38" t="s">
        <v>238</v>
      </c>
      <c r="C512" s="38"/>
      <c r="D512" s="7"/>
      <c r="E512" s="4"/>
      <c r="F512" s="70"/>
      <c r="G512" s="71"/>
      <c r="H512" s="72"/>
      <c r="I512" s="70"/>
      <c r="J512" s="70"/>
      <c r="K512" s="73"/>
      <c r="L512" s="19"/>
      <c r="M512" s="32"/>
      <c r="N512" s="19"/>
      <c r="O512" s="42"/>
      <c r="P512" s="42"/>
      <c r="Q512" s="42"/>
      <c r="R512" s="42"/>
      <c r="S512" s="19"/>
      <c r="T512" s="42"/>
      <c r="U512" s="42"/>
      <c r="V512" s="42"/>
      <c r="W512" s="42"/>
      <c r="X512" s="42"/>
      <c r="Y512" s="42"/>
      <c r="Z512" s="116"/>
      <c r="AA512" s="120"/>
      <c r="AB512" s="162"/>
      <c r="AC512" s="1"/>
      <c r="AD512" s="1"/>
      <c r="AE512" s="1"/>
      <c r="AF512" s="1"/>
      <c r="AG512" s="1"/>
      <c r="AH512" s="1"/>
      <c r="AI512" s="1"/>
      <c r="AJ512" s="1"/>
      <c r="AK512" s="1"/>
      <c r="AL512" s="1"/>
      <c r="AM512" s="1"/>
      <c r="AN512" s="1"/>
      <c r="AO512" s="1"/>
    </row>
    <row r="513" spans="1:41" s="3" customFormat="1">
      <c r="A513" s="180" t="s">
        <v>201</v>
      </c>
      <c r="B513" s="53" t="s">
        <v>104</v>
      </c>
      <c r="C513" s="53"/>
      <c r="D513" s="7"/>
      <c r="E513" s="9"/>
      <c r="F513" s="70">
        <v>1</v>
      </c>
      <c r="G513" s="71"/>
      <c r="H513" s="72">
        <f t="shared" ref="H513" si="604">SUM(E513:G513)</f>
        <v>1</v>
      </c>
      <c r="I513" s="70">
        <v>1</v>
      </c>
      <c r="J513" s="71" t="s">
        <v>216</v>
      </c>
      <c r="K513" s="73">
        <f>SUMIF(exportMMB!D:D,budgetMMB!A513,exportMMB!F:F)</f>
        <v>0</v>
      </c>
      <c r="L513" s="19">
        <f>H513*I513*K513</f>
        <v>0</v>
      </c>
      <c r="M513" s="32"/>
      <c r="N513" s="19">
        <f>MAX(L513-SUM(O513:R513),0)</f>
        <v>0</v>
      </c>
      <c r="O513" s="42"/>
      <c r="P513" s="42"/>
      <c r="Q513" s="42"/>
      <c r="R513" s="42"/>
      <c r="S513" s="19">
        <f>L513-SUM(N513:R513)</f>
        <v>0</v>
      </c>
      <c r="T513" s="42">
        <f t="shared" ref="T513" si="605">N513</f>
        <v>0</v>
      </c>
      <c r="U513" s="42" t="e">
        <f>SUMIF(#REF!,A513,#REF!)</f>
        <v>#REF!</v>
      </c>
      <c r="V513" s="42" t="e">
        <f>SUMIF(#REF!,A513,#REF!)</f>
        <v>#REF!</v>
      </c>
      <c r="W513" s="42" t="e">
        <f>U513+V513</f>
        <v>#REF!</v>
      </c>
      <c r="X513" s="42" t="e">
        <f>MAX(L513-W513,0)</f>
        <v>#REF!</v>
      </c>
      <c r="Y513" s="42" t="e">
        <f>W513+X513</f>
        <v>#REF!</v>
      </c>
      <c r="Z513" s="116" t="e">
        <f>L513-Y513</f>
        <v>#REF!</v>
      </c>
      <c r="AA513" s="120">
        <f>AB513-L513</f>
        <v>0</v>
      </c>
      <c r="AB513" s="153">
        <f t="shared" si="538"/>
        <v>0</v>
      </c>
      <c r="AC513" s="1"/>
      <c r="AD513" s="1"/>
      <c r="AE513" s="1"/>
      <c r="AF513" s="1"/>
      <c r="AG513" s="1"/>
      <c r="AH513" s="1"/>
      <c r="AI513" s="1"/>
      <c r="AJ513" s="1"/>
      <c r="AK513" s="1"/>
      <c r="AL513" s="1"/>
      <c r="AM513" s="1"/>
      <c r="AN513" s="1"/>
      <c r="AO513" s="1"/>
    </row>
    <row r="514" spans="1:41" s="3" customFormat="1">
      <c r="A514" s="18"/>
      <c r="B514" s="55" t="s">
        <v>253</v>
      </c>
      <c r="C514" s="55"/>
      <c r="D514" s="7"/>
      <c r="E514" s="4"/>
      <c r="F514" s="70"/>
      <c r="G514" s="71"/>
      <c r="H514" s="72"/>
      <c r="I514" s="70"/>
      <c r="J514" s="70"/>
      <c r="K514" s="73"/>
      <c r="L514" s="21">
        <f t="shared" ref="L514:R514" si="606">SUM(L513:L513)</f>
        <v>0</v>
      </c>
      <c r="M514" s="28">
        <f t="shared" si="606"/>
        <v>0</v>
      </c>
      <c r="N514" s="21">
        <f t="shared" si="606"/>
        <v>0</v>
      </c>
      <c r="O514" s="43">
        <f t="shared" si="606"/>
        <v>0</v>
      </c>
      <c r="P514" s="43">
        <f t="shared" si="606"/>
        <v>0</v>
      </c>
      <c r="Q514" s="43">
        <f t="shared" ref="Q514" si="607">SUM(Q513:Q513)</f>
        <v>0</v>
      </c>
      <c r="R514" s="43">
        <f t="shared" si="606"/>
        <v>0</v>
      </c>
      <c r="S514" s="21">
        <f>SUM(S513:S513)</f>
        <v>0</v>
      </c>
      <c r="T514" s="43">
        <f>SUM(T513:T513)</f>
        <v>0</v>
      </c>
      <c r="U514" s="46" t="e">
        <f t="shared" ref="U514:V514" si="608">SUM(U513:U513)</f>
        <v>#REF!</v>
      </c>
      <c r="V514" s="46" t="e">
        <f t="shared" si="608"/>
        <v>#REF!</v>
      </c>
      <c r="W514" s="46" t="e">
        <f t="shared" ref="W514:AA514" si="609">SUM(W513:W513)</f>
        <v>#REF!</v>
      </c>
      <c r="X514" s="46" t="e">
        <f t="shared" si="609"/>
        <v>#REF!</v>
      </c>
      <c r="Y514" s="46" t="e">
        <f t="shared" si="609"/>
        <v>#REF!</v>
      </c>
      <c r="Z514" s="142" t="e">
        <f t="shared" si="609"/>
        <v>#REF!</v>
      </c>
      <c r="AA514" s="143">
        <f t="shared" si="609"/>
        <v>0</v>
      </c>
      <c r="AB514" s="161">
        <f t="shared" ref="AB514" si="610">SUM(AB513:AB513)</f>
        <v>0</v>
      </c>
      <c r="AC514" s="1"/>
      <c r="AD514" s="1"/>
      <c r="AE514" s="1"/>
      <c r="AF514" s="1"/>
      <c r="AG514" s="1"/>
      <c r="AH514" s="1"/>
      <c r="AI514" s="1"/>
      <c r="AJ514" s="1"/>
      <c r="AK514" s="1"/>
      <c r="AL514" s="1"/>
      <c r="AM514" s="1"/>
      <c r="AN514" s="1"/>
      <c r="AO514" s="1"/>
    </row>
    <row r="515" spans="1:41" s="3" customFormat="1">
      <c r="A515" s="18"/>
      <c r="B515" s="53"/>
      <c r="C515" s="53"/>
      <c r="D515" s="7"/>
      <c r="E515" s="4"/>
      <c r="F515" s="70"/>
      <c r="G515" s="71"/>
      <c r="H515" s="72"/>
      <c r="I515" s="70"/>
      <c r="J515" s="70"/>
      <c r="K515" s="73"/>
      <c r="L515" s="19"/>
      <c r="M515" s="32"/>
      <c r="N515" s="19"/>
      <c r="O515" s="42"/>
      <c r="P515" s="42"/>
      <c r="Q515" s="42"/>
      <c r="R515" s="42"/>
      <c r="S515" s="19"/>
      <c r="T515" s="42"/>
      <c r="U515" s="42"/>
      <c r="V515" s="42"/>
      <c r="W515" s="42"/>
      <c r="X515" s="42"/>
      <c r="Y515" s="42"/>
      <c r="Z515" s="116"/>
      <c r="AA515" s="120"/>
      <c r="AB515" s="162"/>
      <c r="AC515" s="1"/>
      <c r="AD515" s="1"/>
      <c r="AE515" s="1"/>
      <c r="AF515" s="1"/>
      <c r="AG515" s="1"/>
      <c r="AH515" s="1"/>
      <c r="AI515" s="1"/>
      <c r="AJ515" s="1"/>
      <c r="AK515" s="1"/>
      <c r="AL515" s="1"/>
      <c r="AM515" s="1"/>
      <c r="AN515" s="1"/>
      <c r="AO515" s="1"/>
    </row>
    <row r="516" spans="1:41" s="3" customFormat="1">
      <c r="A516" s="181" t="s">
        <v>208</v>
      </c>
      <c r="B516" s="38" t="s">
        <v>239</v>
      </c>
      <c r="C516" s="38"/>
      <c r="D516" s="7"/>
      <c r="E516" s="9"/>
      <c r="F516" s="70"/>
      <c r="G516" s="71"/>
      <c r="H516" s="72"/>
      <c r="I516" s="70"/>
      <c r="J516" s="71"/>
      <c r="K516" s="73"/>
      <c r="L516" s="19"/>
      <c r="M516" s="32"/>
      <c r="N516" s="19"/>
      <c r="O516" s="42"/>
      <c r="P516" s="42"/>
      <c r="Q516" s="42"/>
      <c r="R516" s="42"/>
      <c r="S516" s="19"/>
      <c r="T516" s="42"/>
      <c r="U516" s="42"/>
      <c r="V516" s="42"/>
      <c r="W516" s="42"/>
      <c r="X516" s="42"/>
      <c r="Y516" s="42"/>
      <c r="Z516" s="116"/>
      <c r="AA516" s="120"/>
      <c r="AB516" s="162"/>
      <c r="AC516" s="1"/>
      <c r="AD516" s="1"/>
      <c r="AE516" s="1"/>
      <c r="AF516" s="1"/>
      <c r="AG516" s="1"/>
      <c r="AH516" s="1"/>
      <c r="AI516" s="1"/>
      <c r="AJ516" s="1"/>
      <c r="AK516" s="1"/>
      <c r="AL516" s="1"/>
      <c r="AM516" s="1"/>
      <c r="AN516" s="1"/>
      <c r="AO516" s="1"/>
    </row>
    <row r="517" spans="1:41" s="3" customFormat="1">
      <c r="A517" s="48">
        <v>4540</v>
      </c>
      <c r="B517" s="53" t="s">
        <v>597</v>
      </c>
      <c r="C517" s="53"/>
      <c r="D517" s="7"/>
      <c r="E517" s="9"/>
      <c r="F517" s="70">
        <v>1</v>
      </c>
      <c r="G517" s="71"/>
      <c r="H517" s="72">
        <f t="shared" ref="H517:H519" si="611">SUM(E517:G517)</f>
        <v>1</v>
      </c>
      <c r="I517" s="70">
        <v>1</v>
      </c>
      <c r="J517" s="71" t="s">
        <v>261</v>
      </c>
      <c r="K517" s="73">
        <f>SUMIF(exportMMB!D:D,budgetMMB!A517,exportMMB!F:F)</f>
        <v>0</v>
      </c>
      <c r="L517" s="19">
        <f t="shared" ref="L517:L530" si="612">H517*I517*K517</f>
        <v>0</v>
      </c>
      <c r="M517" s="32"/>
      <c r="N517" s="19">
        <f t="shared" ref="N517:N530" si="613">MAX(L517-SUM(O517:R517),0)</f>
        <v>0</v>
      </c>
      <c r="O517" s="42"/>
      <c r="P517" s="42"/>
      <c r="Q517" s="42"/>
      <c r="R517" s="42"/>
      <c r="S517" s="19">
        <f t="shared" ref="S517:S530" si="614">L517-SUM(N517:R517)</f>
        <v>0</v>
      </c>
      <c r="T517" s="45"/>
      <c r="U517" s="42" t="e">
        <f>SUMIF(#REF!,A517,#REF!)</f>
        <v>#REF!</v>
      </c>
      <c r="V517" s="42" t="e">
        <f>SUMIF(#REF!,A517,#REF!)</f>
        <v>#REF!</v>
      </c>
      <c r="W517" s="42" t="e">
        <f t="shared" ref="W517:W530" si="615">U517+V517</f>
        <v>#REF!</v>
      </c>
      <c r="X517" s="42" t="e">
        <f t="shared" ref="X517:X530" si="616">MAX(L517-W517,0)</f>
        <v>#REF!</v>
      </c>
      <c r="Y517" s="42" t="e">
        <f t="shared" ref="Y517:Y530" si="617">W517+X517</f>
        <v>#REF!</v>
      </c>
      <c r="Z517" s="116" t="e">
        <f t="shared" ref="Z517:Z530" si="618">L517-Y517</f>
        <v>#REF!</v>
      </c>
      <c r="AA517" s="120">
        <f t="shared" ref="AA517:AA530" si="619">AB517-L517</f>
        <v>0</v>
      </c>
      <c r="AB517" s="153">
        <f t="shared" si="538"/>
        <v>0</v>
      </c>
      <c r="AC517" s="1"/>
      <c r="AD517" s="1"/>
      <c r="AE517" s="1"/>
      <c r="AF517" s="1"/>
      <c r="AG517" s="1"/>
      <c r="AH517" s="1"/>
      <c r="AI517" s="1"/>
      <c r="AJ517" s="1"/>
      <c r="AK517" s="1"/>
      <c r="AL517" s="1"/>
      <c r="AM517" s="1"/>
      <c r="AN517" s="1"/>
      <c r="AO517" s="1"/>
    </row>
    <row r="518" spans="1:41" s="3" customFormat="1">
      <c r="A518" s="48">
        <v>4541</v>
      </c>
      <c r="B518" s="53" t="s">
        <v>105</v>
      </c>
      <c r="C518" s="53"/>
      <c r="D518" s="7"/>
      <c r="E518" s="9"/>
      <c r="F518" s="70">
        <v>1</v>
      </c>
      <c r="G518" s="71"/>
      <c r="H518" s="72">
        <f t="shared" si="611"/>
        <v>1</v>
      </c>
      <c r="I518" s="70">
        <v>1</v>
      </c>
      <c r="J518" s="71" t="s">
        <v>261</v>
      </c>
      <c r="K518" s="73">
        <f>SUMIF(exportMMB!D:D,budgetMMB!A518,exportMMB!F:F)</f>
        <v>0</v>
      </c>
      <c r="L518" s="19">
        <f t="shared" si="612"/>
        <v>0</v>
      </c>
      <c r="M518" s="32"/>
      <c r="N518" s="19">
        <f t="shared" si="613"/>
        <v>0</v>
      </c>
      <c r="O518" s="42"/>
      <c r="P518" s="42"/>
      <c r="Q518" s="42"/>
      <c r="R518" s="42"/>
      <c r="S518" s="19">
        <f t="shared" si="614"/>
        <v>0</v>
      </c>
      <c r="T518" s="45"/>
      <c r="U518" s="42" t="e">
        <f>SUMIF(#REF!,A518,#REF!)</f>
        <v>#REF!</v>
      </c>
      <c r="V518" s="42" t="e">
        <f>SUMIF(#REF!,A518,#REF!)</f>
        <v>#REF!</v>
      </c>
      <c r="W518" s="42" t="e">
        <f t="shared" si="615"/>
        <v>#REF!</v>
      </c>
      <c r="X518" s="42" t="e">
        <f t="shared" si="616"/>
        <v>#REF!</v>
      </c>
      <c r="Y518" s="42" t="e">
        <f t="shared" si="617"/>
        <v>#REF!</v>
      </c>
      <c r="Z518" s="116" t="e">
        <f t="shared" si="618"/>
        <v>#REF!</v>
      </c>
      <c r="AA518" s="120">
        <f t="shared" si="619"/>
        <v>0</v>
      </c>
      <c r="AB518" s="153">
        <f t="shared" si="538"/>
        <v>0</v>
      </c>
      <c r="AC518" s="1"/>
      <c r="AD518" s="1"/>
      <c r="AE518" s="1"/>
      <c r="AF518" s="1"/>
      <c r="AG518" s="1"/>
      <c r="AH518" s="1"/>
      <c r="AI518" s="1"/>
      <c r="AJ518" s="1"/>
      <c r="AK518" s="1"/>
      <c r="AL518" s="1"/>
      <c r="AM518" s="1"/>
      <c r="AN518" s="1"/>
      <c r="AO518" s="1"/>
    </row>
    <row r="519" spans="1:41" s="3" customFormat="1">
      <c r="A519" s="48">
        <v>4542</v>
      </c>
      <c r="B519" s="53" t="s">
        <v>106</v>
      </c>
      <c r="C519" s="53"/>
      <c r="D519" s="7"/>
      <c r="E519" s="9"/>
      <c r="F519" s="70">
        <v>1</v>
      </c>
      <c r="G519" s="71"/>
      <c r="H519" s="72">
        <f t="shared" si="611"/>
        <v>1</v>
      </c>
      <c r="I519" s="70">
        <v>1</v>
      </c>
      <c r="J519" s="71" t="s">
        <v>216</v>
      </c>
      <c r="K519" s="73">
        <f>SUMIF(exportMMB!D:D,budgetMMB!A519,exportMMB!F:F)</f>
        <v>0</v>
      </c>
      <c r="L519" s="19">
        <f t="shared" si="612"/>
        <v>0</v>
      </c>
      <c r="M519" s="32"/>
      <c r="N519" s="19">
        <f t="shared" si="613"/>
        <v>0</v>
      </c>
      <c r="O519" s="42"/>
      <c r="P519" s="42"/>
      <c r="Q519" s="42"/>
      <c r="R519" s="42"/>
      <c r="S519" s="19">
        <f t="shared" si="614"/>
        <v>0</v>
      </c>
      <c r="T519" s="45"/>
      <c r="U519" s="42" t="e">
        <f>SUMIF(#REF!,A519,#REF!)</f>
        <v>#REF!</v>
      </c>
      <c r="V519" s="42" t="e">
        <f>SUMIF(#REF!,A519,#REF!)</f>
        <v>#REF!</v>
      </c>
      <c r="W519" s="42" t="e">
        <f t="shared" si="615"/>
        <v>#REF!</v>
      </c>
      <c r="X519" s="42" t="e">
        <f t="shared" si="616"/>
        <v>#REF!</v>
      </c>
      <c r="Y519" s="42" t="e">
        <f t="shared" si="617"/>
        <v>#REF!</v>
      </c>
      <c r="Z519" s="116" t="e">
        <f t="shared" si="618"/>
        <v>#REF!</v>
      </c>
      <c r="AA519" s="120">
        <f t="shared" si="619"/>
        <v>0</v>
      </c>
      <c r="AB519" s="153">
        <f t="shared" si="538"/>
        <v>0</v>
      </c>
      <c r="AC519" s="1"/>
      <c r="AD519" s="1"/>
      <c r="AE519" s="1"/>
      <c r="AF519" s="1"/>
      <c r="AG519" s="1"/>
      <c r="AH519" s="1"/>
      <c r="AI519" s="1"/>
      <c r="AJ519" s="1"/>
      <c r="AK519" s="1"/>
      <c r="AL519" s="1"/>
      <c r="AM519" s="1"/>
      <c r="AN519" s="1"/>
      <c r="AO519" s="1"/>
    </row>
    <row r="520" spans="1:41" s="3" customFormat="1">
      <c r="A520" s="48">
        <v>4543</v>
      </c>
      <c r="B520" s="53" t="s">
        <v>598</v>
      </c>
      <c r="C520" s="53"/>
      <c r="D520" s="7"/>
      <c r="E520" s="9"/>
      <c r="F520" s="70">
        <v>1</v>
      </c>
      <c r="G520" s="71"/>
      <c r="H520" s="72">
        <f t="shared" ref="H520:H527" si="620">SUM(E520:G520)</f>
        <v>1</v>
      </c>
      <c r="I520" s="70">
        <v>1</v>
      </c>
      <c r="J520" s="71" t="s">
        <v>510</v>
      </c>
      <c r="K520" s="73">
        <f>SUMIF(exportMMB!D:D,budgetMMB!A520,exportMMB!F:F)</f>
        <v>0</v>
      </c>
      <c r="L520" s="19">
        <f t="shared" si="612"/>
        <v>0</v>
      </c>
      <c r="M520" s="32"/>
      <c r="N520" s="19">
        <f t="shared" si="613"/>
        <v>0</v>
      </c>
      <c r="O520" s="42"/>
      <c r="P520" s="42"/>
      <c r="Q520" s="42"/>
      <c r="R520" s="42"/>
      <c r="S520" s="19">
        <f t="shared" si="614"/>
        <v>0</v>
      </c>
      <c r="T520" s="45"/>
      <c r="U520" s="42" t="e">
        <f>SUMIF(#REF!,A520,#REF!)</f>
        <v>#REF!</v>
      </c>
      <c r="V520" s="42" t="e">
        <f>SUMIF(#REF!,A520,#REF!)</f>
        <v>#REF!</v>
      </c>
      <c r="W520" s="42" t="e">
        <f t="shared" si="615"/>
        <v>#REF!</v>
      </c>
      <c r="X520" s="42" t="e">
        <f t="shared" si="616"/>
        <v>#REF!</v>
      </c>
      <c r="Y520" s="42" t="e">
        <f t="shared" si="617"/>
        <v>#REF!</v>
      </c>
      <c r="Z520" s="116" t="e">
        <f t="shared" si="618"/>
        <v>#REF!</v>
      </c>
      <c r="AA520" s="120">
        <f t="shared" si="619"/>
        <v>0</v>
      </c>
      <c r="AB520" s="153">
        <f t="shared" si="538"/>
        <v>0</v>
      </c>
      <c r="AC520" s="1"/>
      <c r="AD520" s="1"/>
      <c r="AE520" s="1"/>
      <c r="AF520" s="1"/>
      <c r="AG520" s="1"/>
      <c r="AH520" s="1"/>
      <c r="AI520" s="1"/>
      <c r="AJ520" s="1"/>
      <c r="AK520" s="1"/>
      <c r="AL520" s="1"/>
      <c r="AM520" s="1"/>
      <c r="AN520" s="1"/>
      <c r="AO520" s="1"/>
    </row>
    <row r="521" spans="1:41" s="3" customFormat="1">
      <c r="A521" s="48">
        <v>4544</v>
      </c>
      <c r="B521" s="53" t="s">
        <v>711</v>
      </c>
      <c r="C521" s="53"/>
      <c r="D521" s="7"/>
      <c r="E521" s="9"/>
      <c r="F521" s="70">
        <v>1</v>
      </c>
      <c r="G521" s="71"/>
      <c r="H521" s="72">
        <f t="shared" si="620"/>
        <v>1</v>
      </c>
      <c r="I521" s="70">
        <v>1</v>
      </c>
      <c r="J521" s="71" t="s">
        <v>216</v>
      </c>
      <c r="K521" s="73">
        <f>SUMIF(exportMMB!D:D,budgetMMB!A521,exportMMB!F:F)</f>
        <v>0</v>
      </c>
      <c r="L521" s="19">
        <f t="shared" si="612"/>
        <v>0</v>
      </c>
      <c r="M521" s="32"/>
      <c r="N521" s="19">
        <f t="shared" si="613"/>
        <v>0</v>
      </c>
      <c r="O521" s="42"/>
      <c r="P521" s="42"/>
      <c r="Q521" s="42"/>
      <c r="R521" s="42"/>
      <c r="S521" s="19">
        <f t="shared" si="614"/>
        <v>0</v>
      </c>
      <c r="T521" s="45"/>
      <c r="U521" s="42" t="e">
        <f>SUMIF(#REF!,A521,#REF!)</f>
        <v>#REF!</v>
      </c>
      <c r="V521" s="42" t="e">
        <f>SUMIF(#REF!,A521,#REF!)</f>
        <v>#REF!</v>
      </c>
      <c r="W521" s="42" t="e">
        <f t="shared" si="615"/>
        <v>#REF!</v>
      </c>
      <c r="X521" s="42" t="e">
        <f t="shared" si="616"/>
        <v>#REF!</v>
      </c>
      <c r="Y521" s="42" t="e">
        <f t="shared" si="617"/>
        <v>#REF!</v>
      </c>
      <c r="Z521" s="116" t="e">
        <f t="shared" si="618"/>
        <v>#REF!</v>
      </c>
      <c r="AA521" s="120">
        <f t="shared" si="619"/>
        <v>0</v>
      </c>
      <c r="AB521" s="153">
        <f t="shared" si="538"/>
        <v>0</v>
      </c>
      <c r="AC521" s="1"/>
      <c r="AD521" s="1"/>
      <c r="AE521" s="1"/>
      <c r="AF521" s="1"/>
      <c r="AG521" s="1"/>
      <c r="AH521" s="1"/>
      <c r="AI521" s="1"/>
      <c r="AJ521" s="1"/>
      <c r="AK521" s="1"/>
      <c r="AL521" s="1"/>
      <c r="AM521" s="1"/>
      <c r="AN521" s="1"/>
      <c r="AO521" s="1"/>
    </row>
    <row r="522" spans="1:41" s="3" customFormat="1">
      <c r="A522" s="48">
        <v>4546</v>
      </c>
      <c r="B522" s="53" t="s">
        <v>712</v>
      </c>
      <c r="C522" s="53"/>
      <c r="D522" s="7"/>
      <c r="E522" s="9"/>
      <c r="F522" s="70">
        <v>1</v>
      </c>
      <c r="G522" s="71"/>
      <c r="H522" s="72">
        <f t="shared" si="620"/>
        <v>1</v>
      </c>
      <c r="I522" s="70">
        <v>1</v>
      </c>
      <c r="J522" s="71" t="s">
        <v>216</v>
      </c>
      <c r="K522" s="73">
        <f>SUMIF(exportMMB!D:D,budgetMMB!A522,exportMMB!F:F)</f>
        <v>0</v>
      </c>
      <c r="L522" s="19">
        <f t="shared" si="612"/>
        <v>0</v>
      </c>
      <c r="M522" s="32"/>
      <c r="N522" s="19">
        <f t="shared" si="613"/>
        <v>0</v>
      </c>
      <c r="O522" s="42"/>
      <c r="P522" s="42"/>
      <c r="Q522" s="42"/>
      <c r="R522" s="42"/>
      <c r="S522" s="19">
        <f t="shared" si="614"/>
        <v>0</v>
      </c>
      <c r="T522" s="45"/>
      <c r="U522" s="42" t="e">
        <f>SUMIF(#REF!,A522,#REF!)</f>
        <v>#REF!</v>
      </c>
      <c r="V522" s="42" t="e">
        <f>SUMIF(#REF!,A522,#REF!)</f>
        <v>#REF!</v>
      </c>
      <c r="W522" s="42" t="e">
        <f t="shared" si="615"/>
        <v>#REF!</v>
      </c>
      <c r="X522" s="42" t="e">
        <f t="shared" si="616"/>
        <v>#REF!</v>
      </c>
      <c r="Y522" s="42" t="e">
        <f t="shared" si="617"/>
        <v>#REF!</v>
      </c>
      <c r="Z522" s="116" t="e">
        <f t="shared" si="618"/>
        <v>#REF!</v>
      </c>
      <c r="AA522" s="120">
        <f t="shared" si="619"/>
        <v>0</v>
      </c>
      <c r="AB522" s="153">
        <f t="shared" si="538"/>
        <v>0</v>
      </c>
      <c r="AC522" s="1"/>
      <c r="AD522" s="1"/>
      <c r="AE522" s="1"/>
      <c r="AF522" s="1"/>
      <c r="AG522" s="1"/>
      <c r="AH522" s="1"/>
      <c r="AI522" s="1"/>
      <c r="AJ522" s="1"/>
      <c r="AK522" s="1"/>
      <c r="AL522" s="1"/>
      <c r="AM522" s="1"/>
      <c r="AN522" s="1"/>
      <c r="AO522" s="1"/>
    </row>
    <row r="523" spans="1:41" s="3" customFormat="1">
      <c r="A523" s="48">
        <v>4549</v>
      </c>
      <c r="B523" s="53" t="s">
        <v>107</v>
      </c>
      <c r="C523" s="53"/>
      <c r="D523" s="7"/>
      <c r="E523" s="9"/>
      <c r="F523" s="70">
        <v>1</v>
      </c>
      <c r="G523" s="71"/>
      <c r="H523" s="72">
        <f t="shared" si="620"/>
        <v>1</v>
      </c>
      <c r="I523" s="70">
        <v>1</v>
      </c>
      <c r="J523" s="71" t="s">
        <v>216</v>
      </c>
      <c r="K523" s="73">
        <f>SUMIF(exportMMB!D:D,budgetMMB!A523,exportMMB!F:F)</f>
        <v>0</v>
      </c>
      <c r="L523" s="19">
        <f t="shared" si="612"/>
        <v>0</v>
      </c>
      <c r="M523" s="32"/>
      <c r="N523" s="19">
        <f t="shared" si="613"/>
        <v>0</v>
      </c>
      <c r="O523" s="42"/>
      <c r="P523" s="42"/>
      <c r="Q523" s="42"/>
      <c r="R523" s="42"/>
      <c r="S523" s="19">
        <f t="shared" si="614"/>
        <v>0</v>
      </c>
      <c r="T523" s="45"/>
      <c r="U523" s="42" t="e">
        <f>SUMIF(#REF!,A523,#REF!)</f>
        <v>#REF!</v>
      </c>
      <c r="V523" s="42" t="e">
        <f>SUMIF(#REF!,A523,#REF!)</f>
        <v>#REF!</v>
      </c>
      <c r="W523" s="42" t="e">
        <f t="shared" si="615"/>
        <v>#REF!</v>
      </c>
      <c r="X523" s="42" t="e">
        <f t="shared" si="616"/>
        <v>#REF!</v>
      </c>
      <c r="Y523" s="42" t="e">
        <f t="shared" si="617"/>
        <v>#REF!</v>
      </c>
      <c r="Z523" s="116" t="e">
        <f t="shared" si="618"/>
        <v>#REF!</v>
      </c>
      <c r="AA523" s="120">
        <f t="shared" si="619"/>
        <v>0</v>
      </c>
      <c r="AB523" s="153">
        <f t="shared" ref="AB523:AB532" si="621">L523</f>
        <v>0</v>
      </c>
      <c r="AC523" s="1"/>
      <c r="AD523" s="1"/>
      <c r="AE523" s="1"/>
      <c r="AF523" s="1"/>
      <c r="AG523" s="1"/>
      <c r="AH523" s="1"/>
      <c r="AI523" s="1"/>
      <c r="AJ523" s="1"/>
      <c r="AK523" s="1"/>
      <c r="AL523" s="1"/>
      <c r="AM523" s="1"/>
      <c r="AN523" s="1"/>
      <c r="AO523" s="1"/>
    </row>
    <row r="524" spans="1:41" s="3" customFormat="1">
      <c r="A524" s="48">
        <v>4560</v>
      </c>
      <c r="B524" s="53" t="s">
        <v>108</v>
      </c>
      <c r="C524" s="53"/>
      <c r="D524" s="7"/>
      <c r="E524" s="9"/>
      <c r="F524" s="70">
        <v>1</v>
      </c>
      <c r="G524" s="71"/>
      <c r="H524" s="72">
        <f t="shared" si="620"/>
        <v>1</v>
      </c>
      <c r="I524" s="70">
        <v>1</v>
      </c>
      <c r="J524" s="71" t="s">
        <v>216</v>
      </c>
      <c r="K524" s="73">
        <f>SUMIF(exportMMB!D:D,budgetMMB!A524,exportMMB!F:F)</f>
        <v>0</v>
      </c>
      <c r="L524" s="19">
        <f t="shared" si="612"/>
        <v>0</v>
      </c>
      <c r="M524" s="32"/>
      <c r="N524" s="19">
        <f t="shared" si="613"/>
        <v>0</v>
      </c>
      <c r="O524" s="42"/>
      <c r="P524" s="42"/>
      <c r="Q524" s="42"/>
      <c r="R524" s="42"/>
      <c r="S524" s="19">
        <f t="shared" si="614"/>
        <v>0</v>
      </c>
      <c r="T524" s="45"/>
      <c r="U524" s="42" t="e">
        <f>SUMIF(#REF!,A524,#REF!)</f>
        <v>#REF!</v>
      </c>
      <c r="V524" s="42" t="e">
        <f>SUMIF(#REF!,A524,#REF!)</f>
        <v>#REF!</v>
      </c>
      <c r="W524" s="42" t="e">
        <f t="shared" si="615"/>
        <v>#REF!</v>
      </c>
      <c r="X524" s="42" t="e">
        <f t="shared" si="616"/>
        <v>#REF!</v>
      </c>
      <c r="Y524" s="42" t="e">
        <f t="shared" si="617"/>
        <v>#REF!</v>
      </c>
      <c r="Z524" s="116" t="e">
        <f t="shared" si="618"/>
        <v>#REF!</v>
      </c>
      <c r="AA524" s="120">
        <f t="shared" si="619"/>
        <v>0</v>
      </c>
      <c r="AB524" s="153">
        <f t="shared" si="621"/>
        <v>0</v>
      </c>
      <c r="AC524" s="1"/>
      <c r="AD524" s="1"/>
      <c r="AE524" s="1"/>
      <c r="AF524" s="1"/>
      <c r="AG524" s="1"/>
      <c r="AH524" s="1"/>
      <c r="AI524" s="1"/>
      <c r="AJ524" s="1"/>
      <c r="AK524" s="1"/>
      <c r="AL524" s="1"/>
      <c r="AM524" s="1"/>
      <c r="AN524" s="1"/>
      <c r="AO524" s="1"/>
    </row>
    <row r="525" spans="1:41" s="3" customFormat="1">
      <c r="A525" s="48">
        <v>4561</v>
      </c>
      <c r="B525" s="53" t="s">
        <v>109</v>
      </c>
      <c r="C525" s="53"/>
      <c r="D525" s="7"/>
      <c r="E525" s="9"/>
      <c r="F525" s="70">
        <v>1</v>
      </c>
      <c r="G525" s="71"/>
      <c r="H525" s="72">
        <f t="shared" si="620"/>
        <v>1</v>
      </c>
      <c r="I525" s="70">
        <v>1</v>
      </c>
      <c r="J525" s="71" t="s">
        <v>216</v>
      </c>
      <c r="K525" s="73">
        <f>SUMIF(exportMMB!D:D,budgetMMB!A525,exportMMB!F:F)</f>
        <v>0</v>
      </c>
      <c r="L525" s="19">
        <f t="shared" si="612"/>
        <v>0</v>
      </c>
      <c r="M525" s="32"/>
      <c r="N525" s="19">
        <f t="shared" si="613"/>
        <v>0</v>
      </c>
      <c r="O525" s="42"/>
      <c r="P525" s="42"/>
      <c r="Q525" s="42"/>
      <c r="R525" s="42"/>
      <c r="S525" s="19">
        <f t="shared" si="614"/>
        <v>0</v>
      </c>
      <c r="T525" s="45"/>
      <c r="U525" s="42" t="e">
        <f>SUMIF(#REF!,A525,#REF!)</f>
        <v>#REF!</v>
      </c>
      <c r="V525" s="42" t="e">
        <f>SUMIF(#REF!,A525,#REF!)</f>
        <v>#REF!</v>
      </c>
      <c r="W525" s="42" t="e">
        <f t="shared" si="615"/>
        <v>#REF!</v>
      </c>
      <c r="X525" s="42" t="e">
        <f t="shared" si="616"/>
        <v>#REF!</v>
      </c>
      <c r="Y525" s="42" t="e">
        <f t="shared" si="617"/>
        <v>#REF!</v>
      </c>
      <c r="Z525" s="116" t="e">
        <f t="shared" si="618"/>
        <v>#REF!</v>
      </c>
      <c r="AA525" s="120">
        <f t="shared" si="619"/>
        <v>0</v>
      </c>
      <c r="AB525" s="153">
        <f t="shared" si="621"/>
        <v>0</v>
      </c>
      <c r="AC525" s="1"/>
      <c r="AD525" s="1"/>
      <c r="AE525" s="1"/>
      <c r="AF525" s="1"/>
      <c r="AG525" s="1"/>
      <c r="AH525" s="1"/>
      <c r="AI525" s="1"/>
      <c r="AJ525" s="1"/>
      <c r="AK525" s="1"/>
      <c r="AL525" s="1"/>
      <c r="AM525" s="1"/>
      <c r="AN525" s="1"/>
      <c r="AO525" s="1"/>
    </row>
    <row r="526" spans="1:41" s="3" customFormat="1">
      <c r="A526" s="48">
        <v>4562</v>
      </c>
      <c r="B526" s="53" t="s">
        <v>110</v>
      </c>
      <c r="C526" s="53"/>
      <c r="D526" s="7"/>
      <c r="E526" s="9"/>
      <c r="F526" s="70">
        <v>1</v>
      </c>
      <c r="G526" s="71"/>
      <c r="H526" s="72">
        <f t="shared" si="620"/>
        <v>1</v>
      </c>
      <c r="I526" s="70">
        <v>1</v>
      </c>
      <c r="J526" s="71" t="s">
        <v>216</v>
      </c>
      <c r="K526" s="73">
        <f>SUMIF(exportMMB!D:D,budgetMMB!A526,exportMMB!F:F)</f>
        <v>0</v>
      </c>
      <c r="L526" s="19">
        <f t="shared" si="612"/>
        <v>0</v>
      </c>
      <c r="M526" s="32"/>
      <c r="N526" s="19">
        <f t="shared" si="613"/>
        <v>0</v>
      </c>
      <c r="O526" s="42"/>
      <c r="P526" s="42"/>
      <c r="Q526" s="42"/>
      <c r="R526" s="42"/>
      <c r="S526" s="19">
        <f t="shared" si="614"/>
        <v>0</v>
      </c>
      <c r="T526" s="45"/>
      <c r="U526" s="42" t="e">
        <f>SUMIF(#REF!,A526,#REF!)</f>
        <v>#REF!</v>
      </c>
      <c r="V526" s="42" t="e">
        <f>SUMIF(#REF!,A526,#REF!)</f>
        <v>#REF!</v>
      </c>
      <c r="W526" s="42" t="e">
        <f t="shared" si="615"/>
        <v>#REF!</v>
      </c>
      <c r="X526" s="42" t="e">
        <f t="shared" si="616"/>
        <v>#REF!</v>
      </c>
      <c r="Y526" s="42" t="e">
        <f t="shared" si="617"/>
        <v>#REF!</v>
      </c>
      <c r="Z526" s="116" t="e">
        <f t="shared" si="618"/>
        <v>#REF!</v>
      </c>
      <c r="AA526" s="120">
        <f t="shared" si="619"/>
        <v>0</v>
      </c>
      <c r="AB526" s="153">
        <f t="shared" si="621"/>
        <v>0</v>
      </c>
      <c r="AC526" s="1"/>
      <c r="AD526" s="1"/>
      <c r="AE526" s="1"/>
      <c r="AF526" s="1"/>
      <c r="AG526" s="1"/>
      <c r="AH526" s="1"/>
      <c r="AI526" s="1"/>
      <c r="AJ526" s="1"/>
      <c r="AK526" s="1"/>
      <c r="AL526" s="1"/>
      <c r="AM526" s="1"/>
      <c r="AN526" s="1"/>
      <c r="AO526" s="1"/>
    </row>
    <row r="527" spans="1:41" s="3" customFormat="1">
      <c r="A527" s="48">
        <v>4563</v>
      </c>
      <c r="B527" s="53" t="s">
        <v>111</v>
      </c>
      <c r="C527" s="53"/>
      <c r="D527" s="7"/>
      <c r="E527" s="9"/>
      <c r="F527" s="70">
        <v>1</v>
      </c>
      <c r="G527" s="71"/>
      <c r="H527" s="72">
        <f t="shared" si="620"/>
        <v>1</v>
      </c>
      <c r="I527" s="70">
        <v>1</v>
      </c>
      <c r="J527" s="71" t="s">
        <v>216</v>
      </c>
      <c r="K527" s="73">
        <f>SUMIF(exportMMB!D:D,budgetMMB!A527,exportMMB!F:F)</f>
        <v>0</v>
      </c>
      <c r="L527" s="19">
        <f t="shared" si="612"/>
        <v>0</v>
      </c>
      <c r="M527" s="32"/>
      <c r="N527" s="19">
        <f t="shared" si="613"/>
        <v>0</v>
      </c>
      <c r="O527" s="42"/>
      <c r="P527" s="42"/>
      <c r="Q527" s="42"/>
      <c r="R527" s="42"/>
      <c r="S527" s="19">
        <f t="shared" si="614"/>
        <v>0</v>
      </c>
      <c r="T527" s="45"/>
      <c r="U527" s="42" t="e">
        <f>SUMIF(#REF!,A527,#REF!)</f>
        <v>#REF!</v>
      </c>
      <c r="V527" s="42" t="e">
        <f>SUMIF(#REF!,A527,#REF!)</f>
        <v>#REF!</v>
      </c>
      <c r="W527" s="42" t="e">
        <f t="shared" si="615"/>
        <v>#REF!</v>
      </c>
      <c r="X527" s="42" t="e">
        <f t="shared" si="616"/>
        <v>#REF!</v>
      </c>
      <c r="Y527" s="42" t="e">
        <f t="shared" si="617"/>
        <v>#REF!</v>
      </c>
      <c r="Z527" s="116" t="e">
        <f t="shared" si="618"/>
        <v>#REF!</v>
      </c>
      <c r="AA527" s="120">
        <f t="shared" si="619"/>
        <v>0</v>
      </c>
      <c r="AB527" s="153">
        <f t="shared" si="621"/>
        <v>0</v>
      </c>
      <c r="AC527" s="1"/>
      <c r="AD527" s="1"/>
      <c r="AE527" s="1"/>
      <c r="AF527" s="1"/>
      <c r="AG527" s="1"/>
      <c r="AH527" s="1"/>
      <c r="AI527" s="1"/>
      <c r="AJ527" s="1"/>
      <c r="AK527" s="1"/>
      <c r="AL527" s="1"/>
      <c r="AM527" s="1"/>
      <c r="AN527" s="1"/>
      <c r="AO527" s="1"/>
    </row>
    <row r="528" spans="1:41" s="3" customFormat="1">
      <c r="A528" s="48">
        <v>4575</v>
      </c>
      <c r="B528" s="53" t="s">
        <v>710</v>
      </c>
      <c r="C528" s="53"/>
      <c r="D528" s="7"/>
      <c r="E528" s="9"/>
      <c r="F528" s="70">
        <v>1</v>
      </c>
      <c r="G528" s="71"/>
      <c r="H528" s="72">
        <f t="shared" ref="H528:H530" si="622">SUM(E528:G528)</f>
        <v>1</v>
      </c>
      <c r="I528" s="70">
        <v>1</v>
      </c>
      <c r="J528" s="71" t="s">
        <v>216</v>
      </c>
      <c r="K528" s="73">
        <f>SUMIF(exportMMB!D:D,budgetMMB!A528,exportMMB!F:F)</f>
        <v>0</v>
      </c>
      <c r="L528" s="19">
        <f t="shared" si="612"/>
        <v>0</v>
      </c>
      <c r="M528" s="32"/>
      <c r="N528" s="19">
        <f t="shared" si="613"/>
        <v>0</v>
      </c>
      <c r="O528" s="42"/>
      <c r="P528" s="42"/>
      <c r="Q528" s="42"/>
      <c r="R528" s="42"/>
      <c r="S528" s="19">
        <f t="shared" si="614"/>
        <v>0</v>
      </c>
      <c r="T528" s="42">
        <f t="shared" ref="T528" si="623">N528</f>
        <v>0</v>
      </c>
      <c r="U528" s="42" t="e">
        <f>SUMIF(#REF!,A528,#REF!)</f>
        <v>#REF!</v>
      </c>
      <c r="V528" s="42" t="e">
        <f>SUMIF(#REF!,A528,#REF!)</f>
        <v>#REF!</v>
      </c>
      <c r="W528" s="42" t="e">
        <f t="shared" si="615"/>
        <v>#REF!</v>
      </c>
      <c r="X528" s="42" t="e">
        <f t="shared" si="616"/>
        <v>#REF!</v>
      </c>
      <c r="Y528" s="42" t="e">
        <f t="shared" si="617"/>
        <v>#REF!</v>
      </c>
      <c r="Z528" s="116" t="e">
        <f t="shared" si="618"/>
        <v>#REF!</v>
      </c>
      <c r="AA528" s="120">
        <f t="shared" si="619"/>
        <v>0</v>
      </c>
      <c r="AB528" s="153">
        <f t="shared" si="621"/>
        <v>0</v>
      </c>
      <c r="AC528" s="1"/>
      <c r="AD528" s="1"/>
      <c r="AE528" s="1"/>
      <c r="AF528" s="1"/>
      <c r="AG528" s="1"/>
      <c r="AH528" s="1"/>
      <c r="AI528" s="1"/>
      <c r="AJ528" s="1"/>
      <c r="AK528" s="1"/>
      <c r="AL528" s="1"/>
      <c r="AM528" s="1"/>
      <c r="AN528" s="1"/>
      <c r="AO528" s="1"/>
    </row>
    <row r="529" spans="1:41" s="3" customFormat="1">
      <c r="A529" s="180" t="s">
        <v>357</v>
      </c>
      <c r="B529" s="53" t="s">
        <v>286</v>
      </c>
      <c r="C529" s="53"/>
      <c r="D529" s="7"/>
      <c r="E529" s="9"/>
      <c r="F529" s="70">
        <v>1</v>
      </c>
      <c r="G529" s="71"/>
      <c r="H529" s="72">
        <f t="shared" si="622"/>
        <v>1</v>
      </c>
      <c r="I529" s="70">
        <v>1</v>
      </c>
      <c r="J529" s="71" t="s">
        <v>216</v>
      </c>
      <c r="K529" s="73">
        <f>SUMIF(exportMMB!D:D,budgetMMB!A529,exportMMB!F:F)</f>
        <v>0</v>
      </c>
      <c r="L529" s="19">
        <f t="shared" si="612"/>
        <v>0</v>
      </c>
      <c r="M529" s="32"/>
      <c r="N529" s="19">
        <f t="shared" si="613"/>
        <v>0</v>
      </c>
      <c r="O529" s="42"/>
      <c r="P529" s="42"/>
      <c r="Q529" s="42"/>
      <c r="R529" s="42"/>
      <c r="S529" s="19">
        <f t="shared" si="614"/>
        <v>0</v>
      </c>
      <c r="T529" s="45"/>
      <c r="U529" s="42" t="e">
        <f>SUMIF(#REF!,A529,#REF!)</f>
        <v>#REF!</v>
      </c>
      <c r="V529" s="42" t="e">
        <f>SUMIF(#REF!,A529,#REF!)</f>
        <v>#REF!</v>
      </c>
      <c r="W529" s="42" t="e">
        <f t="shared" si="615"/>
        <v>#REF!</v>
      </c>
      <c r="X529" s="42" t="e">
        <f t="shared" si="616"/>
        <v>#REF!</v>
      </c>
      <c r="Y529" s="42" t="e">
        <f t="shared" si="617"/>
        <v>#REF!</v>
      </c>
      <c r="Z529" s="116" t="e">
        <f t="shared" si="618"/>
        <v>#REF!</v>
      </c>
      <c r="AA529" s="120">
        <f t="shared" si="619"/>
        <v>0</v>
      </c>
      <c r="AB529" s="153">
        <f t="shared" si="621"/>
        <v>0</v>
      </c>
      <c r="AC529" s="1"/>
      <c r="AD529" s="1"/>
      <c r="AE529" s="1"/>
      <c r="AF529" s="1"/>
      <c r="AG529" s="1"/>
      <c r="AH529" s="1"/>
      <c r="AI529" s="1"/>
      <c r="AJ529" s="1"/>
      <c r="AK529" s="1"/>
      <c r="AL529" s="1"/>
      <c r="AM529" s="1"/>
      <c r="AN529" s="1"/>
      <c r="AO529" s="1"/>
    </row>
    <row r="530" spans="1:41" s="3" customFormat="1">
      <c r="A530" s="48">
        <v>4594</v>
      </c>
      <c r="B530" s="53" t="s">
        <v>112</v>
      </c>
      <c r="C530" s="53"/>
      <c r="D530" s="7"/>
      <c r="E530" s="9"/>
      <c r="F530" s="70">
        <v>1</v>
      </c>
      <c r="G530" s="71"/>
      <c r="H530" s="72">
        <f t="shared" si="622"/>
        <v>1</v>
      </c>
      <c r="I530" s="70">
        <v>1</v>
      </c>
      <c r="J530" s="71" t="s">
        <v>216</v>
      </c>
      <c r="K530" s="73">
        <f>SUMIF(exportMMB!D:D,budgetMMB!A530,exportMMB!F:F)</f>
        <v>0</v>
      </c>
      <c r="L530" s="19">
        <f t="shared" si="612"/>
        <v>0</v>
      </c>
      <c r="M530" s="32"/>
      <c r="N530" s="19">
        <f t="shared" si="613"/>
        <v>0</v>
      </c>
      <c r="O530" s="42"/>
      <c r="P530" s="42"/>
      <c r="Q530" s="42"/>
      <c r="R530" s="42"/>
      <c r="S530" s="19">
        <f t="shared" si="614"/>
        <v>0</v>
      </c>
      <c r="T530" s="45"/>
      <c r="U530" s="42" t="e">
        <f>SUMIF(#REF!,A530,#REF!)</f>
        <v>#REF!</v>
      </c>
      <c r="V530" s="42" t="e">
        <f>SUMIF(#REF!,A530,#REF!)</f>
        <v>#REF!</v>
      </c>
      <c r="W530" s="42" t="e">
        <f t="shared" si="615"/>
        <v>#REF!</v>
      </c>
      <c r="X530" s="42" t="e">
        <f t="shared" si="616"/>
        <v>#REF!</v>
      </c>
      <c r="Y530" s="42" t="e">
        <f t="shared" si="617"/>
        <v>#REF!</v>
      </c>
      <c r="Z530" s="116" t="e">
        <f t="shared" si="618"/>
        <v>#REF!</v>
      </c>
      <c r="AA530" s="120">
        <f t="shared" si="619"/>
        <v>0</v>
      </c>
      <c r="AB530" s="153">
        <f t="shared" si="621"/>
        <v>0</v>
      </c>
      <c r="AC530" s="1"/>
      <c r="AD530" s="1"/>
      <c r="AE530" s="1"/>
      <c r="AF530" s="1"/>
      <c r="AG530" s="1"/>
      <c r="AH530" s="1"/>
      <c r="AI530" s="1"/>
      <c r="AJ530" s="1"/>
      <c r="AK530" s="1"/>
      <c r="AL530" s="1"/>
      <c r="AM530" s="1"/>
      <c r="AN530" s="1"/>
      <c r="AO530" s="1"/>
    </row>
    <row r="531" spans="1:41" s="3" customFormat="1">
      <c r="A531" s="48"/>
      <c r="B531" s="55" t="s">
        <v>253</v>
      </c>
      <c r="C531" s="55"/>
      <c r="D531" s="7"/>
      <c r="E531" s="4"/>
      <c r="F531" s="70"/>
      <c r="G531" s="71"/>
      <c r="H531" s="72"/>
      <c r="I531" s="70"/>
      <c r="J531" s="71"/>
      <c r="K531" s="73"/>
      <c r="L531" s="21">
        <f t="shared" ref="L531:S531" si="624">SUM(L517:L530)</f>
        <v>0</v>
      </c>
      <c r="M531" s="28">
        <f t="shared" si="624"/>
        <v>0</v>
      </c>
      <c r="N531" s="21">
        <f t="shared" si="624"/>
        <v>0</v>
      </c>
      <c r="O531" s="43">
        <f t="shared" si="624"/>
        <v>0</v>
      </c>
      <c r="P531" s="43">
        <f t="shared" si="624"/>
        <v>0</v>
      </c>
      <c r="Q531" s="43">
        <f t="shared" ref="Q531" si="625">SUM(Q517:Q530)</f>
        <v>0</v>
      </c>
      <c r="R531" s="43">
        <f t="shared" si="624"/>
        <v>0</v>
      </c>
      <c r="S531" s="21">
        <f t="shared" si="624"/>
        <v>0</v>
      </c>
      <c r="T531" s="43">
        <f>SUM(T517:T530)</f>
        <v>0</v>
      </c>
      <c r="U531" s="46" t="e">
        <f t="shared" ref="U531:V531" si="626">SUM(U517:U530)</f>
        <v>#REF!</v>
      </c>
      <c r="V531" s="46" t="e">
        <f t="shared" si="626"/>
        <v>#REF!</v>
      </c>
      <c r="W531" s="46" t="e">
        <f t="shared" ref="W531:AA531" si="627">SUM(W517:W530)</f>
        <v>#REF!</v>
      </c>
      <c r="X531" s="46" t="e">
        <f t="shared" si="627"/>
        <v>#REF!</v>
      </c>
      <c r="Y531" s="46" t="e">
        <f t="shared" si="627"/>
        <v>#REF!</v>
      </c>
      <c r="Z531" s="142" t="e">
        <f t="shared" si="627"/>
        <v>#REF!</v>
      </c>
      <c r="AA531" s="143">
        <f t="shared" si="627"/>
        <v>0</v>
      </c>
      <c r="AB531" s="153">
        <f t="shared" si="621"/>
        <v>0</v>
      </c>
      <c r="AC531" s="1"/>
      <c r="AD531" s="1"/>
      <c r="AE531" s="1"/>
      <c r="AF531" s="1"/>
      <c r="AG531" s="1"/>
      <c r="AH531" s="1"/>
      <c r="AI531" s="1"/>
      <c r="AJ531" s="1"/>
      <c r="AK531" s="1"/>
      <c r="AL531" s="1"/>
      <c r="AM531" s="1"/>
      <c r="AN531" s="1"/>
      <c r="AO531" s="1"/>
    </row>
    <row r="532" spans="1:41" s="3" customFormat="1">
      <c r="A532" s="18"/>
      <c r="B532" s="53"/>
      <c r="C532" s="53"/>
      <c r="D532" s="7"/>
      <c r="E532" s="4"/>
      <c r="F532" s="70"/>
      <c r="G532" s="71"/>
      <c r="H532" s="72"/>
      <c r="I532" s="70"/>
      <c r="J532" s="70"/>
      <c r="K532" s="73"/>
      <c r="L532" s="19"/>
      <c r="M532" s="32"/>
      <c r="N532" s="19"/>
      <c r="O532" s="42"/>
      <c r="P532" s="42"/>
      <c r="Q532" s="42"/>
      <c r="R532" s="42"/>
      <c r="S532" s="19"/>
      <c r="T532" s="42"/>
      <c r="U532" s="42"/>
      <c r="V532" s="42"/>
      <c r="W532" s="42"/>
      <c r="X532" s="42"/>
      <c r="Y532" s="42"/>
      <c r="Z532" s="116"/>
      <c r="AA532" s="120"/>
      <c r="AB532" s="153">
        <f t="shared" si="621"/>
        <v>0</v>
      </c>
      <c r="AC532" s="1"/>
      <c r="AD532" s="1"/>
      <c r="AE532" s="1"/>
      <c r="AF532" s="1"/>
      <c r="AG532" s="1"/>
      <c r="AH532" s="1"/>
      <c r="AI532" s="1"/>
      <c r="AJ532" s="1"/>
      <c r="AK532" s="1"/>
      <c r="AL532" s="1"/>
      <c r="AM532" s="1"/>
      <c r="AN532" s="1"/>
      <c r="AO532" s="1"/>
    </row>
    <row r="533" spans="1:41" s="3" customFormat="1">
      <c r="A533" s="50">
        <v>4600</v>
      </c>
      <c r="B533" s="38" t="s">
        <v>802</v>
      </c>
      <c r="C533" s="38"/>
      <c r="D533" s="7"/>
      <c r="E533" s="9"/>
      <c r="F533" s="173"/>
      <c r="G533" s="9"/>
      <c r="H533" s="8"/>
      <c r="I533" s="4"/>
      <c r="J533" s="9"/>
      <c r="K533" s="14"/>
      <c r="L533" s="19"/>
      <c r="M533" s="32"/>
      <c r="N533" s="19"/>
      <c r="O533" s="42"/>
      <c r="P533" s="42"/>
      <c r="Q533" s="42"/>
      <c r="R533" s="42"/>
      <c r="S533" s="19"/>
      <c r="T533" s="42"/>
      <c r="U533" s="42"/>
      <c r="V533" s="42"/>
      <c r="W533" s="42"/>
      <c r="X533" s="42"/>
      <c r="Y533" s="42"/>
      <c r="Z533" s="116"/>
      <c r="AA533" s="120"/>
      <c r="AB533" s="153"/>
      <c r="AC533" s="1"/>
      <c r="AD533" s="1"/>
      <c r="AE533" s="1"/>
      <c r="AF533" s="1"/>
      <c r="AG533" s="1"/>
      <c r="AH533" s="1"/>
      <c r="AI533" s="1"/>
      <c r="AJ533" s="1"/>
      <c r="AK533" s="1"/>
      <c r="AL533" s="1"/>
      <c r="AM533" s="1"/>
      <c r="AN533" s="1"/>
      <c r="AO533" s="1"/>
    </row>
    <row r="534" spans="1:41" s="3" customFormat="1">
      <c r="A534" s="375"/>
      <c r="B534" s="376" t="s">
        <v>1149</v>
      </c>
      <c r="C534" s="377"/>
      <c r="D534" s="378"/>
      <c r="E534" s="379"/>
      <c r="F534" s="380"/>
      <c r="G534" s="379"/>
      <c r="H534" s="381"/>
      <c r="I534" s="382"/>
      <c r="J534" s="379"/>
      <c r="K534" s="383"/>
      <c r="L534" s="384"/>
      <c r="M534" s="385"/>
      <c r="N534" s="384"/>
      <c r="O534" s="388"/>
      <c r="P534" s="388"/>
      <c r="Q534" s="388"/>
      <c r="R534" s="388"/>
      <c r="S534" s="384"/>
      <c r="T534" s="388"/>
      <c r="U534" s="42"/>
      <c r="V534" s="42"/>
      <c r="W534" s="42"/>
      <c r="X534" s="42"/>
      <c r="Y534" s="42"/>
      <c r="Z534" s="116"/>
      <c r="AA534" s="120"/>
      <c r="AB534" s="153"/>
      <c r="AC534" s="1"/>
      <c r="AD534" s="1"/>
      <c r="AE534" s="1"/>
      <c r="AF534" s="1"/>
      <c r="AG534" s="1"/>
      <c r="AH534" s="1"/>
      <c r="AI534" s="1"/>
      <c r="AJ534" s="1"/>
      <c r="AK534" s="1"/>
      <c r="AL534" s="1"/>
      <c r="AM534" s="1"/>
      <c r="AN534" s="1"/>
      <c r="AO534" s="1"/>
    </row>
    <row r="535" spans="1:41" s="3" customFormat="1">
      <c r="A535" s="180">
        <v>4601</v>
      </c>
      <c r="B535" s="53" t="s">
        <v>1150</v>
      </c>
      <c r="C535" s="53" t="s">
        <v>1023</v>
      </c>
      <c r="D535" s="7"/>
      <c r="E535" s="9"/>
      <c r="F535" s="173">
        <v>1</v>
      </c>
      <c r="G535" s="9"/>
      <c r="H535" s="8">
        <f t="shared" ref="H535:H538" si="628">SUM(E535:G535)</f>
        <v>1</v>
      </c>
      <c r="I535" s="4">
        <v>1</v>
      </c>
      <c r="J535" s="9" t="s">
        <v>216</v>
      </c>
      <c r="K535" s="73">
        <f>SUMIF(exportMMB!D:D,budgetMMB!A535,exportMMB!F:F)</f>
        <v>0</v>
      </c>
      <c r="L535" s="19">
        <f t="shared" ref="L535:L538" si="629">H535*I535*K535</f>
        <v>0</v>
      </c>
      <c r="M535" s="32"/>
      <c r="N535" s="19">
        <f t="shared" ref="N535:N538" si="630">MAX(L535-SUM(O535:R535),0)</f>
        <v>0</v>
      </c>
      <c r="O535" s="42"/>
      <c r="P535" s="42"/>
      <c r="Q535" s="42"/>
      <c r="R535" s="42"/>
      <c r="S535" s="19">
        <f t="shared" ref="S535:S538" si="631">L535-SUM(N535:R535)</f>
        <v>0</v>
      </c>
      <c r="T535" s="42">
        <f t="shared" ref="T535:T538" si="632">N535</f>
        <v>0</v>
      </c>
      <c r="U535" s="42" t="e">
        <f>SUMIF(#REF!,A:A,#REF!)</f>
        <v>#REF!</v>
      </c>
      <c r="V535" s="42" t="e">
        <f>SUMIF(#REF!,A:A,#REF!)</f>
        <v>#REF!</v>
      </c>
      <c r="W535" s="42" t="e">
        <f>U:U+V:V</f>
        <v>#REF!</v>
      </c>
      <c r="X535" s="42" t="e">
        <f>MAX(L:L-W:W,0)</f>
        <v>#REF!</v>
      </c>
      <c r="Y535" s="42" t="e">
        <f>W:W+X:X</f>
        <v>#REF!</v>
      </c>
      <c r="Z535" s="116" t="e">
        <f>L:L-Y:Y</f>
        <v>#REF!</v>
      </c>
      <c r="AA535" s="120">
        <f>AB:AB-L:L</f>
        <v>0</v>
      </c>
      <c r="AB535" s="153">
        <f>L:L</f>
        <v>0</v>
      </c>
      <c r="AC535" s="1"/>
      <c r="AD535" s="1"/>
      <c r="AE535" s="1"/>
      <c r="AF535" s="1"/>
      <c r="AG535" s="1"/>
      <c r="AH535" s="1"/>
      <c r="AI535" s="1"/>
      <c r="AJ535" s="1"/>
      <c r="AK535" s="1"/>
      <c r="AL535" s="1"/>
      <c r="AM535" s="1"/>
      <c r="AN535" s="1"/>
      <c r="AO535" s="1"/>
    </row>
    <row r="536" spans="1:41" s="3" customFormat="1">
      <c r="A536" s="180">
        <v>4602</v>
      </c>
      <c r="B536" s="53" t="s">
        <v>1151</v>
      </c>
      <c r="C536" s="53" t="s">
        <v>1023</v>
      </c>
      <c r="D536" s="7"/>
      <c r="E536" s="9"/>
      <c r="F536" s="173">
        <v>1</v>
      </c>
      <c r="G536" s="9"/>
      <c r="H536" s="8">
        <f t="shared" si="628"/>
        <v>1</v>
      </c>
      <c r="I536" s="4">
        <v>1</v>
      </c>
      <c r="J536" s="9" t="s">
        <v>216</v>
      </c>
      <c r="K536" s="73">
        <f>SUMIF(exportMMB!D:D,budgetMMB!A536,exportMMB!F:F)</f>
        <v>0</v>
      </c>
      <c r="L536" s="19">
        <f t="shared" si="629"/>
        <v>0</v>
      </c>
      <c r="M536" s="32"/>
      <c r="N536" s="19">
        <f t="shared" si="630"/>
        <v>0</v>
      </c>
      <c r="O536" s="42"/>
      <c r="P536" s="42"/>
      <c r="Q536" s="42"/>
      <c r="R536" s="42"/>
      <c r="S536" s="19">
        <f t="shared" si="631"/>
        <v>0</v>
      </c>
      <c r="T536" s="42">
        <f t="shared" si="632"/>
        <v>0</v>
      </c>
      <c r="U536" s="42" t="e">
        <f>SUMIF(#REF!,A:A,#REF!)</f>
        <v>#REF!</v>
      </c>
      <c r="V536" s="42" t="e">
        <f>SUMIF(#REF!,A:A,#REF!)</f>
        <v>#REF!</v>
      </c>
      <c r="W536" s="42" t="e">
        <f>U:U+V:V</f>
        <v>#REF!</v>
      </c>
      <c r="X536" s="42" t="e">
        <f>MAX(L:L-W:W,0)</f>
        <v>#REF!</v>
      </c>
      <c r="Y536" s="42" t="e">
        <f>W:W+X:X</f>
        <v>#REF!</v>
      </c>
      <c r="Z536" s="116" t="e">
        <f>L:L-Y:Y</f>
        <v>#REF!</v>
      </c>
      <c r="AA536" s="120">
        <f>AB:AB-L:L</f>
        <v>0</v>
      </c>
      <c r="AB536" s="153">
        <f>L:L</f>
        <v>0</v>
      </c>
      <c r="AC536" s="1"/>
      <c r="AD536" s="1"/>
      <c r="AE536" s="1"/>
      <c r="AF536" s="1"/>
      <c r="AG536" s="1"/>
      <c r="AH536" s="1"/>
      <c r="AI536" s="1"/>
      <c r="AJ536" s="1"/>
      <c r="AK536" s="1"/>
      <c r="AL536" s="1"/>
      <c r="AM536" s="1"/>
      <c r="AN536" s="1"/>
      <c r="AO536" s="1"/>
    </row>
    <row r="537" spans="1:41" s="3" customFormat="1">
      <c r="A537" s="180">
        <v>4610</v>
      </c>
      <c r="B537" s="53" t="s">
        <v>1152</v>
      </c>
      <c r="C537" s="53" t="s">
        <v>1023</v>
      </c>
      <c r="D537" s="7"/>
      <c r="E537" s="9"/>
      <c r="F537" s="173">
        <v>1</v>
      </c>
      <c r="G537" s="9"/>
      <c r="H537" s="8">
        <f t="shared" si="628"/>
        <v>1</v>
      </c>
      <c r="I537" s="4">
        <v>1</v>
      </c>
      <c r="J537" s="9" t="s">
        <v>216</v>
      </c>
      <c r="K537" s="73">
        <f>SUMIF(exportMMB!D:D,budgetMMB!A537,exportMMB!F:F)</f>
        <v>0</v>
      </c>
      <c r="L537" s="19">
        <f t="shared" si="629"/>
        <v>0</v>
      </c>
      <c r="M537" s="32"/>
      <c r="N537" s="19">
        <f t="shared" si="630"/>
        <v>0</v>
      </c>
      <c r="O537" s="42"/>
      <c r="P537" s="42"/>
      <c r="Q537" s="42"/>
      <c r="R537" s="42"/>
      <c r="S537" s="19">
        <f t="shared" si="631"/>
        <v>0</v>
      </c>
      <c r="T537" s="42">
        <f t="shared" si="632"/>
        <v>0</v>
      </c>
      <c r="U537" s="42" t="e">
        <f>SUMIF(#REF!,A:A,#REF!)</f>
        <v>#REF!</v>
      </c>
      <c r="V537" s="42" t="e">
        <f>SUMIF(#REF!,A:A,#REF!)</f>
        <v>#REF!</v>
      </c>
      <c r="W537" s="42" t="e">
        <f>U:U+V:V</f>
        <v>#REF!</v>
      </c>
      <c r="X537" s="42" t="e">
        <f>MAX(L:L-W:W,0)</f>
        <v>#REF!</v>
      </c>
      <c r="Y537" s="42" t="e">
        <f>W:W+X:X</f>
        <v>#REF!</v>
      </c>
      <c r="Z537" s="116" t="e">
        <f>L:L-Y:Y</f>
        <v>#REF!</v>
      </c>
      <c r="AA537" s="120">
        <f>AB:AB-L:L</f>
        <v>0</v>
      </c>
      <c r="AB537" s="153">
        <f>L:L</f>
        <v>0</v>
      </c>
      <c r="AC537" s="1"/>
      <c r="AD537" s="1"/>
      <c r="AE537" s="1"/>
      <c r="AF537" s="1"/>
      <c r="AG537" s="1"/>
      <c r="AH537" s="1"/>
      <c r="AI537" s="1"/>
      <c r="AJ537" s="1"/>
      <c r="AK537" s="1"/>
      <c r="AL537" s="1"/>
      <c r="AM537" s="1"/>
      <c r="AN537" s="1"/>
      <c r="AO537" s="1"/>
    </row>
    <row r="538" spans="1:41" s="3" customFormat="1">
      <c r="A538" s="180">
        <v>4611</v>
      </c>
      <c r="B538" s="53" t="s">
        <v>1153</v>
      </c>
      <c r="C538" s="53" t="s">
        <v>1023</v>
      </c>
      <c r="D538" s="7"/>
      <c r="E538" s="9"/>
      <c r="F538" s="173">
        <v>1</v>
      </c>
      <c r="G538" s="9"/>
      <c r="H538" s="8">
        <f t="shared" si="628"/>
        <v>1</v>
      </c>
      <c r="I538" s="4">
        <v>1</v>
      </c>
      <c r="J538" s="9" t="s">
        <v>216</v>
      </c>
      <c r="K538" s="73">
        <f>SUMIF(exportMMB!D:D,budgetMMB!A538,exportMMB!F:F)</f>
        <v>0</v>
      </c>
      <c r="L538" s="19">
        <f t="shared" si="629"/>
        <v>0</v>
      </c>
      <c r="M538" s="32"/>
      <c r="N538" s="19">
        <f t="shared" si="630"/>
        <v>0</v>
      </c>
      <c r="O538" s="42"/>
      <c r="P538" s="42"/>
      <c r="Q538" s="42"/>
      <c r="R538" s="42"/>
      <c r="S538" s="19">
        <f t="shared" si="631"/>
        <v>0</v>
      </c>
      <c r="T538" s="42">
        <f t="shared" si="632"/>
        <v>0</v>
      </c>
      <c r="U538" s="42" t="e">
        <f>SUMIF(#REF!,A:A,#REF!)</f>
        <v>#REF!</v>
      </c>
      <c r="V538" s="42" t="e">
        <f>SUMIF(#REF!,A:A,#REF!)</f>
        <v>#REF!</v>
      </c>
      <c r="W538" s="42" t="e">
        <f>U:U+V:V</f>
        <v>#REF!</v>
      </c>
      <c r="X538" s="42" t="e">
        <f>MAX(L:L-W:W,0)</f>
        <v>#REF!</v>
      </c>
      <c r="Y538" s="42" t="e">
        <f>W:W+X:X</f>
        <v>#REF!</v>
      </c>
      <c r="Z538" s="116" t="e">
        <f>L:L-Y:Y</f>
        <v>#REF!</v>
      </c>
      <c r="AA538" s="120">
        <f>AB:AB-L:L</f>
        <v>0</v>
      </c>
      <c r="AB538" s="153">
        <f>L:L</f>
        <v>0</v>
      </c>
      <c r="AC538" s="1"/>
      <c r="AD538" s="1"/>
      <c r="AE538" s="1"/>
      <c r="AF538" s="1"/>
      <c r="AG538" s="1"/>
      <c r="AH538" s="1"/>
      <c r="AI538" s="1"/>
      <c r="AJ538" s="1"/>
      <c r="AK538" s="1"/>
      <c r="AL538" s="1"/>
      <c r="AM538" s="1"/>
      <c r="AN538" s="1"/>
      <c r="AO538" s="1"/>
    </row>
    <row r="539" spans="1:41" s="3" customFormat="1">
      <c r="A539" s="375"/>
      <c r="B539" s="376" t="s">
        <v>1154</v>
      </c>
      <c r="C539" s="377"/>
      <c r="D539" s="378"/>
      <c r="E539" s="379"/>
      <c r="F539" s="380"/>
      <c r="G539" s="379"/>
      <c r="H539" s="381"/>
      <c r="I539" s="382"/>
      <c r="J539" s="379"/>
      <c r="K539" s="383"/>
      <c r="L539" s="384">
        <f>SUM(L535:L538)</f>
        <v>0</v>
      </c>
      <c r="M539" s="385">
        <f t="shared" ref="M539:T539" si="633">SUM(M535:M538)</f>
        <v>0</v>
      </c>
      <c r="N539" s="384">
        <f t="shared" si="633"/>
        <v>0</v>
      </c>
      <c r="O539" s="388">
        <f t="shared" si="633"/>
        <v>0</v>
      </c>
      <c r="P539" s="388">
        <f t="shared" si="633"/>
        <v>0</v>
      </c>
      <c r="Q539" s="388">
        <f t="shared" si="633"/>
        <v>0</v>
      </c>
      <c r="R539" s="388">
        <f t="shared" si="633"/>
        <v>0</v>
      </c>
      <c r="S539" s="384">
        <f t="shared" si="633"/>
        <v>0</v>
      </c>
      <c r="T539" s="388">
        <f t="shared" si="633"/>
        <v>0</v>
      </c>
      <c r="U539" s="42" t="e">
        <f t="shared" ref="U539:W539" si="634">SUM(U535:U538)</f>
        <v>#REF!</v>
      </c>
      <c r="V539" s="42" t="e">
        <f t="shared" si="634"/>
        <v>#REF!</v>
      </c>
      <c r="W539" s="42" t="e">
        <f t="shared" si="634"/>
        <v>#REF!</v>
      </c>
      <c r="X539" s="42" t="e">
        <f t="shared" ref="X539:AB539" si="635">SUM(X535:X538)</f>
        <v>#REF!</v>
      </c>
      <c r="Y539" s="42" t="e">
        <f t="shared" si="635"/>
        <v>#REF!</v>
      </c>
      <c r="Z539" s="116" t="e">
        <f t="shared" si="635"/>
        <v>#REF!</v>
      </c>
      <c r="AA539" s="120">
        <f t="shared" si="635"/>
        <v>0</v>
      </c>
      <c r="AB539" s="153">
        <f t="shared" si="635"/>
        <v>0</v>
      </c>
      <c r="AC539" s="1"/>
      <c r="AD539" s="1"/>
      <c r="AE539" s="1"/>
      <c r="AF539" s="1"/>
      <c r="AG539" s="1"/>
      <c r="AH539" s="1"/>
      <c r="AI539" s="1"/>
      <c r="AJ539" s="1"/>
      <c r="AK539" s="1"/>
      <c r="AL539" s="1"/>
      <c r="AM539" s="1"/>
      <c r="AN539" s="1"/>
      <c r="AO539" s="1"/>
    </row>
    <row r="540" spans="1:41" s="3" customFormat="1">
      <c r="A540" s="375"/>
      <c r="B540" s="376" t="s">
        <v>1155</v>
      </c>
      <c r="C540" s="377"/>
      <c r="D540" s="378"/>
      <c r="E540" s="379"/>
      <c r="F540" s="380"/>
      <c r="G540" s="379"/>
      <c r="H540" s="381"/>
      <c r="I540" s="382"/>
      <c r="J540" s="379"/>
      <c r="K540" s="383"/>
      <c r="L540" s="384"/>
      <c r="M540" s="385"/>
      <c r="N540" s="384"/>
      <c r="O540" s="388"/>
      <c r="P540" s="388"/>
      <c r="Q540" s="388"/>
      <c r="R540" s="388"/>
      <c r="S540" s="384"/>
      <c r="T540" s="388"/>
      <c r="U540" s="42"/>
      <c r="V540" s="42"/>
      <c r="W540" s="42"/>
      <c r="X540" s="42"/>
      <c r="Y540" s="42"/>
      <c r="Z540" s="116"/>
      <c r="AA540" s="120"/>
      <c r="AB540" s="153"/>
      <c r="AC540" s="1"/>
      <c r="AD540" s="1"/>
      <c r="AE540" s="1"/>
      <c r="AF540" s="1"/>
      <c r="AG540" s="1"/>
      <c r="AH540" s="1"/>
      <c r="AI540" s="1"/>
      <c r="AJ540" s="1"/>
      <c r="AK540" s="1"/>
      <c r="AL540" s="1"/>
      <c r="AM540" s="1"/>
      <c r="AN540" s="1"/>
      <c r="AO540" s="1"/>
    </row>
    <row r="541" spans="1:41" s="3" customFormat="1">
      <c r="A541" s="180">
        <v>4620</v>
      </c>
      <c r="B541" s="53" t="s">
        <v>1156</v>
      </c>
      <c r="C541" s="53" t="s">
        <v>1023</v>
      </c>
      <c r="D541" s="7"/>
      <c r="E541" s="9"/>
      <c r="F541" s="173">
        <v>1</v>
      </c>
      <c r="G541" s="9"/>
      <c r="H541" s="8">
        <f t="shared" ref="H541:H552" si="636">SUM(E541:G541)</f>
        <v>1</v>
      </c>
      <c r="I541" s="4">
        <v>1</v>
      </c>
      <c r="J541" s="9" t="s">
        <v>216</v>
      </c>
      <c r="K541" s="73">
        <f>SUMIF(exportMMB!D:D,budgetMMB!A541,exportMMB!F:F)</f>
        <v>0</v>
      </c>
      <c r="L541" s="19">
        <f t="shared" ref="L541:L552" si="637">H541*I541*K541</f>
        <v>0</v>
      </c>
      <c r="M541" s="32"/>
      <c r="N541" s="19">
        <f t="shared" ref="N541:N552" si="638">MAX(L541-SUM(O541:R541),0)</f>
        <v>0</v>
      </c>
      <c r="O541" s="42"/>
      <c r="P541" s="42"/>
      <c r="Q541" s="42"/>
      <c r="R541" s="42"/>
      <c r="S541" s="19">
        <f t="shared" ref="S541:S552" si="639">L541-SUM(N541:R541)</f>
        <v>0</v>
      </c>
      <c r="T541" s="42">
        <f t="shared" ref="T541:T552" si="640">N541</f>
        <v>0</v>
      </c>
      <c r="U541" s="42" t="e">
        <f>SUMIF(#REF!,A:A,#REF!)</f>
        <v>#REF!</v>
      </c>
      <c r="V541" s="42" t="e">
        <f>SUMIF(#REF!,A:A,#REF!)</f>
        <v>#REF!</v>
      </c>
      <c r="W541" s="42" t="e">
        <f>U:U+V:V</f>
        <v>#REF!</v>
      </c>
      <c r="X541" s="42" t="e">
        <f>MAX(L:L-W:W,0)</f>
        <v>#REF!</v>
      </c>
      <c r="Y541" s="42" t="e">
        <f>W:W+X:X</f>
        <v>#REF!</v>
      </c>
      <c r="Z541" s="116" t="e">
        <f>L:L-Y:Y</f>
        <v>#REF!</v>
      </c>
      <c r="AA541" s="120">
        <f>AB:AB-L:L</f>
        <v>0</v>
      </c>
      <c r="AB541" s="153">
        <f>L:L</f>
        <v>0</v>
      </c>
      <c r="AC541" s="1"/>
      <c r="AD541" s="1"/>
      <c r="AE541" s="1"/>
      <c r="AF541" s="1"/>
      <c r="AG541" s="1"/>
      <c r="AH541" s="1"/>
      <c r="AI541" s="1"/>
      <c r="AJ541" s="1"/>
      <c r="AK541" s="1"/>
      <c r="AL541" s="1"/>
      <c r="AM541" s="1"/>
      <c r="AN541" s="1"/>
      <c r="AO541" s="1"/>
    </row>
    <row r="542" spans="1:41" s="3" customFormat="1">
      <c r="A542" s="180">
        <v>4621</v>
      </c>
      <c r="B542" s="53" t="s">
        <v>1157</v>
      </c>
      <c r="C542" s="53" t="s">
        <v>1023</v>
      </c>
      <c r="D542" s="7"/>
      <c r="E542" s="9"/>
      <c r="F542" s="173">
        <v>1</v>
      </c>
      <c r="G542" s="9"/>
      <c r="H542" s="8">
        <f t="shared" si="636"/>
        <v>1</v>
      </c>
      <c r="I542" s="4">
        <v>1</v>
      </c>
      <c r="J542" s="9" t="s">
        <v>216</v>
      </c>
      <c r="K542" s="73">
        <f>SUMIF(exportMMB!D:D,budgetMMB!A542,exportMMB!F:F)</f>
        <v>0</v>
      </c>
      <c r="L542" s="19">
        <f t="shared" si="637"/>
        <v>0</v>
      </c>
      <c r="M542" s="32"/>
      <c r="N542" s="19">
        <f t="shared" si="638"/>
        <v>0</v>
      </c>
      <c r="O542" s="42"/>
      <c r="P542" s="42"/>
      <c r="Q542" s="42"/>
      <c r="R542" s="42"/>
      <c r="S542" s="19">
        <f t="shared" si="639"/>
        <v>0</v>
      </c>
      <c r="T542" s="42">
        <f t="shared" si="640"/>
        <v>0</v>
      </c>
      <c r="U542" s="42" t="e">
        <f>SUMIF(#REF!,A:A,#REF!)</f>
        <v>#REF!</v>
      </c>
      <c r="V542" s="42" t="e">
        <f>SUMIF(#REF!,A:A,#REF!)</f>
        <v>#REF!</v>
      </c>
      <c r="W542" s="42" t="e">
        <f>U:U+V:V</f>
        <v>#REF!</v>
      </c>
      <c r="X542" s="42" t="e">
        <f>MAX(L:L-W:W,0)</f>
        <v>#REF!</v>
      </c>
      <c r="Y542" s="42" t="e">
        <f>W:W+X:X</f>
        <v>#REF!</v>
      </c>
      <c r="Z542" s="116" t="e">
        <f>L:L-Y:Y</f>
        <v>#REF!</v>
      </c>
      <c r="AA542" s="120">
        <f>AB:AB-L:L</f>
        <v>0</v>
      </c>
      <c r="AB542" s="153">
        <f>L:L</f>
        <v>0</v>
      </c>
      <c r="AC542" s="1"/>
      <c r="AD542" s="1"/>
      <c r="AE542" s="1"/>
      <c r="AF542" s="1"/>
      <c r="AG542" s="1"/>
      <c r="AH542" s="1"/>
      <c r="AI542" s="1"/>
      <c r="AJ542" s="1"/>
      <c r="AK542" s="1"/>
      <c r="AL542" s="1"/>
      <c r="AM542" s="1"/>
      <c r="AN542" s="1"/>
      <c r="AO542" s="1"/>
    </row>
    <row r="543" spans="1:41" s="3" customFormat="1">
      <c r="A543" s="180">
        <v>4622</v>
      </c>
      <c r="B543" s="53" t="s">
        <v>1158</v>
      </c>
      <c r="C543" s="53" t="s">
        <v>1023</v>
      </c>
      <c r="D543" s="7"/>
      <c r="E543" s="9"/>
      <c r="F543" s="173">
        <v>1</v>
      </c>
      <c r="G543" s="9"/>
      <c r="H543" s="8">
        <f t="shared" si="636"/>
        <v>1</v>
      </c>
      <c r="I543" s="4">
        <v>1</v>
      </c>
      <c r="J543" s="9" t="s">
        <v>216</v>
      </c>
      <c r="K543" s="73">
        <f>SUMIF(exportMMB!D:D,budgetMMB!A543,exportMMB!F:F)</f>
        <v>0</v>
      </c>
      <c r="L543" s="19">
        <f t="shared" si="637"/>
        <v>0</v>
      </c>
      <c r="M543" s="32"/>
      <c r="N543" s="19">
        <f t="shared" si="638"/>
        <v>0</v>
      </c>
      <c r="O543" s="42"/>
      <c r="P543" s="42"/>
      <c r="Q543" s="42"/>
      <c r="R543" s="42"/>
      <c r="S543" s="19">
        <f t="shared" si="639"/>
        <v>0</v>
      </c>
      <c r="T543" s="42">
        <f t="shared" si="640"/>
        <v>0</v>
      </c>
      <c r="U543" s="42" t="e">
        <f>SUMIF(#REF!,A:A,#REF!)</f>
        <v>#REF!</v>
      </c>
      <c r="V543" s="42" t="e">
        <f>SUMIF(#REF!,A:A,#REF!)</f>
        <v>#REF!</v>
      </c>
      <c r="W543" s="42" t="e">
        <f>U:U+V:V</f>
        <v>#REF!</v>
      </c>
      <c r="X543" s="42" t="e">
        <f>MAX(L:L-W:W,0)</f>
        <v>#REF!</v>
      </c>
      <c r="Y543" s="42" t="e">
        <f>W:W+X:X</f>
        <v>#REF!</v>
      </c>
      <c r="Z543" s="116" t="e">
        <f>L:L-Y:Y</f>
        <v>#REF!</v>
      </c>
      <c r="AA543" s="120">
        <f>AB:AB-L:L</f>
        <v>0</v>
      </c>
      <c r="AB543" s="153">
        <f>L:L</f>
        <v>0</v>
      </c>
      <c r="AC543" s="1"/>
      <c r="AD543" s="1"/>
      <c r="AE543" s="1"/>
      <c r="AF543" s="1"/>
      <c r="AG543" s="1"/>
      <c r="AH543" s="1"/>
      <c r="AI543" s="1"/>
      <c r="AJ543" s="1"/>
      <c r="AK543" s="1"/>
      <c r="AL543" s="1"/>
      <c r="AM543" s="1"/>
      <c r="AN543" s="1"/>
      <c r="AO543" s="1"/>
    </row>
    <row r="544" spans="1:41" s="3" customFormat="1">
      <c r="A544" s="180">
        <v>4623</v>
      </c>
      <c r="B544" s="53" t="s">
        <v>1159</v>
      </c>
      <c r="C544" s="53" t="s">
        <v>1023</v>
      </c>
      <c r="D544" s="7"/>
      <c r="E544" s="9"/>
      <c r="F544" s="173">
        <v>1</v>
      </c>
      <c r="G544" s="9"/>
      <c r="H544" s="8">
        <f t="shared" si="636"/>
        <v>1</v>
      </c>
      <c r="I544" s="4">
        <v>1</v>
      </c>
      <c r="J544" s="9" t="s">
        <v>216</v>
      </c>
      <c r="K544" s="73">
        <f>SUMIF(exportMMB!D:D,budgetMMB!A544,exportMMB!F:F)</f>
        <v>0</v>
      </c>
      <c r="L544" s="19">
        <f t="shared" si="637"/>
        <v>0</v>
      </c>
      <c r="M544" s="32"/>
      <c r="N544" s="19">
        <f t="shared" si="638"/>
        <v>0</v>
      </c>
      <c r="O544" s="42"/>
      <c r="P544" s="42"/>
      <c r="Q544" s="42"/>
      <c r="R544" s="42"/>
      <c r="S544" s="19">
        <f t="shared" si="639"/>
        <v>0</v>
      </c>
      <c r="T544" s="42">
        <f t="shared" si="640"/>
        <v>0</v>
      </c>
      <c r="U544" s="42" t="e">
        <f>SUMIF(#REF!,A:A,#REF!)</f>
        <v>#REF!</v>
      </c>
      <c r="V544" s="42" t="e">
        <f>SUMIF(#REF!,A:A,#REF!)</f>
        <v>#REF!</v>
      </c>
      <c r="W544" s="42" t="e">
        <f>U:U+V:V</f>
        <v>#REF!</v>
      </c>
      <c r="X544" s="42" t="e">
        <f>MAX(L:L-W:W,0)</f>
        <v>#REF!</v>
      </c>
      <c r="Y544" s="42" t="e">
        <f>W:W+X:X</f>
        <v>#REF!</v>
      </c>
      <c r="Z544" s="116" t="e">
        <f>L:L-Y:Y</f>
        <v>#REF!</v>
      </c>
      <c r="AA544" s="120">
        <f>AB:AB-L:L</f>
        <v>0</v>
      </c>
      <c r="AB544" s="153">
        <f>L:L</f>
        <v>0</v>
      </c>
      <c r="AC544" s="1"/>
      <c r="AD544" s="1"/>
      <c r="AE544" s="1"/>
      <c r="AF544" s="1"/>
      <c r="AG544" s="1"/>
      <c r="AH544" s="1"/>
      <c r="AI544" s="1"/>
      <c r="AJ544" s="1"/>
      <c r="AK544" s="1"/>
      <c r="AL544" s="1"/>
      <c r="AM544" s="1"/>
      <c r="AN544" s="1"/>
      <c r="AO544" s="1"/>
    </row>
    <row r="545" spans="1:41" s="3" customFormat="1">
      <c r="A545" s="180">
        <v>4624</v>
      </c>
      <c r="B545" s="53" t="s">
        <v>1160</v>
      </c>
      <c r="C545" s="53" t="s">
        <v>1023</v>
      </c>
      <c r="D545" s="7"/>
      <c r="E545" s="9"/>
      <c r="F545" s="173">
        <v>1</v>
      </c>
      <c r="G545" s="9"/>
      <c r="H545" s="8">
        <f t="shared" si="636"/>
        <v>1</v>
      </c>
      <c r="I545" s="4">
        <v>1</v>
      </c>
      <c r="J545" s="9" t="s">
        <v>216</v>
      </c>
      <c r="K545" s="73">
        <f>SUMIF(exportMMB!D:D,budgetMMB!A545,exportMMB!F:F)</f>
        <v>0</v>
      </c>
      <c r="L545" s="19">
        <f t="shared" si="637"/>
        <v>0</v>
      </c>
      <c r="M545" s="32"/>
      <c r="N545" s="19">
        <f t="shared" si="638"/>
        <v>0</v>
      </c>
      <c r="O545" s="42"/>
      <c r="P545" s="42"/>
      <c r="Q545" s="42"/>
      <c r="R545" s="42"/>
      <c r="S545" s="19">
        <f t="shared" si="639"/>
        <v>0</v>
      </c>
      <c r="T545" s="42">
        <f t="shared" si="640"/>
        <v>0</v>
      </c>
      <c r="U545" s="42" t="e">
        <f>SUMIF(#REF!,A:A,#REF!)</f>
        <v>#REF!</v>
      </c>
      <c r="V545" s="42" t="e">
        <f>SUMIF(#REF!,A:A,#REF!)</f>
        <v>#REF!</v>
      </c>
      <c r="W545" s="42" t="e">
        <f>U:U+V:V</f>
        <v>#REF!</v>
      </c>
      <c r="X545" s="42" t="e">
        <f>MAX(L:L-W:W,0)</f>
        <v>#REF!</v>
      </c>
      <c r="Y545" s="42" t="e">
        <f>W:W+X:X</f>
        <v>#REF!</v>
      </c>
      <c r="Z545" s="116" t="e">
        <f>L:L-Y:Y</f>
        <v>#REF!</v>
      </c>
      <c r="AA545" s="120">
        <f>AB:AB-L:L</f>
        <v>0</v>
      </c>
      <c r="AB545" s="153">
        <f>L:L</f>
        <v>0</v>
      </c>
      <c r="AC545" s="1"/>
      <c r="AD545" s="1"/>
      <c r="AE545" s="1"/>
      <c r="AF545" s="1"/>
      <c r="AG545" s="1"/>
      <c r="AH545" s="1"/>
      <c r="AI545" s="1"/>
      <c r="AJ545" s="1"/>
      <c r="AK545" s="1"/>
      <c r="AL545" s="1"/>
      <c r="AM545" s="1"/>
      <c r="AN545" s="1"/>
      <c r="AO545" s="1"/>
    </row>
    <row r="546" spans="1:41" s="3" customFormat="1">
      <c r="A546" s="180">
        <v>4630</v>
      </c>
      <c r="B546" s="53" t="s">
        <v>1161</v>
      </c>
      <c r="C546" s="53" t="s">
        <v>1023</v>
      </c>
      <c r="D546" s="7"/>
      <c r="E546" s="9"/>
      <c r="F546" s="173">
        <v>1</v>
      </c>
      <c r="G546" s="9"/>
      <c r="H546" s="8">
        <f t="shared" si="636"/>
        <v>1</v>
      </c>
      <c r="I546" s="4">
        <v>1</v>
      </c>
      <c r="J546" s="9" t="s">
        <v>216</v>
      </c>
      <c r="K546" s="73">
        <f>SUMIF(exportMMB!D:D,budgetMMB!A546,exportMMB!F:F)</f>
        <v>0</v>
      </c>
      <c r="L546" s="19">
        <f t="shared" si="637"/>
        <v>0</v>
      </c>
      <c r="M546" s="32"/>
      <c r="N546" s="19">
        <f t="shared" si="638"/>
        <v>0</v>
      </c>
      <c r="O546" s="42"/>
      <c r="P546" s="42"/>
      <c r="Q546" s="42"/>
      <c r="R546" s="42"/>
      <c r="S546" s="19">
        <f t="shared" si="639"/>
        <v>0</v>
      </c>
      <c r="T546" s="42">
        <f t="shared" si="640"/>
        <v>0</v>
      </c>
      <c r="U546" s="42" t="e">
        <f>SUMIF(#REF!,A:A,#REF!)</f>
        <v>#REF!</v>
      </c>
      <c r="V546" s="42" t="e">
        <f>SUMIF(#REF!,A:A,#REF!)</f>
        <v>#REF!</v>
      </c>
      <c r="W546" s="42" t="e">
        <f>U:U+V:V</f>
        <v>#REF!</v>
      </c>
      <c r="X546" s="42" t="e">
        <f>MAX(L:L-W:W,0)</f>
        <v>#REF!</v>
      </c>
      <c r="Y546" s="42" t="e">
        <f>W:W+X:X</f>
        <v>#REF!</v>
      </c>
      <c r="Z546" s="116" t="e">
        <f>L:L-Y:Y</f>
        <v>#REF!</v>
      </c>
      <c r="AA546" s="120">
        <f>AB:AB-L:L</f>
        <v>0</v>
      </c>
      <c r="AB546" s="153">
        <f>L:L</f>
        <v>0</v>
      </c>
      <c r="AC546" s="1"/>
      <c r="AD546" s="1"/>
      <c r="AE546" s="1"/>
      <c r="AF546" s="1"/>
      <c r="AG546" s="1"/>
      <c r="AH546" s="1"/>
      <c r="AI546" s="1"/>
      <c r="AJ546" s="1"/>
      <c r="AK546" s="1"/>
      <c r="AL546" s="1"/>
      <c r="AM546" s="1"/>
      <c r="AN546" s="1"/>
      <c r="AO546" s="1"/>
    </row>
    <row r="547" spans="1:41" s="3" customFormat="1">
      <c r="A547" s="180">
        <v>4631</v>
      </c>
      <c r="B547" s="53" t="s">
        <v>1162</v>
      </c>
      <c r="C547" s="53" t="s">
        <v>1023</v>
      </c>
      <c r="D547" s="7"/>
      <c r="E547" s="9"/>
      <c r="F547" s="173">
        <v>1</v>
      </c>
      <c r="G547" s="9"/>
      <c r="H547" s="8">
        <f t="shared" si="636"/>
        <v>1</v>
      </c>
      <c r="I547" s="4">
        <v>1</v>
      </c>
      <c r="J547" s="9" t="s">
        <v>216</v>
      </c>
      <c r="K547" s="73">
        <f>SUMIF(exportMMB!D:D,budgetMMB!A547,exportMMB!F:F)</f>
        <v>0</v>
      </c>
      <c r="L547" s="19">
        <f t="shared" si="637"/>
        <v>0</v>
      </c>
      <c r="M547" s="32"/>
      <c r="N547" s="19">
        <f t="shared" si="638"/>
        <v>0</v>
      </c>
      <c r="O547" s="42"/>
      <c r="P547" s="42"/>
      <c r="Q547" s="42"/>
      <c r="R547" s="42"/>
      <c r="S547" s="19">
        <f t="shared" si="639"/>
        <v>0</v>
      </c>
      <c r="T547" s="42">
        <f t="shared" si="640"/>
        <v>0</v>
      </c>
      <c r="U547" s="42" t="e">
        <f>SUMIF(#REF!,A:A,#REF!)</f>
        <v>#REF!</v>
      </c>
      <c r="V547" s="42" t="e">
        <f>SUMIF(#REF!,A:A,#REF!)</f>
        <v>#REF!</v>
      </c>
      <c r="W547" s="42" t="e">
        <f>U:U+V:V</f>
        <v>#REF!</v>
      </c>
      <c r="X547" s="42" t="e">
        <f>MAX(L:L-W:W,0)</f>
        <v>#REF!</v>
      </c>
      <c r="Y547" s="42" t="e">
        <f>W:W+X:X</f>
        <v>#REF!</v>
      </c>
      <c r="Z547" s="116" t="e">
        <f>L:L-Y:Y</f>
        <v>#REF!</v>
      </c>
      <c r="AA547" s="120">
        <f>AB:AB-L:L</f>
        <v>0</v>
      </c>
      <c r="AB547" s="153">
        <f>L:L</f>
        <v>0</v>
      </c>
      <c r="AC547" s="1"/>
      <c r="AD547" s="1"/>
      <c r="AE547" s="1"/>
      <c r="AF547" s="1"/>
      <c r="AG547" s="1"/>
      <c r="AH547" s="1"/>
      <c r="AI547" s="1"/>
      <c r="AJ547" s="1"/>
      <c r="AK547" s="1"/>
      <c r="AL547" s="1"/>
      <c r="AM547" s="1"/>
      <c r="AN547" s="1"/>
      <c r="AO547" s="1"/>
    </row>
    <row r="548" spans="1:41" s="3" customFormat="1">
      <c r="A548" s="180">
        <v>4632</v>
      </c>
      <c r="B548" s="53" t="s">
        <v>1163</v>
      </c>
      <c r="C548" s="53" t="s">
        <v>1023</v>
      </c>
      <c r="D548" s="7"/>
      <c r="E548" s="9"/>
      <c r="F548" s="173">
        <v>1</v>
      </c>
      <c r="G548" s="9"/>
      <c r="H548" s="8">
        <f t="shared" si="636"/>
        <v>1</v>
      </c>
      <c r="I548" s="4">
        <v>1</v>
      </c>
      <c r="J548" s="9" t="s">
        <v>216</v>
      </c>
      <c r="K548" s="73">
        <f>SUMIF(exportMMB!D:D,budgetMMB!A548,exportMMB!F:F)</f>
        <v>0</v>
      </c>
      <c r="L548" s="19">
        <f t="shared" si="637"/>
        <v>0</v>
      </c>
      <c r="M548" s="32"/>
      <c r="N548" s="19">
        <f t="shared" si="638"/>
        <v>0</v>
      </c>
      <c r="O548" s="42"/>
      <c r="P548" s="42"/>
      <c r="Q548" s="42"/>
      <c r="R548" s="42"/>
      <c r="S548" s="19">
        <f t="shared" si="639"/>
        <v>0</v>
      </c>
      <c r="T548" s="42">
        <f t="shared" si="640"/>
        <v>0</v>
      </c>
      <c r="U548" s="42" t="e">
        <f>SUMIF(#REF!,A:A,#REF!)</f>
        <v>#REF!</v>
      </c>
      <c r="V548" s="42" t="e">
        <f>SUMIF(#REF!,A:A,#REF!)</f>
        <v>#REF!</v>
      </c>
      <c r="W548" s="42" t="e">
        <f>U:U+V:V</f>
        <v>#REF!</v>
      </c>
      <c r="X548" s="42" t="e">
        <f>MAX(L:L-W:W,0)</f>
        <v>#REF!</v>
      </c>
      <c r="Y548" s="42" t="e">
        <f>W:W+X:X</f>
        <v>#REF!</v>
      </c>
      <c r="Z548" s="116" t="e">
        <f>L:L-Y:Y</f>
        <v>#REF!</v>
      </c>
      <c r="AA548" s="120">
        <f>AB:AB-L:L</f>
        <v>0</v>
      </c>
      <c r="AB548" s="153">
        <f>L:L</f>
        <v>0</v>
      </c>
      <c r="AC548" s="1"/>
      <c r="AD548" s="1"/>
      <c r="AE548" s="1"/>
      <c r="AF548" s="1"/>
      <c r="AG548" s="1"/>
      <c r="AH548" s="1"/>
      <c r="AI548" s="1"/>
      <c r="AJ548" s="1"/>
      <c r="AK548" s="1"/>
      <c r="AL548" s="1"/>
      <c r="AM548" s="1"/>
      <c r="AN548" s="1"/>
      <c r="AO548" s="1"/>
    </row>
    <row r="549" spans="1:41" s="3" customFormat="1">
      <c r="A549" s="180">
        <v>4634</v>
      </c>
      <c r="B549" s="53" t="s">
        <v>1164</v>
      </c>
      <c r="C549" s="53" t="s">
        <v>1023</v>
      </c>
      <c r="D549" s="7"/>
      <c r="E549" s="9"/>
      <c r="F549" s="173">
        <v>1</v>
      </c>
      <c r="G549" s="9"/>
      <c r="H549" s="8">
        <f t="shared" si="636"/>
        <v>1</v>
      </c>
      <c r="I549" s="4">
        <v>1</v>
      </c>
      <c r="J549" s="9" t="s">
        <v>216</v>
      </c>
      <c r="K549" s="73">
        <f>SUMIF(exportMMB!D:D,budgetMMB!A549,exportMMB!F:F)</f>
        <v>0</v>
      </c>
      <c r="L549" s="19">
        <f t="shared" si="637"/>
        <v>0</v>
      </c>
      <c r="M549" s="32"/>
      <c r="N549" s="19">
        <f t="shared" si="638"/>
        <v>0</v>
      </c>
      <c r="O549" s="42"/>
      <c r="P549" s="42"/>
      <c r="Q549" s="42"/>
      <c r="R549" s="42"/>
      <c r="S549" s="19">
        <f t="shared" si="639"/>
        <v>0</v>
      </c>
      <c r="T549" s="42">
        <f t="shared" si="640"/>
        <v>0</v>
      </c>
      <c r="U549" s="42" t="e">
        <f>SUMIF(#REF!,A:A,#REF!)</f>
        <v>#REF!</v>
      </c>
      <c r="V549" s="42" t="e">
        <f>SUMIF(#REF!,A:A,#REF!)</f>
        <v>#REF!</v>
      </c>
      <c r="W549" s="42" t="e">
        <f>U:U+V:V</f>
        <v>#REF!</v>
      </c>
      <c r="X549" s="42" t="e">
        <f>MAX(L:L-W:W,0)</f>
        <v>#REF!</v>
      </c>
      <c r="Y549" s="42" t="e">
        <f>W:W+X:X</f>
        <v>#REF!</v>
      </c>
      <c r="Z549" s="116" t="e">
        <f>L:L-Y:Y</f>
        <v>#REF!</v>
      </c>
      <c r="AA549" s="120">
        <f>AB:AB-L:L</f>
        <v>0</v>
      </c>
      <c r="AB549" s="153">
        <f>L:L</f>
        <v>0</v>
      </c>
      <c r="AC549" s="1"/>
      <c r="AD549" s="1"/>
      <c r="AE549" s="1"/>
      <c r="AF549" s="1"/>
      <c r="AG549" s="1"/>
      <c r="AH549" s="1"/>
      <c r="AI549" s="1"/>
      <c r="AJ549" s="1"/>
      <c r="AK549" s="1"/>
      <c r="AL549" s="1"/>
      <c r="AM549" s="1"/>
      <c r="AN549" s="1"/>
      <c r="AO549" s="1"/>
    </row>
    <row r="550" spans="1:41" s="3" customFormat="1">
      <c r="A550" s="180">
        <v>4640</v>
      </c>
      <c r="B550" s="53" t="s">
        <v>734</v>
      </c>
      <c r="C550" s="53" t="s">
        <v>1023</v>
      </c>
      <c r="D550" s="7"/>
      <c r="E550" s="9"/>
      <c r="F550" s="173">
        <v>1</v>
      </c>
      <c r="G550" s="9"/>
      <c r="H550" s="8">
        <f t="shared" si="636"/>
        <v>1</v>
      </c>
      <c r="I550" s="4">
        <v>1</v>
      </c>
      <c r="J550" s="9" t="s">
        <v>216</v>
      </c>
      <c r="K550" s="73">
        <f>SUMIF(exportMMB!D:D,budgetMMB!A550,exportMMB!F:F)</f>
        <v>0</v>
      </c>
      <c r="L550" s="19">
        <f t="shared" si="637"/>
        <v>0</v>
      </c>
      <c r="M550" s="32"/>
      <c r="N550" s="19">
        <f t="shared" si="638"/>
        <v>0</v>
      </c>
      <c r="O550" s="42"/>
      <c r="P550" s="42"/>
      <c r="Q550" s="42"/>
      <c r="R550" s="42"/>
      <c r="S550" s="19">
        <f t="shared" si="639"/>
        <v>0</v>
      </c>
      <c r="T550" s="42">
        <f t="shared" si="640"/>
        <v>0</v>
      </c>
      <c r="U550" s="46" t="e">
        <f>SUMIF(#REF!,A:A,#REF!)</f>
        <v>#REF!</v>
      </c>
      <c r="V550" s="46" t="e">
        <f>SUMIF(#REF!,A:A,#REF!)</f>
        <v>#REF!</v>
      </c>
      <c r="W550" s="46" t="e">
        <f>U:U+V:V</f>
        <v>#REF!</v>
      </c>
      <c r="X550" s="46" t="e">
        <f>MAX(L:L-W:W,0)</f>
        <v>#REF!</v>
      </c>
      <c r="Y550" s="46" t="e">
        <f>W:W+X:X</f>
        <v>#REF!</v>
      </c>
      <c r="Z550" s="142" t="e">
        <f>L:L-Y:Y</f>
        <v>#REF!</v>
      </c>
      <c r="AA550" s="143">
        <f>AB:AB-L:L</f>
        <v>0</v>
      </c>
      <c r="AB550" s="161">
        <f>L:L</f>
        <v>0</v>
      </c>
      <c r="AC550" s="1"/>
      <c r="AD550" s="1"/>
      <c r="AE550" s="1"/>
      <c r="AF550" s="1"/>
      <c r="AG550" s="1"/>
      <c r="AH550" s="1"/>
      <c r="AI550" s="1"/>
      <c r="AJ550" s="1"/>
      <c r="AK550" s="1"/>
      <c r="AL550" s="1"/>
      <c r="AM550" s="1"/>
      <c r="AN550" s="1"/>
      <c r="AO550" s="1"/>
    </row>
    <row r="551" spans="1:41" s="3" customFormat="1">
      <c r="A551" s="180">
        <v>4641</v>
      </c>
      <c r="B551" s="53" t="s">
        <v>1165</v>
      </c>
      <c r="C551" s="53" t="s">
        <v>1023</v>
      </c>
      <c r="D551" s="7"/>
      <c r="E551" s="9"/>
      <c r="F551" s="173">
        <v>1</v>
      </c>
      <c r="G551" s="9"/>
      <c r="H551" s="8">
        <f t="shared" si="636"/>
        <v>1</v>
      </c>
      <c r="I551" s="4">
        <v>1</v>
      </c>
      <c r="J551" s="9" t="s">
        <v>216</v>
      </c>
      <c r="K551" s="73">
        <f>SUMIF(exportMMB!D:D,budgetMMB!A551,exportMMB!F:F)</f>
        <v>0</v>
      </c>
      <c r="L551" s="19">
        <f t="shared" si="637"/>
        <v>0</v>
      </c>
      <c r="M551" s="32"/>
      <c r="N551" s="19">
        <f t="shared" si="638"/>
        <v>0</v>
      </c>
      <c r="O551" s="42"/>
      <c r="P551" s="42"/>
      <c r="Q551" s="42"/>
      <c r="R551" s="42"/>
      <c r="S551" s="19">
        <f t="shared" si="639"/>
        <v>0</v>
      </c>
      <c r="T551" s="42">
        <f t="shared" si="640"/>
        <v>0</v>
      </c>
      <c r="U551" s="42" t="e">
        <f>SUMIF(#REF!,A:A,#REF!)</f>
        <v>#REF!</v>
      </c>
      <c r="V551" s="42" t="e">
        <f>SUMIF(#REF!,A:A,#REF!)</f>
        <v>#REF!</v>
      </c>
      <c r="W551" s="42" t="e">
        <f>U:U+V:V</f>
        <v>#REF!</v>
      </c>
      <c r="X551" s="42" t="e">
        <f>MAX(L:L-W:W,0)</f>
        <v>#REF!</v>
      </c>
      <c r="Y551" s="42" t="e">
        <f>W:W+X:X</f>
        <v>#REF!</v>
      </c>
      <c r="Z551" s="116" t="e">
        <f>L:L-Y:Y</f>
        <v>#REF!</v>
      </c>
      <c r="AA551" s="120">
        <f>AB:AB-L:L</f>
        <v>0</v>
      </c>
      <c r="AB551" s="162">
        <f>L:L</f>
        <v>0</v>
      </c>
      <c r="AC551" s="1"/>
      <c r="AD551" s="1"/>
      <c r="AE551" s="1"/>
      <c r="AF551" s="1"/>
      <c r="AG551" s="1"/>
      <c r="AH551" s="1"/>
      <c r="AI551" s="1"/>
      <c r="AJ551" s="1"/>
      <c r="AK551" s="1"/>
      <c r="AL551" s="1"/>
      <c r="AM551" s="1"/>
      <c r="AN551" s="1"/>
      <c r="AO551" s="1"/>
    </row>
    <row r="552" spans="1:41" s="3" customFormat="1">
      <c r="A552" s="180">
        <v>4645</v>
      </c>
      <c r="B552" s="53" t="s">
        <v>738</v>
      </c>
      <c r="C552" s="53" t="s">
        <v>1023</v>
      </c>
      <c r="D552" s="7"/>
      <c r="E552" s="9"/>
      <c r="F552" s="173">
        <v>1</v>
      </c>
      <c r="G552" s="9"/>
      <c r="H552" s="8">
        <f t="shared" si="636"/>
        <v>1</v>
      </c>
      <c r="I552" s="4">
        <v>1</v>
      </c>
      <c r="J552" s="9" t="s">
        <v>216</v>
      </c>
      <c r="K552" s="73">
        <f>SUMIF(exportMMB!D:D,budgetMMB!A552,exportMMB!F:F)</f>
        <v>0</v>
      </c>
      <c r="L552" s="19">
        <f t="shared" si="637"/>
        <v>0</v>
      </c>
      <c r="M552" s="32"/>
      <c r="N552" s="19">
        <f t="shared" si="638"/>
        <v>0</v>
      </c>
      <c r="O552" s="42"/>
      <c r="P552" s="42"/>
      <c r="Q552" s="42"/>
      <c r="R552" s="42"/>
      <c r="S552" s="19">
        <f t="shared" si="639"/>
        <v>0</v>
      </c>
      <c r="T552" s="42">
        <f t="shared" si="640"/>
        <v>0</v>
      </c>
      <c r="U552" s="42" t="e">
        <f>SUMIF(#REF!,A:A,#REF!)</f>
        <v>#REF!</v>
      </c>
      <c r="V552" s="42" t="e">
        <f>SUMIF(#REF!,A:A,#REF!)</f>
        <v>#REF!</v>
      </c>
      <c r="W552" s="42" t="e">
        <f>U:U+V:V</f>
        <v>#REF!</v>
      </c>
      <c r="X552" s="42" t="e">
        <f>MAX(L:L-W:W,0)</f>
        <v>#REF!</v>
      </c>
      <c r="Y552" s="42" t="e">
        <f>W:W+X:X</f>
        <v>#REF!</v>
      </c>
      <c r="Z552" s="116" t="e">
        <f>L:L-Y:Y</f>
        <v>#REF!</v>
      </c>
      <c r="AA552" s="120">
        <f>AB:AB-L:L</f>
        <v>0</v>
      </c>
      <c r="AB552" s="162">
        <f>L:L</f>
        <v>0</v>
      </c>
      <c r="AC552" s="1"/>
      <c r="AD552" s="1"/>
      <c r="AE552" s="1"/>
      <c r="AF552" s="1"/>
      <c r="AG552" s="1"/>
      <c r="AH552" s="1"/>
      <c r="AI552" s="1"/>
      <c r="AJ552" s="1"/>
      <c r="AK552" s="1"/>
      <c r="AL552" s="1"/>
      <c r="AM552" s="1"/>
      <c r="AN552" s="1"/>
      <c r="AO552" s="1"/>
    </row>
    <row r="553" spans="1:41" s="3" customFormat="1">
      <c r="A553" s="375"/>
      <c r="B553" s="376" t="s">
        <v>1154</v>
      </c>
      <c r="C553" s="377"/>
      <c r="D553" s="378"/>
      <c r="E553" s="379"/>
      <c r="F553" s="380"/>
      <c r="G553" s="379"/>
      <c r="H553" s="381"/>
      <c r="I553" s="382"/>
      <c r="J553" s="379"/>
      <c r="K553" s="383"/>
      <c r="L553" s="384">
        <f t="shared" ref="L553:T553" si="641">SUM(L541:L552)</f>
        <v>0</v>
      </c>
      <c r="M553" s="385">
        <f t="shared" si="641"/>
        <v>0</v>
      </c>
      <c r="N553" s="384">
        <f t="shared" si="641"/>
        <v>0</v>
      </c>
      <c r="O553" s="388">
        <f t="shared" si="641"/>
        <v>0</v>
      </c>
      <c r="P553" s="388">
        <f t="shared" si="641"/>
        <v>0</v>
      </c>
      <c r="Q553" s="388">
        <f t="shared" si="641"/>
        <v>0</v>
      </c>
      <c r="R553" s="388">
        <f t="shared" si="641"/>
        <v>0</v>
      </c>
      <c r="S553" s="384">
        <f t="shared" si="641"/>
        <v>0</v>
      </c>
      <c r="T553" s="388">
        <f t="shared" si="641"/>
        <v>0</v>
      </c>
      <c r="U553" s="42" t="e">
        <f t="shared" ref="U553" si="642">SUM(U541:U552)</f>
        <v>#REF!</v>
      </c>
      <c r="V553" s="42" t="e">
        <f t="shared" ref="V553" si="643">SUM(V541:V552)</f>
        <v>#REF!</v>
      </c>
      <c r="W553" s="42" t="e">
        <f t="shared" ref="W553" si="644">SUM(W541:W552)</f>
        <v>#REF!</v>
      </c>
      <c r="X553" s="42" t="e">
        <f t="shared" ref="X553" si="645">SUM(X541:X552)</f>
        <v>#REF!</v>
      </c>
      <c r="Y553" s="42" t="e">
        <f t="shared" ref="Y553" si="646">SUM(Y541:Y552)</f>
        <v>#REF!</v>
      </c>
      <c r="Z553" s="116" t="e">
        <f t="shared" ref="Z553" si="647">SUM(Z541:Z552)</f>
        <v>#REF!</v>
      </c>
      <c r="AA553" s="120">
        <f t="shared" ref="AA553" si="648">SUM(AA541:AA552)</f>
        <v>0</v>
      </c>
      <c r="AB553" s="153">
        <f t="shared" ref="AB553" si="649">SUM(AB541:AB552)</f>
        <v>0</v>
      </c>
      <c r="AC553" s="1"/>
      <c r="AD553" s="1"/>
      <c r="AE553" s="1"/>
      <c r="AF553" s="1"/>
      <c r="AG553" s="1"/>
      <c r="AH553" s="1"/>
      <c r="AI553" s="1"/>
      <c r="AJ553" s="1"/>
      <c r="AK553" s="1"/>
      <c r="AL553" s="1"/>
      <c r="AM553" s="1"/>
      <c r="AN553" s="1"/>
      <c r="AO553" s="1"/>
    </row>
    <row r="554" spans="1:41" s="3" customFormat="1">
      <c r="A554" s="391"/>
      <c r="B554" s="376" t="s">
        <v>743</v>
      </c>
      <c r="C554" s="392"/>
      <c r="D554" s="393"/>
      <c r="E554" s="394"/>
      <c r="F554" s="395"/>
      <c r="G554" s="394"/>
      <c r="H554" s="396"/>
      <c r="I554" s="397"/>
      <c r="J554" s="394"/>
      <c r="K554" s="398"/>
      <c r="L554" s="399"/>
      <c r="M554" s="400"/>
      <c r="N554" s="399"/>
      <c r="O554" s="403"/>
      <c r="P554" s="403"/>
      <c r="Q554" s="403"/>
      <c r="R554" s="403"/>
      <c r="S554" s="399"/>
      <c r="T554" s="403"/>
      <c r="U554" s="42"/>
      <c r="V554" s="42"/>
      <c r="W554" s="42"/>
      <c r="X554" s="42"/>
      <c r="Y554" s="42"/>
      <c r="Z554" s="116"/>
      <c r="AA554" s="120"/>
      <c r="AB554" s="153"/>
      <c r="AC554" s="1"/>
      <c r="AD554" s="1"/>
      <c r="AE554" s="1"/>
      <c r="AF554" s="1"/>
      <c r="AG554" s="1"/>
      <c r="AH554" s="1"/>
      <c r="AI554" s="1"/>
      <c r="AJ554" s="1"/>
      <c r="AK554" s="1"/>
      <c r="AL554" s="1"/>
      <c r="AM554" s="1"/>
      <c r="AN554" s="1"/>
      <c r="AO554" s="1"/>
    </row>
    <row r="555" spans="1:41" s="3" customFormat="1">
      <c r="A555" s="180">
        <v>4651</v>
      </c>
      <c r="B555" s="53" t="s">
        <v>744</v>
      </c>
      <c r="C555" s="53" t="s">
        <v>1023</v>
      </c>
      <c r="D555" s="7"/>
      <c r="E555" s="9"/>
      <c r="F555" s="173">
        <v>1</v>
      </c>
      <c r="G555" s="9"/>
      <c r="H555" s="8">
        <f t="shared" ref="H555:H564" si="650">SUM(E555:G555)</f>
        <v>1</v>
      </c>
      <c r="I555" s="4">
        <v>1</v>
      </c>
      <c r="J555" s="9" t="s">
        <v>216</v>
      </c>
      <c r="K555" s="73">
        <f>SUMIF(exportMMB!D:D,budgetMMB!A555,exportMMB!F:F)</f>
        <v>0</v>
      </c>
      <c r="L555" s="19">
        <f t="shared" ref="L555:L564" si="651">H555*I555*K555</f>
        <v>0</v>
      </c>
      <c r="M555" s="32"/>
      <c r="N555" s="19">
        <f t="shared" ref="N555:N564" si="652">MAX(L555-SUM(O555:R555),0)</f>
        <v>0</v>
      </c>
      <c r="O555" s="42"/>
      <c r="P555" s="42"/>
      <c r="Q555" s="42"/>
      <c r="R555" s="42"/>
      <c r="S555" s="19">
        <f t="shared" ref="S555:S564" si="653">L555-SUM(N555:R555)</f>
        <v>0</v>
      </c>
      <c r="T555" s="42">
        <f t="shared" ref="T555:T564" si="654">N555</f>
        <v>0</v>
      </c>
      <c r="U555" s="42" t="e">
        <f>SUMIF(#REF!,A:A,#REF!)</f>
        <v>#REF!</v>
      </c>
      <c r="V555" s="42" t="e">
        <f>SUMIF(#REF!,A:A,#REF!)</f>
        <v>#REF!</v>
      </c>
      <c r="W555" s="42" t="e">
        <f>U:U+V:V</f>
        <v>#REF!</v>
      </c>
      <c r="X555" s="42" t="e">
        <f>MAX(L:L-W:W,0)</f>
        <v>#REF!</v>
      </c>
      <c r="Y555" s="42" t="e">
        <f>W:W+X:X</f>
        <v>#REF!</v>
      </c>
      <c r="Z555" s="116" t="e">
        <f>L:L-Y:Y</f>
        <v>#REF!</v>
      </c>
      <c r="AA555" s="120">
        <f>AB:AB-L:L</f>
        <v>0</v>
      </c>
      <c r="AB555" s="153">
        <f>L:L</f>
        <v>0</v>
      </c>
      <c r="AC555" s="1"/>
      <c r="AD555" s="1"/>
      <c r="AE555" s="1"/>
      <c r="AF555" s="1"/>
      <c r="AG555" s="1"/>
      <c r="AH555" s="1"/>
      <c r="AI555" s="1"/>
      <c r="AJ555" s="1"/>
      <c r="AK555" s="1"/>
      <c r="AL555" s="1"/>
      <c r="AM555" s="1"/>
      <c r="AN555" s="1"/>
      <c r="AO555" s="1"/>
    </row>
    <row r="556" spans="1:41" s="3" customFormat="1">
      <c r="A556" s="180">
        <v>4652</v>
      </c>
      <c r="B556" s="53" t="s">
        <v>1404</v>
      </c>
      <c r="C556" s="53" t="s">
        <v>1023</v>
      </c>
      <c r="D556" s="7"/>
      <c r="E556" s="9"/>
      <c r="F556" s="173">
        <v>1</v>
      </c>
      <c r="G556" s="9"/>
      <c r="H556" s="8">
        <f t="shared" si="650"/>
        <v>1</v>
      </c>
      <c r="I556" s="4">
        <v>1</v>
      </c>
      <c r="J556" s="9" t="s">
        <v>216</v>
      </c>
      <c r="K556" s="73">
        <f>SUMIF(exportMMB!D:D,budgetMMB!A556,exportMMB!F:F)</f>
        <v>0</v>
      </c>
      <c r="L556" s="19">
        <f t="shared" si="651"/>
        <v>0</v>
      </c>
      <c r="M556" s="32"/>
      <c r="N556" s="19">
        <f t="shared" si="652"/>
        <v>0</v>
      </c>
      <c r="O556" s="42"/>
      <c r="P556" s="42"/>
      <c r="Q556" s="42"/>
      <c r="R556" s="42"/>
      <c r="S556" s="19">
        <f t="shared" si="653"/>
        <v>0</v>
      </c>
      <c r="T556" s="42">
        <f t="shared" si="654"/>
        <v>0</v>
      </c>
      <c r="U556" s="42" t="e">
        <f>SUMIF(#REF!,A:A,#REF!)</f>
        <v>#REF!</v>
      </c>
      <c r="V556" s="42" t="e">
        <f>SUMIF(#REF!,A:A,#REF!)</f>
        <v>#REF!</v>
      </c>
      <c r="W556" s="42" t="e">
        <f>U:U+V:V</f>
        <v>#REF!</v>
      </c>
      <c r="X556" s="42" t="e">
        <f>MAX(L:L-W:W,0)</f>
        <v>#REF!</v>
      </c>
      <c r="Y556" s="42" t="e">
        <f>W:W+X:X</f>
        <v>#REF!</v>
      </c>
      <c r="Z556" s="116" t="e">
        <f>L:L-Y:Y</f>
        <v>#REF!</v>
      </c>
      <c r="AA556" s="120">
        <f>AB:AB-L:L</f>
        <v>0</v>
      </c>
      <c r="AB556" s="153">
        <f>L:L</f>
        <v>0</v>
      </c>
      <c r="AC556" s="1"/>
      <c r="AD556" s="1"/>
      <c r="AE556" s="1"/>
      <c r="AF556" s="1"/>
      <c r="AG556" s="1"/>
      <c r="AH556" s="1"/>
      <c r="AI556" s="1"/>
      <c r="AJ556" s="1"/>
      <c r="AK556" s="1"/>
      <c r="AL556" s="1"/>
      <c r="AM556" s="1"/>
      <c r="AN556" s="1"/>
      <c r="AO556" s="1"/>
    </row>
    <row r="557" spans="1:41" s="3" customFormat="1">
      <c r="A557" s="180">
        <v>4655</v>
      </c>
      <c r="B557" s="53" t="s">
        <v>749</v>
      </c>
      <c r="C557" s="53" t="s">
        <v>1023</v>
      </c>
      <c r="D557" s="7"/>
      <c r="E557" s="9"/>
      <c r="F557" s="173">
        <v>1</v>
      </c>
      <c r="G557" s="9"/>
      <c r="H557" s="8">
        <f t="shared" si="650"/>
        <v>1</v>
      </c>
      <c r="I557" s="4">
        <v>1</v>
      </c>
      <c r="J557" s="9" t="s">
        <v>216</v>
      </c>
      <c r="K557" s="73">
        <f>SUMIF(exportMMB!D:D,budgetMMB!A557,exportMMB!F:F)</f>
        <v>0</v>
      </c>
      <c r="L557" s="19">
        <f t="shared" si="651"/>
        <v>0</v>
      </c>
      <c r="M557" s="32"/>
      <c r="N557" s="19">
        <f t="shared" si="652"/>
        <v>0</v>
      </c>
      <c r="O557" s="42"/>
      <c r="P557" s="42"/>
      <c r="Q557" s="42"/>
      <c r="R557" s="42"/>
      <c r="S557" s="19">
        <f t="shared" si="653"/>
        <v>0</v>
      </c>
      <c r="T557" s="42">
        <f t="shared" si="654"/>
        <v>0</v>
      </c>
      <c r="U557" s="42" t="e">
        <f>SUMIF(#REF!,A:A,#REF!)</f>
        <v>#REF!</v>
      </c>
      <c r="V557" s="42" t="e">
        <f>SUMIF(#REF!,A:A,#REF!)</f>
        <v>#REF!</v>
      </c>
      <c r="W557" s="42" t="e">
        <f>U:U+V:V</f>
        <v>#REF!</v>
      </c>
      <c r="X557" s="42" t="e">
        <f>MAX(L:L-W:W,0)</f>
        <v>#REF!</v>
      </c>
      <c r="Y557" s="42" t="e">
        <f>W:W+X:X</f>
        <v>#REF!</v>
      </c>
      <c r="Z557" s="116" t="e">
        <f>L:L-Y:Y</f>
        <v>#REF!</v>
      </c>
      <c r="AA557" s="120">
        <f>AB:AB-L:L</f>
        <v>0</v>
      </c>
      <c r="AB557" s="153">
        <f>L:L</f>
        <v>0</v>
      </c>
      <c r="AC557" s="1"/>
      <c r="AD557" s="1"/>
      <c r="AE557" s="1"/>
      <c r="AF557" s="1"/>
      <c r="AG557" s="1"/>
      <c r="AH557" s="1"/>
      <c r="AI557" s="1"/>
      <c r="AJ557" s="1"/>
      <c r="AK557" s="1"/>
      <c r="AL557" s="1"/>
      <c r="AM557" s="1"/>
      <c r="AN557" s="1"/>
      <c r="AO557" s="1"/>
    </row>
    <row r="558" spans="1:41" s="3" customFormat="1">
      <c r="A558" s="180">
        <v>4661</v>
      </c>
      <c r="B558" s="53" t="s">
        <v>750</v>
      </c>
      <c r="C558" s="53" t="s">
        <v>1023</v>
      </c>
      <c r="D558" s="7"/>
      <c r="E558" s="9"/>
      <c r="F558" s="173">
        <v>1</v>
      </c>
      <c r="G558" s="9"/>
      <c r="H558" s="8">
        <f t="shared" si="650"/>
        <v>1</v>
      </c>
      <c r="I558" s="4">
        <v>1</v>
      </c>
      <c r="J558" s="9" t="s">
        <v>216</v>
      </c>
      <c r="K558" s="73">
        <f>SUMIF(exportMMB!D:D,budgetMMB!A558,exportMMB!F:F)</f>
        <v>0</v>
      </c>
      <c r="L558" s="19">
        <f t="shared" si="651"/>
        <v>0</v>
      </c>
      <c r="M558" s="32"/>
      <c r="N558" s="19">
        <f t="shared" si="652"/>
        <v>0</v>
      </c>
      <c r="O558" s="42"/>
      <c r="P558" s="42"/>
      <c r="Q558" s="42"/>
      <c r="R558" s="42"/>
      <c r="S558" s="19">
        <f t="shared" si="653"/>
        <v>0</v>
      </c>
      <c r="T558" s="42">
        <f t="shared" si="654"/>
        <v>0</v>
      </c>
      <c r="U558" s="42" t="e">
        <f>SUMIF(#REF!,A:A,#REF!)</f>
        <v>#REF!</v>
      </c>
      <c r="V558" s="42" t="e">
        <f>SUMIF(#REF!,A:A,#REF!)</f>
        <v>#REF!</v>
      </c>
      <c r="W558" s="42" t="e">
        <f>U:U+V:V</f>
        <v>#REF!</v>
      </c>
      <c r="X558" s="42" t="e">
        <f>MAX(L:L-W:W,0)</f>
        <v>#REF!</v>
      </c>
      <c r="Y558" s="42" t="e">
        <f>W:W+X:X</f>
        <v>#REF!</v>
      </c>
      <c r="Z558" s="116" t="e">
        <f>L:L-Y:Y</f>
        <v>#REF!</v>
      </c>
      <c r="AA558" s="120">
        <f>AB:AB-L:L</f>
        <v>0</v>
      </c>
      <c r="AB558" s="153">
        <f>L:L</f>
        <v>0</v>
      </c>
      <c r="AC558" s="1"/>
      <c r="AD558" s="1"/>
      <c r="AE558" s="1"/>
      <c r="AF558" s="1"/>
      <c r="AG558" s="1"/>
      <c r="AH558" s="1"/>
      <c r="AI558" s="1"/>
      <c r="AJ558" s="1"/>
      <c r="AK558" s="1"/>
      <c r="AL558" s="1"/>
      <c r="AM558" s="1"/>
      <c r="AN558" s="1"/>
      <c r="AO558" s="1"/>
    </row>
    <row r="559" spans="1:41" s="3" customFormat="1">
      <c r="A559" s="180">
        <v>4662</v>
      </c>
      <c r="B559" s="53" t="s">
        <v>751</v>
      </c>
      <c r="C559" s="53" t="s">
        <v>1023</v>
      </c>
      <c r="D559" s="7"/>
      <c r="E559" s="9"/>
      <c r="F559" s="173">
        <v>1</v>
      </c>
      <c r="G559" s="9"/>
      <c r="H559" s="8">
        <f t="shared" si="650"/>
        <v>1</v>
      </c>
      <c r="I559" s="4">
        <v>1</v>
      </c>
      <c r="J559" s="9" t="s">
        <v>216</v>
      </c>
      <c r="K559" s="73">
        <f>SUMIF(exportMMB!D:D,budgetMMB!A559,exportMMB!F:F)</f>
        <v>0</v>
      </c>
      <c r="L559" s="19">
        <f t="shared" si="651"/>
        <v>0</v>
      </c>
      <c r="M559" s="32"/>
      <c r="N559" s="19">
        <f t="shared" si="652"/>
        <v>0</v>
      </c>
      <c r="O559" s="42"/>
      <c r="P559" s="42"/>
      <c r="Q559" s="42"/>
      <c r="R559" s="42"/>
      <c r="S559" s="19">
        <f t="shared" si="653"/>
        <v>0</v>
      </c>
      <c r="T559" s="42">
        <f t="shared" si="654"/>
        <v>0</v>
      </c>
      <c r="U559" s="42" t="e">
        <f>SUMIF(#REF!,A:A,#REF!)</f>
        <v>#REF!</v>
      </c>
      <c r="V559" s="42" t="e">
        <f>SUMIF(#REF!,A:A,#REF!)</f>
        <v>#REF!</v>
      </c>
      <c r="W559" s="42" t="e">
        <f>U:U+V:V</f>
        <v>#REF!</v>
      </c>
      <c r="X559" s="42" t="e">
        <f>MAX(L:L-W:W,0)</f>
        <v>#REF!</v>
      </c>
      <c r="Y559" s="42" t="e">
        <f>W:W+X:X</f>
        <v>#REF!</v>
      </c>
      <c r="Z559" s="116" t="e">
        <f>L:L-Y:Y</f>
        <v>#REF!</v>
      </c>
      <c r="AA559" s="120">
        <f>AB:AB-L:L</f>
        <v>0</v>
      </c>
      <c r="AB559" s="153">
        <f>L:L</f>
        <v>0</v>
      </c>
      <c r="AC559" s="1"/>
      <c r="AD559" s="1"/>
      <c r="AE559" s="1"/>
      <c r="AF559" s="1"/>
      <c r="AG559" s="1"/>
      <c r="AH559" s="1"/>
      <c r="AI559" s="1"/>
      <c r="AJ559" s="1"/>
      <c r="AK559" s="1"/>
      <c r="AL559" s="1"/>
      <c r="AM559" s="1"/>
      <c r="AN559" s="1"/>
      <c r="AO559" s="1"/>
    </row>
    <row r="560" spans="1:41" s="3" customFormat="1">
      <c r="A560" s="180">
        <v>4663</v>
      </c>
      <c r="B560" s="53" t="s">
        <v>1166</v>
      </c>
      <c r="C560" s="53" t="s">
        <v>1023</v>
      </c>
      <c r="D560" s="7"/>
      <c r="E560" s="9"/>
      <c r="F560" s="173">
        <v>1</v>
      </c>
      <c r="G560" s="9"/>
      <c r="H560" s="8">
        <f t="shared" si="650"/>
        <v>1</v>
      </c>
      <c r="I560" s="4">
        <v>1</v>
      </c>
      <c r="J560" s="9" t="s">
        <v>216</v>
      </c>
      <c r="K560" s="73">
        <f>SUMIF(exportMMB!D:D,budgetMMB!A560,exportMMB!F:F)</f>
        <v>0</v>
      </c>
      <c r="L560" s="19">
        <f t="shared" si="651"/>
        <v>0</v>
      </c>
      <c r="M560" s="32"/>
      <c r="N560" s="19">
        <f t="shared" si="652"/>
        <v>0</v>
      </c>
      <c r="O560" s="42"/>
      <c r="P560" s="42"/>
      <c r="Q560" s="42"/>
      <c r="R560" s="42"/>
      <c r="S560" s="19">
        <f t="shared" si="653"/>
        <v>0</v>
      </c>
      <c r="T560" s="42">
        <f t="shared" si="654"/>
        <v>0</v>
      </c>
      <c r="U560" s="42" t="e">
        <f>SUMIF(#REF!,A:A,#REF!)</f>
        <v>#REF!</v>
      </c>
      <c r="V560" s="42" t="e">
        <f>SUMIF(#REF!,A:A,#REF!)</f>
        <v>#REF!</v>
      </c>
      <c r="W560" s="42" t="e">
        <f>U:U+V:V</f>
        <v>#REF!</v>
      </c>
      <c r="X560" s="42" t="e">
        <f>MAX(L:L-W:W,0)</f>
        <v>#REF!</v>
      </c>
      <c r="Y560" s="42" t="e">
        <f>W:W+X:X</f>
        <v>#REF!</v>
      </c>
      <c r="Z560" s="116" t="e">
        <f>L:L-Y:Y</f>
        <v>#REF!</v>
      </c>
      <c r="AA560" s="120">
        <f>AB:AB-L:L</f>
        <v>0</v>
      </c>
      <c r="AB560" s="153">
        <f>L:L</f>
        <v>0</v>
      </c>
      <c r="AC560" s="1"/>
      <c r="AD560" s="1"/>
      <c r="AE560" s="1"/>
      <c r="AF560" s="1"/>
      <c r="AG560" s="1"/>
      <c r="AH560" s="1"/>
      <c r="AI560" s="1"/>
      <c r="AJ560" s="1"/>
      <c r="AK560" s="1"/>
      <c r="AL560" s="1"/>
      <c r="AM560" s="1"/>
      <c r="AN560" s="1"/>
      <c r="AO560" s="1"/>
    </row>
    <row r="561" spans="1:41" s="3" customFormat="1">
      <c r="A561" s="180">
        <v>4664</v>
      </c>
      <c r="B561" s="53" t="s">
        <v>752</v>
      </c>
      <c r="C561" s="53" t="s">
        <v>1023</v>
      </c>
      <c r="D561" s="7"/>
      <c r="E561" s="9"/>
      <c r="F561" s="173">
        <v>1</v>
      </c>
      <c r="G561" s="9"/>
      <c r="H561" s="8">
        <f t="shared" si="650"/>
        <v>1</v>
      </c>
      <c r="I561" s="4">
        <v>1</v>
      </c>
      <c r="J561" s="9" t="s">
        <v>216</v>
      </c>
      <c r="K561" s="73">
        <f>SUMIF(exportMMB!D:D,budgetMMB!A561,exportMMB!F:F)</f>
        <v>0</v>
      </c>
      <c r="L561" s="19">
        <f t="shared" si="651"/>
        <v>0</v>
      </c>
      <c r="M561" s="32"/>
      <c r="N561" s="19">
        <f t="shared" si="652"/>
        <v>0</v>
      </c>
      <c r="O561" s="42"/>
      <c r="P561" s="42"/>
      <c r="Q561" s="42"/>
      <c r="R561" s="42"/>
      <c r="S561" s="19">
        <f t="shared" si="653"/>
        <v>0</v>
      </c>
      <c r="T561" s="42">
        <f t="shared" si="654"/>
        <v>0</v>
      </c>
      <c r="U561" s="42" t="e">
        <f>SUMIF(#REF!,A:A,#REF!)</f>
        <v>#REF!</v>
      </c>
      <c r="V561" s="42" t="e">
        <f>SUMIF(#REF!,A:A,#REF!)</f>
        <v>#REF!</v>
      </c>
      <c r="W561" s="42" t="e">
        <f>U:U+V:V</f>
        <v>#REF!</v>
      </c>
      <c r="X561" s="42" t="e">
        <f>MAX(L:L-W:W,0)</f>
        <v>#REF!</v>
      </c>
      <c r="Y561" s="42" t="e">
        <f>W:W+X:X</f>
        <v>#REF!</v>
      </c>
      <c r="Z561" s="116" t="e">
        <f>L:L-Y:Y</f>
        <v>#REF!</v>
      </c>
      <c r="AA561" s="120">
        <f>AB:AB-L:L</f>
        <v>0</v>
      </c>
      <c r="AB561" s="153">
        <f>L:L</f>
        <v>0</v>
      </c>
      <c r="AC561" s="1"/>
      <c r="AD561" s="1"/>
      <c r="AE561" s="1"/>
      <c r="AF561" s="1"/>
      <c r="AG561" s="1"/>
      <c r="AH561" s="1"/>
      <c r="AI561" s="1"/>
      <c r="AJ561" s="1"/>
      <c r="AK561" s="1"/>
      <c r="AL561" s="1"/>
      <c r="AM561" s="1"/>
      <c r="AN561" s="1"/>
      <c r="AO561" s="1"/>
    </row>
    <row r="562" spans="1:41" s="3" customFormat="1">
      <c r="A562" s="180">
        <v>4665</v>
      </c>
      <c r="B562" s="53" t="s">
        <v>1405</v>
      </c>
      <c r="C562" s="53" t="s">
        <v>1023</v>
      </c>
      <c r="D562" s="7"/>
      <c r="E562" s="9"/>
      <c r="F562" s="173">
        <v>1</v>
      </c>
      <c r="G562" s="9"/>
      <c r="H562" s="8">
        <f t="shared" si="650"/>
        <v>1</v>
      </c>
      <c r="I562" s="4">
        <v>1</v>
      </c>
      <c r="J562" s="9" t="s">
        <v>216</v>
      </c>
      <c r="K562" s="73">
        <f>SUMIF(exportMMB!D:D,budgetMMB!A562,exportMMB!F:F)</f>
        <v>0</v>
      </c>
      <c r="L562" s="19">
        <f t="shared" si="651"/>
        <v>0</v>
      </c>
      <c r="M562" s="32"/>
      <c r="N562" s="19">
        <f t="shared" si="652"/>
        <v>0</v>
      </c>
      <c r="O562" s="42"/>
      <c r="P562" s="42"/>
      <c r="Q562" s="42"/>
      <c r="R562" s="42"/>
      <c r="S562" s="19">
        <f t="shared" si="653"/>
        <v>0</v>
      </c>
      <c r="T562" s="42">
        <f t="shared" si="654"/>
        <v>0</v>
      </c>
      <c r="U562" s="42" t="e">
        <f>SUMIF(#REF!,A:A,#REF!)</f>
        <v>#REF!</v>
      </c>
      <c r="V562" s="42" t="e">
        <f>SUMIF(#REF!,A:A,#REF!)</f>
        <v>#REF!</v>
      </c>
      <c r="W562" s="42" t="e">
        <f>U:U+V:V</f>
        <v>#REF!</v>
      </c>
      <c r="X562" s="42" t="e">
        <f>MAX(L:L-W:W,0)</f>
        <v>#REF!</v>
      </c>
      <c r="Y562" s="42" t="e">
        <f>W:W+X:X</f>
        <v>#REF!</v>
      </c>
      <c r="Z562" s="116" t="e">
        <f>L:L-Y:Y</f>
        <v>#REF!</v>
      </c>
      <c r="AA562" s="120">
        <f>AB:AB-L:L</f>
        <v>0</v>
      </c>
      <c r="AB562" s="153">
        <f>L:L</f>
        <v>0</v>
      </c>
      <c r="AC562" s="1"/>
      <c r="AD562" s="1"/>
      <c r="AE562" s="1"/>
      <c r="AF562" s="1"/>
      <c r="AG562" s="1"/>
      <c r="AH562" s="1"/>
      <c r="AI562" s="1"/>
      <c r="AJ562" s="1"/>
      <c r="AK562" s="1"/>
      <c r="AL562" s="1"/>
      <c r="AM562" s="1"/>
      <c r="AN562" s="1"/>
      <c r="AO562" s="1"/>
    </row>
    <row r="563" spans="1:41" s="3" customFormat="1">
      <c r="A563" s="180">
        <v>4666</v>
      </c>
      <c r="B563" s="53" t="s">
        <v>1406</v>
      </c>
      <c r="C563" s="53" t="s">
        <v>1023</v>
      </c>
      <c r="D563" s="7"/>
      <c r="E563" s="9"/>
      <c r="F563" s="173">
        <v>1</v>
      </c>
      <c r="G563" s="9"/>
      <c r="H563" s="8">
        <f t="shared" si="650"/>
        <v>1</v>
      </c>
      <c r="I563" s="4">
        <v>1</v>
      </c>
      <c r="J563" s="9" t="s">
        <v>216</v>
      </c>
      <c r="K563" s="73">
        <f>SUMIF(exportMMB!D:D,budgetMMB!A563,exportMMB!F:F)</f>
        <v>0</v>
      </c>
      <c r="L563" s="19">
        <f t="shared" si="651"/>
        <v>0</v>
      </c>
      <c r="M563" s="32"/>
      <c r="N563" s="19">
        <f t="shared" si="652"/>
        <v>0</v>
      </c>
      <c r="O563" s="42"/>
      <c r="P563" s="42"/>
      <c r="Q563" s="42"/>
      <c r="R563" s="42"/>
      <c r="S563" s="19">
        <f t="shared" si="653"/>
        <v>0</v>
      </c>
      <c r="T563" s="42">
        <f t="shared" si="654"/>
        <v>0</v>
      </c>
      <c r="U563" s="42" t="e">
        <f>SUMIF(#REF!,A:A,#REF!)</f>
        <v>#REF!</v>
      </c>
      <c r="V563" s="42" t="e">
        <f>SUMIF(#REF!,A:A,#REF!)</f>
        <v>#REF!</v>
      </c>
      <c r="W563" s="42" t="e">
        <f>U:U+V:V</f>
        <v>#REF!</v>
      </c>
      <c r="X563" s="42" t="e">
        <f>MAX(L:L-W:W,0)</f>
        <v>#REF!</v>
      </c>
      <c r="Y563" s="42" t="e">
        <f>W:W+X:X</f>
        <v>#REF!</v>
      </c>
      <c r="Z563" s="116" t="e">
        <f>L:L-Y:Y</f>
        <v>#REF!</v>
      </c>
      <c r="AA563" s="120">
        <f>AB:AB-L:L</f>
        <v>0</v>
      </c>
      <c r="AB563" s="153">
        <f>L:L</f>
        <v>0</v>
      </c>
      <c r="AC563" s="1"/>
      <c r="AD563" s="1"/>
      <c r="AE563" s="1"/>
      <c r="AF563" s="1"/>
      <c r="AG563" s="1"/>
      <c r="AH563" s="1"/>
      <c r="AI563" s="1"/>
      <c r="AJ563" s="1"/>
      <c r="AK563" s="1"/>
      <c r="AL563" s="1"/>
      <c r="AM563" s="1"/>
      <c r="AN563" s="1"/>
      <c r="AO563" s="1"/>
    </row>
    <row r="564" spans="1:41" s="3" customFormat="1">
      <c r="A564" s="180">
        <v>4667</v>
      </c>
      <c r="B564" s="53" t="s">
        <v>754</v>
      </c>
      <c r="C564" s="53" t="s">
        <v>1023</v>
      </c>
      <c r="D564" s="7"/>
      <c r="E564" s="9"/>
      <c r="F564" s="173">
        <v>1</v>
      </c>
      <c r="G564" s="9"/>
      <c r="H564" s="8">
        <f t="shared" si="650"/>
        <v>1</v>
      </c>
      <c r="I564" s="4">
        <v>1</v>
      </c>
      <c r="J564" s="9" t="s">
        <v>216</v>
      </c>
      <c r="K564" s="73">
        <f>SUMIF(exportMMB!D:D,budgetMMB!A564,exportMMB!F:F)</f>
        <v>0</v>
      </c>
      <c r="L564" s="19">
        <f t="shared" si="651"/>
        <v>0</v>
      </c>
      <c r="M564" s="32"/>
      <c r="N564" s="19">
        <f t="shared" si="652"/>
        <v>0</v>
      </c>
      <c r="O564" s="42"/>
      <c r="P564" s="42"/>
      <c r="Q564" s="42"/>
      <c r="R564" s="42"/>
      <c r="S564" s="19">
        <f t="shared" si="653"/>
        <v>0</v>
      </c>
      <c r="T564" s="42">
        <f t="shared" si="654"/>
        <v>0</v>
      </c>
      <c r="U564" s="46" t="e">
        <f>SUMIF(#REF!,A:A,#REF!)</f>
        <v>#REF!</v>
      </c>
      <c r="V564" s="46" t="e">
        <f>SUMIF(#REF!,A:A,#REF!)</f>
        <v>#REF!</v>
      </c>
      <c r="W564" s="46" t="e">
        <f>U:U+V:V</f>
        <v>#REF!</v>
      </c>
      <c r="X564" s="46" t="e">
        <f>MAX(L:L-W:W,0)</f>
        <v>#REF!</v>
      </c>
      <c r="Y564" s="46" t="e">
        <f>W:W+X:X</f>
        <v>#REF!</v>
      </c>
      <c r="Z564" s="142" t="e">
        <f>L:L-Y:Y</f>
        <v>#REF!</v>
      </c>
      <c r="AA564" s="143">
        <f>AB:AB-L:L</f>
        <v>0</v>
      </c>
      <c r="AB564" s="153">
        <f>L:L</f>
        <v>0</v>
      </c>
      <c r="AC564" s="1"/>
      <c r="AD564" s="1"/>
      <c r="AE564" s="1"/>
      <c r="AF564" s="1"/>
      <c r="AG564" s="1"/>
      <c r="AH564" s="1"/>
      <c r="AI564" s="1"/>
      <c r="AJ564" s="1"/>
      <c r="AK564" s="1"/>
      <c r="AL564" s="1"/>
      <c r="AM564" s="1"/>
      <c r="AN564" s="1"/>
      <c r="AO564" s="1"/>
    </row>
    <row r="565" spans="1:41" s="3" customFormat="1">
      <c r="A565" s="375"/>
      <c r="B565" s="376" t="s">
        <v>1154</v>
      </c>
      <c r="C565" s="377"/>
      <c r="D565" s="378"/>
      <c r="E565" s="379"/>
      <c r="F565" s="380"/>
      <c r="G565" s="379"/>
      <c r="H565" s="381"/>
      <c r="I565" s="382"/>
      <c r="J565" s="379"/>
      <c r="K565" s="383"/>
      <c r="L565" s="384">
        <f t="shared" ref="L565:T565" si="655">SUM(L555:L564)</f>
        <v>0</v>
      </c>
      <c r="M565" s="385">
        <f t="shared" si="655"/>
        <v>0</v>
      </c>
      <c r="N565" s="384">
        <f t="shared" si="655"/>
        <v>0</v>
      </c>
      <c r="O565" s="388">
        <f t="shared" si="655"/>
        <v>0</v>
      </c>
      <c r="P565" s="388">
        <f t="shared" si="655"/>
        <v>0</v>
      </c>
      <c r="Q565" s="388">
        <f t="shared" si="655"/>
        <v>0</v>
      </c>
      <c r="R565" s="388">
        <f t="shared" si="655"/>
        <v>0</v>
      </c>
      <c r="S565" s="384">
        <f t="shared" si="655"/>
        <v>0</v>
      </c>
      <c r="T565" s="388">
        <f t="shared" si="655"/>
        <v>0</v>
      </c>
      <c r="U565" s="42" t="e">
        <f t="shared" ref="U565" si="656">SUM(U555:U564)</f>
        <v>#REF!</v>
      </c>
      <c r="V565" s="42" t="e">
        <f t="shared" ref="V565" si="657">SUM(V555:V564)</f>
        <v>#REF!</v>
      </c>
      <c r="W565" s="42" t="e">
        <f t="shared" ref="W565" si="658">SUM(W555:W564)</f>
        <v>#REF!</v>
      </c>
      <c r="X565" s="42" t="e">
        <f t="shared" ref="X565" si="659">SUM(X555:X564)</f>
        <v>#REF!</v>
      </c>
      <c r="Y565" s="42" t="e">
        <f t="shared" ref="Y565" si="660">SUM(Y555:Y564)</f>
        <v>#REF!</v>
      </c>
      <c r="Z565" s="116" t="e">
        <f t="shared" ref="Z565" si="661">SUM(Z555:Z564)</f>
        <v>#REF!</v>
      </c>
      <c r="AA565" s="120">
        <f t="shared" ref="AA565" si="662">SUM(AA555:AA564)</f>
        <v>0</v>
      </c>
      <c r="AB565" s="153">
        <f t="shared" ref="AB565" si="663">SUM(AB555:AB564)</f>
        <v>0</v>
      </c>
      <c r="AC565" s="1"/>
      <c r="AD565" s="1"/>
      <c r="AE565" s="1"/>
      <c r="AF565" s="1"/>
      <c r="AG565" s="1"/>
      <c r="AH565" s="1"/>
      <c r="AI565" s="1"/>
      <c r="AJ565" s="1"/>
      <c r="AK565" s="1"/>
      <c r="AL565" s="1"/>
      <c r="AM565" s="1"/>
      <c r="AN565" s="1"/>
      <c r="AO565" s="1"/>
    </row>
    <row r="566" spans="1:41" s="3" customFormat="1">
      <c r="A566" s="391"/>
      <c r="B566" s="376" t="s">
        <v>1167</v>
      </c>
      <c r="C566" s="392"/>
      <c r="D566" s="393"/>
      <c r="E566" s="394"/>
      <c r="F566" s="395"/>
      <c r="G566" s="394"/>
      <c r="H566" s="396"/>
      <c r="I566" s="397"/>
      <c r="J566" s="394"/>
      <c r="K566" s="398"/>
      <c r="L566" s="399"/>
      <c r="M566" s="400"/>
      <c r="N566" s="399"/>
      <c r="O566" s="403"/>
      <c r="P566" s="403"/>
      <c r="Q566" s="403"/>
      <c r="R566" s="403"/>
      <c r="S566" s="399"/>
      <c r="T566" s="403"/>
      <c r="U566" s="42"/>
      <c r="V566" s="42"/>
      <c r="W566" s="42"/>
      <c r="X566" s="42"/>
      <c r="Y566" s="42"/>
      <c r="Z566" s="116"/>
      <c r="AA566" s="120"/>
      <c r="AB566" s="153"/>
      <c r="AC566" s="1"/>
      <c r="AD566" s="1"/>
      <c r="AE566" s="1"/>
      <c r="AF566" s="1"/>
      <c r="AG566" s="1"/>
      <c r="AH566" s="1"/>
      <c r="AI566" s="1"/>
      <c r="AJ566" s="1"/>
      <c r="AK566" s="1"/>
      <c r="AL566" s="1"/>
      <c r="AM566" s="1"/>
      <c r="AN566" s="1"/>
      <c r="AO566" s="1"/>
    </row>
    <row r="567" spans="1:41" s="3" customFormat="1">
      <c r="A567" s="180">
        <v>4671</v>
      </c>
      <c r="B567" s="53" t="s">
        <v>1168</v>
      </c>
      <c r="C567" s="53" t="s">
        <v>1023</v>
      </c>
      <c r="D567" s="7"/>
      <c r="E567" s="9"/>
      <c r="F567" s="173">
        <v>1</v>
      </c>
      <c r="G567" s="9"/>
      <c r="H567" s="8">
        <f t="shared" ref="H567:H575" si="664">SUM(E567:G567)</f>
        <v>1</v>
      </c>
      <c r="I567" s="4">
        <v>1</v>
      </c>
      <c r="J567" s="9" t="s">
        <v>216</v>
      </c>
      <c r="K567" s="73">
        <f>SUMIF(exportMMB!D:D,budgetMMB!A567,exportMMB!F:F)</f>
        <v>0</v>
      </c>
      <c r="L567" s="19">
        <f t="shared" ref="L567:L575" si="665">H567*I567*K567</f>
        <v>0</v>
      </c>
      <c r="M567" s="32"/>
      <c r="N567" s="19">
        <f t="shared" ref="N567:N575" si="666">MAX(L567-SUM(O567:R567),0)</f>
        <v>0</v>
      </c>
      <c r="O567" s="42"/>
      <c r="P567" s="42"/>
      <c r="Q567" s="42"/>
      <c r="R567" s="42"/>
      <c r="S567" s="19">
        <f t="shared" ref="S567:S575" si="667">L567-SUM(N567:R567)</f>
        <v>0</v>
      </c>
      <c r="T567" s="42">
        <f t="shared" ref="T567:T575" si="668">N567</f>
        <v>0</v>
      </c>
      <c r="U567" s="42" t="e">
        <f>SUMIF(#REF!,A:A,#REF!)</f>
        <v>#REF!</v>
      </c>
      <c r="V567" s="42" t="e">
        <f>SUMIF(#REF!,A:A,#REF!)</f>
        <v>#REF!</v>
      </c>
      <c r="W567" s="42" t="e">
        <f>U:U+V:V</f>
        <v>#REF!</v>
      </c>
      <c r="X567" s="42" t="e">
        <f>MAX(L:L-W:W,0)</f>
        <v>#REF!</v>
      </c>
      <c r="Y567" s="42" t="e">
        <f>W:W+X:X</f>
        <v>#REF!</v>
      </c>
      <c r="Z567" s="116" t="e">
        <f>L:L-Y:Y</f>
        <v>#REF!</v>
      </c>
      <c r="AA567" s="120">
        <f>AB:AB-L:L</f>
        <v>0</v>
      </c>
      <c r="AB567" s="153">
        <f>L:L</f>
        <v>0</v>
      </c>
      <c r="AC567" s="1"/>
      <c r="AD567" s="1"/>
      <c r="AE567" s="1"/>
      <c r="AF567" s="1"/>
      <c r="AG567" s="1"/>
      <c r="AH567" s="1"/>
      <c r="AI567" s="1"/>
      <c r="AJ567" s="1"/>
      <c r="AK567" s="1"/>
      <c r="AL567" s="1"/>
      <c r="AM567" s="1"/>
      <c r="AN567" s="1"/>
      <c r="AO567" s="1"/>
    </row>
    <row r="568" spans="1:41" s="3" customFormat="1">
      <c r="A568" s="180">
        <v>4672</v>
      </c>
      <c r="B568" s="53" t="s">
        <v>1169</v>
      </c>
      <c r="C568" s="53" t="s">
        <v>1023</v>
      </c>
      <c r="D568" s="7"/>
      <c r="E568" s="9"/>
      <c r="F568" s="173">
        <v>1</v>
      </c>
      <c r="G568" s="9"/>
      <c r="H568" s="8">
        <f t="shared" si="664"/>
        <v>1</v>
      </c>
      <c r="I568" s="4">
        <v>1</v>
      </c>
      <c r="J568" s="9" t="s">
        <v>216</v>
      </c>
      <c r="K568" s="73">
        <f>SUMIF(exportMMB!D:D,budgetMMB!A568,exportMMB!F:F)</f>
        <v>0</v>
      </c>
      <c r="L568" s="19">
        <f t="shared" si="665"/>
        <v>0</v>
      </c>
      <c r="M568" s="32"/>
      <c r="N568" s="19">
        <f t="shared" si="666"/>
        <v>0</v>
      </c>
      <c r="O568" s="42"/>
      <c r="P568" s="42"/>
      <c r="Q568" s="42"/>
      <c r="R568" s="42"/>
      <c r="S568" s="19">
        <f t="shared" si="667"/>
        <v>0</v>
      </c>
      <c r="T568" s="42">
        <f t="shared" si="668"/>
        <v>0</v>
      </c>
      <c r="U568" s="42" t="e">
        <f>SUMIF(#REF!,A:A,#REF!)</f>
        <v>#REF!</v>
      </c>
      <c r="V568" s="42" t="e">
        <f>SUMIF(#REF!,A:A,#REF!)</f>
        <v>#REF!</v>
      </c>
      <c r="W568" s="42" t="e">
        <f>U:U+V:V</f>
        <v>#REF!</v>
      </c>
      <c r="X568" s="42" t="e">
        <f>MAX(L:L-W:W,0)</f>
        <v>#REF!</v>
      </c>
      <c r="Y568" s="42" t="e">
        <f>W:W+X:X</f>
        <v>#REF!</v>
      </c>
      <c r="Z568" s="116" t="e">
        <f>L:L-Y:Y</f>
        <v>#REF!</v>
      </c>
      <c r="AA568" s="120">
        <f>AB:AB-L:L</f>
        <v>0</v>
      </c>
      <c r="AB568" s="153">
        <f>L:L</f>
        <v>0</v>
      </c>
      <c r="AC568" s="1"/>
      <c r="AD568" s="1"/>
      <c r="AE568" s="1"/>
      <c r="AF568" s="1"/>
      <c r="AG568" s="1"/>
      <c r="AH568" s="1"/>
      <c r="AI568" s="1"/>
      <c r="AJ568" s="1"/>
      <c r="AK568" s="1"/>
      <c r="AL568" s="1"/>
      <c r="AM568" s="1"/>
      <c r="AN568" s="1"/>
      <c r="AO568" s="1"/>
    </row>
    <row r="569" spans="1:41" s="3" customFormat="1">
      <c r="A569" s="180">
        <v>4673</v>
      </c>
      <c r="B569" s="53" t="s">
        <v>1170</v>
      </c>
      <c r="C569" s="53" t="s">
        <v>1023</v>
      </c>
      <c r="D569" s="7"/>
      <c r="E569" s="9"/>
      <c r="F569" s="173">
        <v>1</v>
      </c>
      <c r="G569" s="9"/>
      <c r="H569" s="8">
        <f t="shared" si="664"/>
        <v>1</v>
      </c>
      <c r="I569" s="4">
        <v>1</v>
      </c>
      <c r="J569" s="9" t="s">
        <v>216</v>
      </c>
      <c r="K569" s="73">
        <f>SUMIF(exportMMB!D:D,budgetMMB!A569,exportMMB!F:F)</f>
        <v>0</v>
      </c>
      <c r="L569" s="19">
        <f t="shared" si="665"/>
        <v>0</v>
      </c>
      <c r="M569" s="32"/>
      <c r="N569" s="19">
        <f t="shared" si="666"/>
        <v>0</v>
      </c>
      <c r="O569" s="42"/>
      <c r="P569" s="42"/>
      <c r="Q569" s="42"/>
      <c r="R569" s="42"/>
      <c r="S569" s="19">
        <f t="shared" si="667"/>
        <v>0</v>
      </c>
      <c r="T569" s="42">
        <f t="shared" si="668"/>
        <v>0</v>
      </c>
      <c r="U569" s="42" t="e">
        <f>SUMIF(#REF!,A:A,#REF!)</f>
        <v>#REF!</v>
      </c>
      <c r="V569" s="42" t="e">
        <f>SUMIF(#REF!,A:A,#REF!)</f>
        <v>#REF!</v>
      </c>
      <c r="W569" s="42" t="e">
        <f>U:U+V:V</f>
        <v>#REF!</v>
      </c>
      <c r="X569" s="42" t="e">
        <f>MAX(L:L-W:W,0)</f>
        <v>#REF!</v>
      </c>
      <c r="Y569" s="42" t="e">
        <f>W:W+X:X</f>
        <v>#REF!</v>
      </c>
      <c r="Z569" s="116" t="e">
        <f>L:L-Y:Y</f>
        <v>#REF!</v>
      </c>
      <c r="AA569" s="120">
        <f>AB:AB-L:L</f>
        <v>0</v>
      </c>
      <c r="AB569" s="153">
        <f>L:L</f>
        <v>0</v>
      </c>
      <c r="AC569" s="1"/>
      <c r="AD569" s="1"/>
      <c r="AE569" s="1"/>
      <c r="AF569" s="1"/>
      <c r="AG569" s="1"/>
      <c r="AH569" s="1"/>
      <c r="AI569" s="1"/>
      <c r="AJ569" s="1"/>
      <c r="AK569" s="1"/>
      <c r="AL569" s="1"/>
      <c r="AM569" s="1"/>
      <c r="AN569" s="1"/>
      <c r="AO569" s="1"/>
    </row>
    <row r="570" spans="1:41" s="3" customFormat="1">
      <c r="A570" s="180">
        <v>4675</v>
      </c>
      <c r="B570" s="53" t="s">
        <v>1407</v>
      </c>
      <c r="C570" s="53" t="s">
        <v>1023</v>
      </c>
      <c r="D570" s="7"/>
      <c r="E570" s="9"/>
      <c r="F570" s="173">
        <v>1</v>
      </c>
      <c r="G570" s="9"/>
      <c r="H570" s="8">
        <f t="shared" si="664"/>
        <v>1</v>
      </c>
      <c r="I570" s="4">
        <v>1</v>
      </c>
      <c r="J570" s="9" t="s">
        <v>216</v>
      </c>
      <c r="K570" s="73">
        <f>SUMIF(exportMMB!D:D,budgetMMB!A570,exportMMB!F:F)</f>
        <v>0</v>
      </c>
      <c r="L570" s="19">
        <f t="shared" si="665"/>
        <v>0</v>
      </c>
      <c r="M570" s="32"/>
      <c r="N570" s="19">
        <f t="shared" si="666"/>
        <v>0</v>
      </c>
      <c r="O570" s="42"/>
      <c r="P570" s="42"/>
      <c r="Q570" s="42"/>
      <c r="R570" s="42"/>
      <c r="S570" s="19">
        <f t="shared" si="667"/>
        <v>0</v>
      </c>
      <c r="T570" s="42">
        <f t="shared" si="668"/>
        <v>0</v>
      </c>
      <c r="U570" s="42" t="e">
        <f>SUMIF(#REF!,A:A,#REF!)</f>
        <v>#REF!</v>
      </c>
      <c r="V570" s="42" t="e">
        <f>SUMIF(#REF!,A:A,#REF!)</f>
        <v>#REF!</v>
      </c>
      <c r="W570" s="42" t="e">
        <f>U:U+V:V</f>
        <v>#REF!</v>
      </c>
      <c r="X570" s="42" t="e">
        <f>MAX(L:L-W:W,0)</f>
        <v>#REF!</v>
      </c>
      <c r="Y570" s="42" t="e">
        <f>W:W+X:X</f>
        <v>#REF!</v>
      </c>
      <c r="Z570" s="116" t="e">
        <f>L:L-Y:Y</f>
        <v>#REF!</v>
      </c>
      <c r="AA570" s="120">
        <f>AB:AB-L:L</f>
        <v>0</v>
      </c>
      <c r="AB570" s="153">
        <f>L:L</f>
        <v>0</v>
      </c>
      <c r="AC570" s="1"/>
      <c r="AD570" s="1"/>
      <c r="AE570" s="1"/>
      <c r="AF570" s="1"/>
      <c r="AG570" s="1"/>
      <c r="AH570" s="1"/>
      <c r="AI570" s="1"/>
      <c r="AJ570" s="1"/>
      <c r="AK570" s="1"/>
      <c r="AL570" s="1"/>
      <c r="AM570" s="1"/>
      <c r="AN570" s="1"/>
      <c r="AO570" s="1"/>
    </row>
    <row r="571" spans="1:41" s="3" customFormat="1">
      <c r="A571" s="180">
        <v>4676</v>
      </c>
      <c r="B571" s="53" t="s">
        <v>1171</v>
      </c>
      <c r="C571" s="53" t="s">
        <v>1023</v>
      </c>
      <c r="D571" s="7"/>
      <c r="E571" s="9"/>
      <c r="F571" s="173">
        <v>1</v>
      </c>
      <c r="G571" s="9"/>
      <c r="H571" s="8">
        <f t="shared" si="664"/>
        <v>1</v>
      </c>
      <c r="I571" s="4">
        <v>1</v>
      </c>
      <c r="J571" s="9" t="s">
        <v>216</v>
      </c>
      <c r="K571" s="73">
        <f>SUMIF(exportMMB!D:D,budgetMMB!A571,exportMMB!F:F)</f>
        <v>0</v>
      </c>
      <c r="L571" s="19">
        <f t="shared" si="665"/>
        <v>0</v>
      </c>
      <c r="M571" s="32"/>
      <c r="N571" s="19">
        <f t="shared" si="666"/>
        <v>0</v>
      </c>
      <c r="O571" s="42"/>
      <c r="P571" s="42"/>
      <c r="Q571" s="42"/>
      <c r="R571" s="42"/>
      <c r="S571" s="19">
        <f t="shared" si="667"/>
        <v>0</v>
      </c>
      <c r="T571" s="42">
        <f t="shared" si="668"/>
        <v>0</v>
      </c>
      <c r="U571" s="42" t="e">
        <f>SUMIF(#REF!,A:A,#REF!)</f>
        <v>#REF!</v>
      </c>
      <c r="V571" s="42" t="e">
        <f>SUMIF(#REF!,A:A,#REF!)</f>
        <v>#REF!</v>
      </c>
      <c r="W571" s="42" t="e">
        <f>U:U+V:V</f>
        <v>#REF!</v>
      </c>
      <c r="X571" s="42" t="e">
        <f>MAX(L:L-W:W,0)</f>
        <v>#REF!</v>
      </c>
      <c r="Y571" s="42" t="e">
        <f>W:W+X:X</f>
        <v>#REF!</v>
      </c>
      <c r="Z571" s="116" t="e">
        <f>L:L-Y:Y</f>
        <v>#REF!</v>
      </c>
      <c r="AA571" s="120">
        <f>AB:AB-L:L</f>
        <v>0</v>
      </c>
      <c r="AB571" s="153">
        <f>L:L</f>
        <v>0</v>
      </c>
      <c r="AC571" s="1"/>
      <c r="AD571" s="1"/>
      <c r="AE571" s="1"/>
      <c r="AF571" s="1"/>
      <c r="AG571" s="1"/>
      <c r="AH571" s="1"/>
      <c r="AI571" s="1"/>
      <c r="AJ571" s="1"/>
      <c r="AK571" s="1"/>
      <c r="AL571" s="1"/>
      <c r="AM571" s="1"/>
      <c r="AN571" s="1"/>
      <c r="AO571" s="1"/>
    </row>
    <row r="572" spans="1:41" s="3" customFormat="1">
      <c r="A572" s="180">
        <v>4680</v>
      </c>
      <c r="B572" s="53" t="s">
        <v>1172</v>
      </c>
      <c r="C572" s="53" t="s">
        <v>1023</v>
      </c>
      <c r="D572" s="7"/>
      <c r="E572" s="9"/>
      <c r="F572" s="173">
        <v>1</v>
      </c>
      <c r="G572" s="9"/>
      <c r="H572" s="8">
        <f t="shared" si="664"/>
        <v>1</v>
      </c>
      <c r="I572" s="4">
        <v>1</v>
      </c>
      <c r="J572" s="9" t="s">
        <v>216</v>
      </c>
      <c r="K572" s="73">
        <f>SUMIF(exportMMB!D:D,budgetMMB!A572,exportMMB!F:F)</f>
        <v>0</v>
      </c>
      <c r="L572" s="19">
        <f t="shared" si="665"/>
        <v>0</v>
      </c>
      <c r="M572" s="32"/>
      <c r="N572" s="19">
        <f t="shared" si="666"/>
        <v>0</v>
      </c>
      <c r="O572" s="42"/>
      <c r="P572" s="42"/>
      <c r="Q572" s="42"/>
      <c r="R572" s="42"/>
      <c r="S572" s="19">
        <f t="shared" si="667"/>
        <v>0</v>
      </c>
      <c r="T572" s="42">
        <f t="shared" si="668"/>
        <v>0</v>
      </c>
      <c r="U572" s="42" t="e">
        <f>SUMIF(#REF!,A:A,#REF!)</f>
        <v>#REF!</v>
      </c>
      <c r="V572" s="42" t="e">
        <f>SUMIF(#REF!,A:A,#REF!)</f>
        <v>#REF!</v>
      </c>
      <c r="W572" s="42" t="e">
        <f>U:U+V:V</f>
        <v>#REF!</v>
      </c>
      <c r="X572" s="42" t="e">
        <f>MAX(L:L-W:W,0)</f>
        <v>#REF!</v>
      </c>
      <c r="Y572" s="42" t="e">
        <f>W:W+X:X</f>
        <v>#REF!</v>
      </c>
      <c r="Z572" s="116" t="e">
        <f>L:L-Y:Y</f>
        <v>#REF!</v>
      </c>
      <c r="AA572" s="120">
        <f>AB:AB-L:L</f>
        <v>0</v>
      </c>
      <c r="AB572" s="153">
        <f>L:L</f>
        <v>0</v>
      </c>
      <c r="AC572" s="1"/>
      <c r="AD572" s="1"/>
      <c r="AE572" s="1"/>
      <c r="AF572" s="1"/>
      <c r="AG572" s="1"/>
      <c r="AH572" s="1"/>
      <c r="AI572" s="1"/>
      <c r="AJ572" s="1"/>
      <c r="AK572" s="1"/>
      <c r="AL572" s="1"/>
      <c r="AM572" s="1"/>
      <c r="AN572" s="1"/>
      <c r="AO572" s="1"/>
    </row>
    <row r="573" spans="1:41" s="3" customFormat="1">
      <c r="A573" s="180">
        <v>4681</v>
      </c>
      <c r="B573" s="53" t="s">
        <v>1173</v>
      </c>
      <c r="C573" s="53" t="s">
        <v>1023</v>
      </c>
      <c r="D573" s="7"/>
      <c r="E573" s="9"/>
      <c r="F573" s="173">
        <v>1</v>
      </c>
      <c r="G573" s="9"/>
      <c r="H573" s="8">
        <f t="shared" si="664"/>
        <v>1</v>
      </c>
      <c r="I573" s="4">
        <v>1</v>
      </c>
      <c r="J573" s="9" t="s">
        <v>216</v>
      </c>
      <c r="K573" s="73">
        <f>SUMIF(exportMMB!D:D,budgetMMB!A573,exportMMB!F:F)</f>
        <v>0</v>
      </c>
      <c r="L573" s="19">
        <f t="shared" si="665"/>
        <v>0</v>
      </c>
      <c r="M573" s="32"/>
      <c r="N573" s="19">
        <f t="shared" si="666"/>
        <v>0</v>
      </c>
      <c r="O573" s="42"/>
      <c r="P573" s="42"/>
      <c r="Q573" s="42"/>
      <c r="R573" s="42"/>
      <c r="S573" s="19">
        <f t="shared" si="667"/>
        <v>0</v>
      </c>
      <c r="T573" s="42">
        <f t="shared" si="668"/>
        <v>0</v>
      </c>
      <c r="U573" s="42" t="e">
        <f>SUMIF(#REF!,A:A,#REF!)</f>
        <v>#REF!</v>
      </c>
      <c r="V573" s="42" t="e">
        <f>SUMIF(#REF!,A:A,#REF!)</f>
        <v>#REF!</v>
      </c>
      <c r="W573" s="42" t="e">
        <f>U:U+V:V</f>
        <v>#REF!</v>
      </c>
      <c r="X573" s="42" t="e">
        <f>MAX(L:L-W:W,0)</f>
        <v>#REF!</v>
      </c>
      <c r="Y573" s="42" t="e">
        <f>W:W+X:X</f>
        <v>#REF!</v>
      </c>
      <c r="Z573" s="116" t="e">
        <f>L:L-Y:Y</f>
        <v>#REF!</v>
      </c>
      <c r="AA573" s="120">
        <f>AB:AB-L:L</f>
        <v>0</v>
      </c>
      <c r="AB573" s="153">
        <f>L:L</f>
        <v>0</v>
      </c>
      <c r="AC573" s="1"/>
      <c r="AD573" s="1"/>
      <c r="AE573" s="1"/>
      <c r="AF573" s="1"/>
      <c r="AG573" s="1"/>
      <c r="AH573" s="1"/>
      <c r="AI573" s="1"/>
      <c r="AJ573" s="1"/>
      <c r="AK573" s="1"/>
      <c r="AL573" s="1"/>
      <c r="AM573" s="1"/>
      <c r="AN573" s="1"/>
      <c r="AO573" s="1"/>
    </row>
    <row r="574" spans="1:41" s="3" customFormat="1">
      <c r="A574" s="180">
        <v>4682</v>
      </c>
      <c r="B574" s="53" t="s">
        <v>1174</v>
      </c>
      <c r="C574" s="53" t="s">
        <v>1023</v>
      </c>
      <c r="D574" s="7"/>
      <c r="E574" s="9"/>
      <c r="F574" s="173">
        <v>1</v>
      </c>
      <c r="G574" s="9"/>
      <c r="H574" s="8">
        <f t="shared" si="664"/>
        <v>1</v>
      </c>
      <c r="I574" s="4">
        <v>1</v>
      </c>
      <c r="J574" s="9" t="s">
        <v>216</v>
      </c>
      <c r="K574" s="73">
        <f>SUMIF(exportMMB!D:D,budgetMMB!A574,exportMMB!F:F)</f>
        <v>0</v>
      </c>
      <c r="L574" s="19">
        <f t="shared" si="665"/>
        <v>0</v>
      </c>
      <c r="M574" s="32"/>
      <c r="N574" s="19">
        <f t="shared" si="666"/>
        <v>0</v>
      </c>
      <c r="O574" s="42"/>
      <c r="P574" s="42"/>
      <c r="Q574" s="42"/>
      <c r="R574" s="42"/>
      <c r="S574" s="19">
        <f t="shared" si="667"/>
        <v>0</v>
      </c>
      <c r="T574" s="42">
        <f t="shared" si="668"/>
        <v>0</v>
      </c>
      <c r="U574" s="42" t="e">
        <f>SUMIF(#REF!,A:A,#REF!)</f>
        <v>#REF!</v>
      </c>
      <c r="V574" s="42" t="e">
        <f>SUMIF(#REF!,A:A,#REF!)</f>
        <v>#REF!</v>
      </c>
      <c r="W574" s="42" t="e">
        <f>U:U+V:V</f>
        <v>#REF!</v>
      </c>
      <c r="X574" s="42" t="e">
        <f>MAX(L:L-W:W,0)</f>
        <v>#REF!</v>
      </c>
      <c r="Y574" s="42" t="e">
        <f>W:W+X:X</f>
        <v>#REF!</v>
      </c>
      <c r="Z574" s="116" t="e">
        <f>L:L-Y:Y</f>
        <v>#REF!</v>
      </c>
      <c r="AA574" s="120">
        <f>AB:AB-L:L</f>
        <v>0</v>
      </c>
      <c r="AB574" s="153">
        <f>L:L</f>
        <v>0</v>
      </c>
      <c r="AC574" s="1"/>
      <c r="AD574" s="1"/>
      <c r="AE574" s="1"/>
      <c r="AF574" s="1"/>
      <c r="AG574" s="1"/>
      <c r="AH574" s="1"/>
      <c r="AI574" s="1"/>
      <c r="AJ574" s="1"/>
      <c r="AK574" s="1"/>
      <c r="AL574" s="1"/>
      <c r="AM574" s="1"/>
      <c r="AN574" s="1"/>
      <c r="AO574" s="1"/>
    </row>
    <row r="575" spans="1:41" s="3" customFormat="1">
      <c r="A575" s="180">
        <v>4685</v>
      </c>
      <c r="B575" s="53" t="s">
        <v>1175</v>
      </c>
      <c r="C575" s="53" t="s">
        <v>1023</v>
      </c>
      <c r="D575" s="7"/>
      <c r="E575" s="9"/>
      <c r="F575" s="173">
        <v>1</v>
      </c>
      <c r="G575" s="9"/>
      <c r="H575" s="8">
        <f t="shared" si="664"/>
        <v>1</v>
      </c>
      <c r="I575" s="4">
        <v>1</v>
      </c>
      <c r="J575" s="9" t="s">
        <v>216</v>
      </c>
      <c r="K575" s="73">
        <f>SUMIF(exportMMB!D:D,budgetMMB!A575,exportMMB!F:F)</f>
        <v>0</v>
      </c>
      <c r="L575" s="19">
        <f t="shared" si="665"/>
        <v>0</v>
      </c>
      <c r="M575" s="32"/>
      <c r="N575" s="19">
        <f t="shared" si="666"/>
        <v>0</v>
      </c>
      <c r="O575" s="42"/>
      <c r="P575" s="42"/>
      <c r="Q575" s="42"/>
      <c r="R575" s="42"/>
      <c r="S575" s="19">
        <f t="shared" si="667"/>
        <v>0</v>
      </c>
      <c r="T575" s="42">
        <f t="shared" si="668"/>
        <v>0</v>
      </c>
      <c r="U575" s="42" t="e">
        <f>SUMIF(#REF!,A:A,#REF!)</f>
        <v>#REF!</v>
      </c>
      <c r="V575" s="42" t="e">
        <f>SUMIF(#REF!,A:A,#REF!)</f>
        <v>#REF!</v>
      </c>
      <c r="W575" s="42" t="e">
        <f>U:U+V:V</f>
        <v>#REF!</v>
      </c>
      <c r="X575" s="42" t="e">
        <f>MAX(L:L-W:W,0)</f>
        <v>#REF!</v>
      </c>
      <c r="Y575" s="42" t="e">
        <f>W:W+X:X</f>
        <v>#REF!</v>
      </c>
      <c r="Z575" s="116" t="e">
        <f>L:L-Y:Y</f>
        <v>#REF!</v>
      </c>
      <c r="AA575" s="120">
        <f>AB:AB-L:L</f>
        <v>0</v>
      </c>
      <c r="AB575" s="153">
        <f>L:L</f>
        <v>0</v>
      </c>
      <c r="AC575" s="1"/>
      <c r="AD575" s="1"/>
      <c r="AE575" s="1"/>
      <c r="AF575" s="1"/>
      <c r="AG575" s="1"/>
      <c r="AH575" s="1"/>
      <c r="AI575" s="1"/>
      <c r="AJ575" s="1"/>
      <c r="AK575" s="1"/>
      <c r="AL575" s="1"/>
      <c r="AM575" s="1"/>
      <c r="AN575" s="1"/>
      <c r="AO575" s="1"/>
    </row>
    <row r="576" spans="1:41" s="3" customFormat="1">
      <c r="A576" s="375"/>
      <c r="B576" s="376" t="s">
        <v>1154</v>
      </c>
      <c r="C576" s="377"/>
      <c r="D576" s="378"/>
      <c r="E576" s="379"/>
      <c r="F576" s="380"/>
      <c r="G576" s="379"/>
      <c r="H576" s="381"/>
      <c r="I576" s="382"/>
      <c r="J576" s="379"/>
      <c r="K576" s="383"/>
      <c r="L576" s="384">
        <f t="shared" ref="L576:T576" si="669">SUM(L567:L575)</f>
        <v>0</v>
      </c>
      <c r="M576" s="385">
        <f t="shared" si="669"/>
        <v>0</v>
      </c>
      <c r="N576" s="384">
        <f t="shared" si="669"/>
        <v>0</v>
      </c>
      <c r="O576" s="388">
        <f t="shared" si="669"/>
        <v>0</v>
      </c>
      <c r="P576" s="388">
        <f t="shared" si="669"/>
        <v>0</v>
      </c>
      <c r="Q576" s="388">
        <f t="shared" si="669"/>
        <v>0</v>
      </c>
      <c r="R576" s="388">
        <f t="shared" si="669"/>
        <v>0</v>
      </c>
      <c r="S576" s="384">
        <f t="shared" si="669"/>
        <v>0</v>
      </c>
      <c r="T576" s="388">
        <f t="shared" si="669"/>
        <v>0</v>
      </c>
      <c r="U576" s="42" t="e">
        <f t="shared" ref="U576" si="670">SUM(U567:U575)</f>
        <v>#REF!</v>
      </c>
      <c r="V576" s="42" t="e">
        <f t="shared" ref="V576" si="671">SUM(V567:V575)</f>
        <v>#REF!</v>
      </c>
      <c r="W576" s="42" t="e">
        <f t="shared" ref="W576" si="672">SUM(W567:W575)</f>
        <v>#REF!</v>
      </c>
      <c r="X576" s="42" t="e">
        <f t="shared" ref="X576" si="673">SUM(X567:X575)</f>
        <v>#REF!</v>
      </c>
      <c r="Y576" s="42" t="e">
        <f t="shared" ref="Y576" si="674">SUM(Y567:Y575)</f>
        <v>#REF!</v>
      </c>
      <c r="Z576" s="116" t="e">
        <f t="shared" ref="Z576" si="675">SUM(Z567:Z575)</f>
        <v>#REF!</v>
      </c>
      <c r="AA576" s="120">
        <f t="shared" ref="AA576" si="676">SUM(AA567:AA575)</f>
        <v>0</v>
      </c>
      <c r="AB576" s="153">
        <f t="shared" ref="AB576" si="677">SUM(AB567:AB575)</f>
        <v>0</v>
      </c>
      <c r="AC576" s="1"/>
      <c r="AD576" s="1"/>
      <c r="AE576" s="1"/>
      <c r="AF576" s="1"/>
      <c r="AG576" s="1"/>
      <c r="AH576" s="1"/>
      <c r="AI576" s="1"/>
      <c r="AJ576" s="1"/>
      <c r="AK576" s="1"/>
      <c r="AL576" s="1"/>
      <c r="AM576" s="1"/>
      <c r="AN576" s="1"/>
      <c r="AO576" s="1"/>
    </row>
    <row r="577" spans="1:41" s="3" customFormat="1">
      <c r="A577" s="391"/>
      <c r="B577" s="376" t="s">
        <v>1176</v>
      </c>
      <c r="C577" s="392"/>
      <c r="D577" s="393"/>
      <c r="E577" s="394"/>
      <c r="F577" s="395"/>
      <c r="G577" s="394"/>
      <c r="H577" s="396"/>
      <c r="I577" s="397"/>
      <c r="J577" s="394"/>
      <c r="K577" s="398"/>
      <c r="L577" s="399"/>
      <c r="M577" s="400"/>
      <c r="N577" s="399"/>
      <c r="O577" s="403"/>
      <c r="P577" s="403"/>
      <c r="Q577" s="403"/>
      <c r="R577" s="403"/>
      <c r="S577" s="399"/>
      <c r="T577" s="403"/>
      <c r="U577" s="46"/>
      <c r="V577" s="46"/>
      <c r="W577" s="46"/>
      <c r="X577" s="46"/>
      <c r="Y577" s="46"/>
      <c r="Z577" s="142"/>
      <c r="AA577" s="143"/>
      <c r="AB577" s="153"/>
      <c r="AC577" s="1"/>
      <c r="AD577" s="1"/>
      <c r="AE577" s="1"/>
      <c r="AF577" s="1"/>
      <c r="AG577" s="1"/>
      <c r="AH577" s="1"/>
      <c r="AI577" s="1"/>
      <c r="AJ577" s="1"/>
      <c r="AK577" s="1"/>
      <c r="AL577" s="1"/>
      <c r="AM577" s="1"/>
      <c r="AN577" s="1"/>
      <c r="AO577" s="1"/>
    </row>
    <row r="578" spans="1:41" s="3" customFormat="1">
      <c r="A578" s="180">
        <v>4691</v>
      </c>
      <c r="B578" s="53" t="s">
        <v>1177</v>
      </c>
      <c r="C578" s="53" t="s">
        <v>1023</v>
      </c>
      <c r="D578" s="7"/>
      <c r="E578" s="9"/>
      <c r="F578" s="173">
        <v>1</v>
      </c>
      <c r="G578" s="9"/>
      <c r="H578" s="8">
        <f t="shared" ref="H578:H580" si="678">SUM(E578:G578)</f>
        <v>1</v>
      </c>
      <c r="I578" s="4">
        <v>1</v>
      </c>
      <c r="J578" s="9" t="s">
        <v>216</v>
      </c>
      <c r="K578" s="73">
        <f>SUMIF(exportMMB!D:D,budgetMMB!A578,exportMMB!F:F)</f>
        <v>0</v>
      </c>
      <c r="L578" s="19">
        <f t="shared" ref="L578:L580" si="679">H578*I578*K578</f>
        <v>0</v>
      </c>
      <c r="M578" s="32"/>
      <c r="N578" s="19">
        <f t="shared" ref="N578:N580" si="680">MAX(L578-SUM(O578:R578),0)</f>
        <v>0</v>
      </c>
      <c r="O578" s="42"/>
      <c r="P578" s="42"/>
      <c r="Q578" s="42"/>
      <c r="R578" s="42"/>
      <c r="S578" s="19">
        <f t="shared" ref="S578:S580" si="681">L578-SUM(N578:R578)</f>
        <v>0</v>
      </c>
      <c r="T578" s="42">
        <f t="shared" ref="T578:T580" si="682">N578</f>
        <v>0</v>
      </c>
      <c r="U578" s="42" t="e">
        <f>SUMIF(#REF!,A:A,#REF!)</f>
        <v>#REF!</v>
      </c>
      <c r="V578" s="42" t="e">
        <f>SUMIF(#REF!,A:A,#REF!)</f>
        <v>#REF!</v>
      </c>
      <c r="W578" s="42" t="e">
        <f>U:U+V:V</f>
        <v>#REF!</v>
      </c>
      <c r="X578" s="42" t="e">
        <f>MAX(L:L-W:W,0)</f>
        <v>#REF!</v>
      </c>
      <c r="Y578" s="42" t="e">
        <f>W:W+X:X</f>
        <v>#REF!</v>
      </c>
      <c r="Z578" s="116" t="e">
        <f>L:L-Y:Y</f>
        <v>#REF!</v>
      </c>
      <c r="AA578" s="120">
        <f>AB:AB-L:L</f>
        <v>0</v>
      </c>
      <c r="AB578" s="153">
        <f>L:L</f>
        <v>0</v>
      </c>
      <c r="AC578" s="1"/>
      <c r="AD578" s="1"/>
      <c r="AE578" s="1"/>
      <c r="AF578" s="1"/>
      <c r="AG578" s="1"/>
      <c r="AH578" s="1"/>
      <c r="AI578" s="1"/>
      <c r="AJ578" s="1"/>
      <c r="AK578" s="1"/>
      <c r="AL578" s="1"/>
      <c r="AM578" s="1"/>
      <c r="AN578" s="1"/>
      <c r="AO578" s="1"/>
    </row>
    <row r="579" spans="1:41" s="3" customFormat="1">
      <c r="A579" s="180">
        <v>4692</v>
      </c>
      <c r="B579" s="53" t="s">
        <v>1178</v>
      </c>
      <c r="C579" s="53" t="s">
        <v>1023</v>
      </c>
      <c r="D579" s="7"/>
      <c r="E579" s="9"/>
      <c r="F579" s="173">
        <v>1</v>
      </c>
      <c r="G579" s="9"/>
      <c r="H579" s="8">
        <f t="shared" si="678"/>
        <v>1</v>
      </c>
      <c r="I579" s="4">
        <v>1</v>
      </c>
      <c r="J579" s="9" t="s">
        <v>216</v>
      </c>
      <c r="K579" s="73">
        <f>SUMIF(exportMMB!D:D,budgetMMB!A579,exportMMB!F:F)</f>
        <v>0</v>
      </c>
      <c r="L579" s="19">
        <f t="shared" si="679"/>
        <v>0</v>
      </c>
      <c r="M579" s="32"/>
      <c r="N579" s="19">
        <f t="shared" si="680"/>
        <v>0</v>
      </c>
      <c r="O579" s="42"/>
      <c r="P579" s="42"/>
      <c r="Q579" s="42"/>
      <c r="R579" s="42"/>
      <c r="S579" s="19">
        <f t="shared" si="681"/>
        <v>0</v>
      </c>
      <c r="T579" s="42">
        <f t="shared" si="682"/>
        <v>0</v>
      </c>
      <c r="U579" s="42" t="e">
        <f>SUMIF(#REF!,A:A,#REF!)</f>
        <v>#REF!</v>
      </c>
      <c r="V579" s="42" t="e">
        <f>SUMIF(#REF!,A:A,#REF!)</f>
        <v>#REF!</v>
      </c>
      <c r="W579" s="42" t="e">
        <f>U:U+V:V</f>
        <v>#REF!</v>
      </c>
      <c r="X579" s="42" t="e">
        <f>MAX(L:L-W:W,0)</f>
        <v>#REF!</v>
      </c>
      <c r="Y579" s="42" t="e">
        <f>W:W+X:X</f>
        <v>#REF!</v>
      </c>
      <c r="Z579" s="116" t="e">
        <f>L:L-Y:Y</f>
        <v>#REF!</v>
      </c>
      <c r="AA579" s="120">
        <f>AB:AB-L:L</f>
        <v>0</v>
      </c>
      <c r="AB579" s="153">
        <f>L:L</f>
        <v>0</v>
      </c>
      <c r="AC579" s="1"/>
      <c r="AD579" s="1"/>
      <c r="AE579" s="1"/>
      <c r="AF579" s="1"/>
      <c r="AG579" s="1"/>
      <c r="AH579" s="1"/>
      <c r="AI579" s="1"/>
      <c r="AJ579" s="1"/>
      <c r="AK579" s="1"/>
      <c r="AL579" s="1"/>
      <c r="AM579" s="1"/>
      <c r="AN579" s="1"/>
      <c r="AO579" s="1"/>
    </row>
    <row r="580" spans="1:41" s="3" customFormat="1">
      <c r="A580" s="180">
        <v>4693</v>
      </c>
      <c r="B580" s="53" t="s">
        <v>1179</v>
      </c>
      <c r="C580" s="53" t="s">
        <v>1023</v>
      </c>
      <c r="D580" s="7"/>
      <c r="E580" s="9"/>
      <c r="F580" s="173">
        <v>1</v>
      </c>
      <c r="G580" s="9"/>
      <c r="H580" s="8">
        <f t="shared" si="678"/>
        <v>1</v>
      </c>
      <c r="I580" s="4">
        <v>1</v>
      </c>
      <c r="J580" s="9" t="s">
        <v>216</v>
      </c>
      <c r="K580" s="73">
        <f>SUMIF(exportMMB!D:D,budgetMMB!A580,exportMMB!F:F)</f>
        <v>0</v>
      </c>
      <c r="L580" s="19">
        <f t="shared" si="679"/>
        <v>0</v>
      </c>
      <c r="M580" s="32"/>
      <c r="N580" s="19">
        <f t="shared" si="680"/>
        <v>0</v>
      </c>
      <c r="O580" s="42"/>
      <c r="P580" s="42"/>
      <c r="Q580" s="42"/>
      <c r="R580" s="42"/>
      <c r="S580" s="19">
        <f t="shared" si="681"/>
        <v>0</v>
      </c>
      <c r="T580" s="42">
        <f t="shared" si="682"/>
        <v>0</v>
      </c>
      <c r="U580" s="42" t="e">
        <f>SUMIF(#REF!,A:A,#REF!)</f>
        <v>#REF!</v>
      </c>
      <c r="V580" s="42" t="e">
        <f>SUMIF(#REF!,A:A,#REF!)</f>
        <v>#REF!</v>
      </c>
      <c r="W580" s="42" t="e">
        <f>U:U+V:V</f>
        <v>#REF!</v>
      </c>
      <c r="X580" s="42" t="e">
        <f>MAX(L:L-W:W,0)</f>
        <v>#REF!</v>
      </c>
      <c r="Y580" s="42" t="e">
        <f>W:W+X:X</f>
        <v>#REF!</v>
      </c>
      <c r="Z580" s="116" t="e">
        <f>L:L-Y:Y</f>
        <v>#REF!</v>
      </c>
      <c r="AA580" s="120">
        <f>AB:AB-L:L</f>
        <v>0</v>
      </c>
      <c r="AB580" s="153">
        <f>L:L</f>
        <v>0</v>
      </c>
      <c r="AC580" s="1"/>
      <c r="AD580" s="1"/>
      <c r="AE580" s="1"/>
      <c r="AF580" s="1"/>
      <c r="AG580" s="1"/>
      <c r="AH580" s="1"/>
      <c r="AI580" s="1"/>
      <c r="AJ580" s="1"/>
      <c r="AK580" s="1"/>
      <c r="AL580" s="1"/>
      <c r="AM580" s="1"/>
      <c r="AN580" s="1"/>
      <c r="AO580" s="1"/>
    </row>
    <row r="581" spans="1:41" s="3" customFormat="1">
      <c r="A581" s="375"/>
      <c r="B581" s="376" t="s">
        <v>1154</v>
      </c>
      <c r="C581" s="377"/>
      <c r="D581" s="378"/>
      <c r="E581" s="379"/>
      <c r="F581" s="380"/>
      <c r="G581" s="379"/>
      <c r="H581" s="381"/>
      <c r="I581" s="382"/>
      <c r="J581" s="379"/>
      <c r="K581" s="383"/>
      <c r="L581" s="384">
        <f t="shared" ref="L581:T581" si="683">SUM(L578:L580)</f>
        <v>0</v>
      </c>
      <c r="M581" s="385">
        <f t="shared" si="683"/>
        <v>0</v>
      </c>
      <c r="N581" s="384">
        <f t="shared" si="683"/>
        <v>0</v>
      </c>
      <c r="O581" s="388">
        <f t="shared" si="683"/>
        <v>0</v>
      </c>
      <c r="P581" s="388">
        <f t="shared" si="683"/>
        <v>0</v>
      </c>
      <c r="Q581" s="388">
        <f t="shared" si="683"/>
        <v>0</v>
      </c>
      <c r="R581" s="388">
        <f t="shared" si="683"/>
        <v>0</v>
      </c>
      <c r="S581" s="384">
        <f t="shared" si="683"/>
        <v>0</v>
      </c>
      <c r="T581" s="388">
        <f t="shared" si="683"/>
        <v>0</v>
      </c>
      <c r="U581" s="42" t="e">
        <f t="shared" ref="U581" si="684">SUM(U578:U580)</f>
        <v>#REF!</v>
      </c>
      <c r="V581" s="42" t="e">
        <f t="shared" ref="V581" si="685">SUM(V578:V580)</f>
        <v>#REF!</v>
      </c>
      <c r="W581" s="42" t="e">
        <f t="shared" ref="W581" si="686">SUM(W578:W580)</f>
        <v>#REF!</v>
      </c>
      <c r="X581" s="42" t="e">
        <f t="shared" ref="X581" si="687">SUM(X578:X580)</f>
        <v>#REF!</v>
      </c>
      <c r="Y581" s="42" t="e">
        <f t="shared" ref="Y581" si="688">SUM(Y578:Y580)</f>
        <v>#REF!</v>
      </c>
      <c r="Z581" s="116" t="e">
        <f t="shared" ref="Z581" si="689">SUM(Z578:Z580)</f>
        <v>#REF!</v>
      </c>
      <c r="AA581" s="120">
        <f t="shared" ref="AA581" si="690">SUM(AA578:AA580)</f>
        <v>0</v>
      </c>
      <c r="AB581" s="153">
        <f t="shared" ref="AB581" si="691">SUM(AB578:AB580)</f>
        <v>0</v>
      </c>
      <c r="AC581" s="1"/>
      <c r="AD581" s="1"/>
      <c r="AE581" s="1"/>
      <c r="AF581" s="1"/>
      <c r="AG581" s="1"/>
      <c r="AH581" s="1"/>
      <c r="AI581" s="1"/>
      <c r="AJ581" s="1"/>
      <c r="AK581" s="1"/>
      <c r="AL581" s="1"/>
      <c r="AM581" s="1"/>
      <c r="AN581" s="1"/>
      <c r="AO581" s="1"/>
    </row>
    <row r="582" spans="1:41" s="3" customFormat="1">
      <c r="A582" s="48"/>
      <c r="B582" s="55" t="s">
        <v>253</v>
      </c>
      <c r="C582" s="55"/>
      <c r="D582" s="7"/>
      <c r="E582" s="4"/>
      <c r="F582" s="173"/>
      <c r="G582" s="9"/>
      <c r="H582" s="8"/>
      <c r="I582" s="4"/>
      <c r="J582" s="9"/>
      <c r="K582" s="14"/>
      <c r="L582" s="21">
        <f>L539+L553+L565+L576+L581</f>
        <v>0</v>
      </c>
      <c r="M582" s="28">
        <f t="shared" ref="M582:T582" si="692">M539+M553+M565+M576+M581</f>
        <v>0</v>
      </c>
      <c r="N582" s="21">
        <f t="shared" si="692"/>
        <v>0</v>
      </c>
      <c r="O582" s="43">
        <f t="shared" si="692"/>
        <v>0</v>
      </c>
      <c r="P582" s="43">
        <f t="shared" si="692"/>
        <v>0</v>
      </c>
      <c r="Q582" s="43">
        <f t="shared" si="692"/>
        <v>0</v>
      </c>
      <c r="R582" s="43">
        <f t="shared" si="692"/>
        <v>0</v>
      </c>
      <c r="S582" s="21">
        <f t="shared" si="692"/>
        <v>0</v>
      </c>
      <c r="T582" s="43">
        <f t="shared" si="692"/>
        <v>0</v>
      </c>
      <c r="U582" s="42" t="e">
        <f t="shared" ref="U582:W582" si="693">U539+U553+U565+U576+U581</f>
        <v>#REF!</v>
      </c>
      <c r="V582" s="42" t="e">
        <f t="shared" si="693"/>
        <v>#REF!</v>
      </c>
      <c r="W582" s="42" t="e">
        <f t="shared" si="693"/>
        <v>#REF!</v>
      </c>
      <c r="X582" s="42" t="e">
        <f t="shared" ref="X582:AB582" si="694">X539+X553+X565+X576+X581</f>
        <v>#REF!</v>
      </c>
      <c r="Y582" s="42" t="e">
        <f t="shared" si="694"/>
        <v>#REF!</v>
      </c>
      <c r="Z582" s="116" t="e">
        <f t="shared" si="694"/>
        <v>#REF!</v>
      </c>
      <c r="AA582" s="120">
        <f t="shared" si="694"/>
        <v>0</v>
      </c>
      <c r="AB582" s="153">
        <f t="shared" si="694"/>
        <v>0</v>
      </c>
      <c r="AC582" s="1"/>
      <c r="AD582" s="1"/>
      <c r="AE582" s="1"/>
      <c r="AF582" s="1"/>
      <c r="AG582" s="1"/>
      <c r="AH582" s="1"/>
      <c r="AI582" s="1"/>
      <c r="AJ582" s="1"/>
      <c r="AK582" s="1"/>
      <c r="AL582" s="1"/>
      <c r="AM582" s="1"/>
      <c r="AN582" s="1"/>
      <c r="AO582" s="1"/>
    </row>
    <row r="583" spans="1:41" s="3" customFormat="1">
      <c r="A583" s="180"/>
      <c r="B583" s="53"/>
      <c r="C583" s="38"/>
      <c r="D583" s="7"/>
      <c r="E583" s="9"/>
      <c r="F583" s="173"/>
      <c r="G583" s="9"/>
      <c r="H583" s="8"/>
      <c r="I583" s="4"/>
      <c r="J583" s="9"/>
      <c r="K583" s="14"/>
      <c r="L583" s="19"/>
      <c r="M583" s="32"/>
      <c r="N583" s="19"/>
      <c r="O583" s="42"/>
      <c r="P583" s="42"/>
      <c r="Q583" s="42"/>
      <c r="R583" s="42"/>
      <c r="S583" s="19"/>
      <c r="T583" s="42"/>
      <c r="U583" s="42"/>
      <c r="V583" s="42"/>
      <c r="W583" s="42"/>
      <c r="X583" s="42"/>
      <c r="Y583" s="42"/>
      <c r="Z583" s="116"/>
      <c r="AA583" s="120"/>
      <c r="AB583" s="153"/>
      <c r="AC583" s="1"/>
      <c r="AD583" s="1"/>
      <c r="AE583" s="1"/>
      <c r="AF583" s="1"/>
      <c r="AG583" s="1"/>
      <c r="AH583" s="1"/>
      <c r="AI583" s="1"/>
      <c r="AJ583" s="1"/>
      <c r="AK583" s="1"/>
      <c r="AL583" s="1"/>
      <c r="AM583" s="1"/>
      <c r="AN583" s="1"/>
      <c r="AO583" s="1"/>
    </row>
    <row r="584" spans="1:41" s="3" customFormat="1">
      <c r="A584" s="181">
        <v>4700</v>
      </c>
      <c r="B584" s="38" t="s">
        <v>1180</v>
      </c>
      <c r="C584" s="38"/>
      <c r="D584" s="7"/>
      <c r="E584" s="9"/>
      <c r="F584" s="173"/>
      <c r="G584" s="9"/>
      <c r="H584" s="8"/>
      <c r="I584" s="4"/>
      <c r="J584" s="9"/>
      <c r="K584" s="14"/>
      <c r="L584" s="19"/>
      <c r="M584" s="32"/>
      <c r="N584" s="19"/>
      <c r="O584" s="42"/>
      <c r="P584" s="42"/>
      <c r="Q584" s="42"/>
      <c r="R584" s="42"/>
      <c r="S584" s="19"/>
      <c r="T584" s="42"/>
      <c r="U584" s="42"/>
      <c r="V584" s="42"/>
      <c r="W584" s="42"/>
      <c r="X584" s="42"/>
      <c r="Y584" s="42"/>
      <c r="Z584" s="116"/>
      <c r="AA584" s="120"/>
      <c r="AB584" s="153"/>
      <c r="AC584" s="1"/>
      <c r="AD584" s="1"/>
      <c r="AE584" s="1"/>
      <c r="AF584" s="1"/>
      <c r="AG584" s="1"/>
      <c r="AH584" s="1"/>
      <c r="AI584" s="1"/>
      <c r="AJ584" s="1"/>
      <c r="AK584" s="1"/>
      <c r="AL584" s="1"/>
      <c r="AM584" s="1"/>
      <c r="AN584" s="1"/>
      <c r="AO584" s="1"/>
    </row>
    <row r="585" spans="1:41" s="3" customFormat="1">
      <c r="A585" s="375"/>
      <c r="B585" s="376" t="s">
        <v>1181</v>
      </c>
      <c r="C585" s="377"/>
      <c r="D585" s="378"/>
      <c r="E585" s="379"/>
      <c r="F585" s="380"/>
      <c r="G585" s="379"/>
      <c r="H585" s="381"/>
      <c r="I585" s="382"/>
      <c r="J585" s="379"/>
      <c r="K585" s="383"/>
      <c r="L585" s="384"/>
      <c r="M585" s="385"/>
      <c r="N585" s="384"/>
      <c r="O585" s="388"/>
      <c r="P585" s="388"/>
      <c r="Q585" s="388"/>
      <c r="R585" s="388"/>
      <c r="S585" s="384"/>
      <c r="T585" s="388"/>
      <c r="U585" s="42"/>
      <c r="V585" s="42"/>
      <c r="W585" s="42"/>
      <c r="X585" s="42"/>
      <c r="Y585" s="42"/>
      <c r="Z585" s="116"/>
      <c r="AA585" s="120"/>
      <c r="AB585" s="153"/>
      <c r="AC585" s="1"/>
      <c r="AD585" s="1"/>
      <c r="AE585" s="1"/>
      <c r="AF585" s="1"/>
      <c r="AG585" s="1"/>
      <c r="AH585" s="1"/>
      <c r="AI585" s="1"/>
      <c r="AJ585" s="1"/>
      <c r="AK585" s="1"/>
      <c r="AL585" s="1"/>
      <c r="AM585" s="1"/>
      <c r="AN585" s="1"/>
      <c r="AO585" s="1"/>
    </row>
    <row r="586" spans="1:41" s="3" customFormat="1">
      <c r="A586" s="180" t="s">
        <v>1182</v>
      </c>
      <c r="B586" s="53" t="s">
        <v>1183</v>
      </c>
      <c r="C586" s="53" t="s">
        <v>1023</v>
      </c>
      <c r="D586" s="7"/>
      <c r="E586" s="9"/>
      <c r="F586" s="173">
        <v>1</v>
      </c>
      <c r="G586" s="9"/>
      <c r="H586" s="8">
        <f t="shared" ref="H586:H589" si="695">SUM(E586:G586)</f>
        <v>1</v>
      </c>
      <c r="I586" s="4">
        <v>1</v>
      </c>
      <c r="J586" s="9" t="s">
        <v>216</v>
      </c>
      <c r="K586" s="73">
        <f>SUMIF(exportMMB!D:D,budgetMMB!A586,exportMMB!F:F)</f>
        <v>0</v>
      </c>
      <c r="L586" s="19">
        <f t="shared" ref="L586:L589" si="696">H586*I586*K586</f>
        <v>0</v>
      </c>
      <c r="M586" s="32"/>
      <c r="N586" s="19">
        <f t="shared" ref="N586:N589" si="697">MAX(L586-SUM(O586:R586),0)</f>
        <v>0</v>
      </c>
      <c r="O586" s="42"/>
      <c r="P586" s="42"/>
      <c r="Q586" s="42"/>
      <c r="R586" s="42"/>
      <c r="S586" s="19">
        <f t="shared" ref="S586:S589" si="698">L586-SUM(N586:R586)</f>
        <v>0</v>
      </c>
      <c r="T586" s="42">
        <f t="shared" ref="T586:T589" si="699">N586</f>
        <v>0</v>
      </c>
      <c r="U586" s="42" t="e">
        <f>SUMIF(#REF!,A:A,#REF!)</f>
        <v>#REF!</v>
      </c>
      <c r="V586" s="42" t="e">
        <f>SUMIF(#REF!,A:A,#REF!)</f>
        <v>#REF!</v>
      </c>
      <c r="W586" s="42" t="e">
        <f>U:U+V:V</f>
        <v>#REF!</v>
      </c>
      <c r="X586" s="42" t="e">
        <f>MAX(L:L-W:W,0)</f>
        <v>#REF!</v>
      </c>
      <c r="Y586" s="42" t="e">
        <f>W:W+X:X</f>
        <v>#REF!</v>
      </c>
      <c r="Z586" s="116" t="e">
        <f>L:L-Y:Y</f>
        <v>#REF!</v>
      </c>
      <c r="AA586" s="120">
        <f>AB:AB-L:L</f>
        <v>0</v>
      </c>
      <c r="AB586" s="153">
        <f>L:L</f>
        <v>0</v>
      </c>
      <c r="AC586" s="1"/>
      <c r="AD586" s="1"/>
      <c r="AE586" s="1"/>
      <c r="AF586" s="1"/>
      <c r="AG586" s="1"/>
      <c r="AH586" s="1"/>
      <c r="AI586" s="1"/>
      <c r="AJ586" s="1"/>
      <c r="AK586" s="1"/>
      <c r="AL586" s="1"/>
      <c r="AM586" s="1"/>
      <c r="AN586" s="1"/>
      <c r="AO586" s="1"/>
    </row>
    <row r="587" spans="1:41" s="3" customFormat="1">
      <c r="A587" s="180" t="s">
        <v>1184</v>
      </c>
      <c r="B587" s="53" t="s">
        <v>1185</v>
      </c>
      <c r="C587" s="53" t="s">
        <v>1023</v>
      </c>
      <c r="D587" s="7"/>
      <c r="E587" s="9"/>
      <c r="F587" s="173">
        <v>1</v>
      </c>
      <c r="G587" s="9"/>
      <c r="H587" s="8">
        <f t="shared" si="695"/>
        <v>1</v>
      </c>
      <c r="I587" s="4">
        <v>1</v>
      </c>
      <c r="J587" s="9" t="s">
        <v>216</v>
      </c>
      <c r="K587" s="73">
        <f>SUMIF(exportMMB!D:D,budgetMMB!A587,exportMMB!F:F)</f>
        <v>0</v>
      </c>
      <c r="L587" s="19">
        <f t="shared" si="696"/>
        <v>0</v>
      </c>
      <c r="M587" s="32"/>
      <c r="N587" s="19">
        <f t="shared" si="697"/>
        <v>0</v>
      </c>
      <c r="O587" s="42"/>
      <c r="P587" s="42"/>
      <c r="Q587" s="42"/>
      <c r="R587" s="42"/>
      <c r="S587" s="19">
        <f t="shared" si="698"/>
        <v>0</v>
      </c>
      <c r="T587" s="42">
        <f t="shared" si="699"/>
        <v>0</v>
      </c>
      <c r="U587" s="42" t="e">
        <f>SUMIF(#REF!,A:A,#REF!)</f>
        <v>#REF!</v>
      </c>
      <c r="V587" s="42" t="e">
        <f>SUMIF(#REF!,A:A,#REF!)</f>
        <v>#REF!</v>
      </c>
      <c r="W587" s="42" t="e">
        <f>U:U+V:V</f>
        <v>#REF!</v>
      </c>
      <c r="X587" s="42" t="e">
        <f>MAX(L:L-W:W,0)</f>
        <v>#REF!</v>
      </c>
      <c r="Y587" s="42" t="e">
        <f>W:W+X:X</f>
        <v>#REF!</v>
      </c>
      <c r="Z587" s="116" t="e">
        <f>L:L-Y:Y</f>
        <v>#REF!</v>
      </c>
      <c r="AA587" s="120">
        <f>AB:AB-L:L</f>
        <v>0</v>
      </c>
      <c r="AB587" s="153">
        <f>L:L</f>
        <v>0</v>
      </c>
      <c r="AC587" s="1"/>
      <c r="AD587" s="1"/>
      <c r="AE587" s="1"/>
      <c r="AF587" s="1"/>
      <c r="AG587" s="1"/>
      <c r="AH587" s="1"/>
      <c r="AI587" s="1"/>
      <c r="AJ587" s="1"/>
      <c r="AK587" s="1"/>
      <c r="AL587" s="1"/>
      <c r="AM587" s="1"/>
      <c r="AN587" s="1"/>
      <c r="AO587" s="1"/>
    </row>
    <row r="588" spans="1:41" s="3" customFormat="1">
      <c r="A588" s="180" t="s">
        <v>1186</v>
      </c>
      <c r="B588" s="53" t="s">
        <v>1187</v>
      </c>
      <c r="C588" s="53" t="s">
        <v>1023</v>
      </c>
      <c r="D588" s="7"/>
      <c r="E588" s="9"/>
      <c r="F588" s="173">
        <v>1</v>
      </c>
      <c r="G588" s="9"/>
      <c r="H588" s="8">
        <f t="shared" si="695"/>
        <v>1</v>
      </c>
      <c r="I588" s="4">
        <v>1</v>
      </c>
      <c r="J588" s="9" t="s">
        <v>216</v>
      </c>
      <c r="K588" s="73">
        <f>SUMIF(exportMMB!D:D,budgetMMB!A588,exportMMB!F:F)</f>
        <v>0</v>
      </c>
      <c r="L588" s="19">
        <f t="shared" si="696"/>
        <v>0</v>
      </c>
      <c r="M588" s="32"/>
      <c r="N588" s="19">
        <f t="shared" si="697"/>
        <v>0</v>
      </c>
      <c r="O588" s="42"/>
      <c r="P588" s="42"/>
      <c r="Q588" s="42"/>
      <c r="R588" s="42"/>
      <c r="S588" s="19">
        <f t="shared" si="698"/>
        <v>0</v>
      </c>
      <c r="T588" s="42">
        <f t="shared" si="699"/>
        <v>0</v>
      </c>
      <c r="U588" s="42" t="e">
        <f>SUMIF(#REF!,A:A,#REF!)</f>
        <v>#REF!</v>
      </c>
      <c r="V588" s="42" t="e">
        <f>SUMIF(#REF!,A:A,#REF!)</f>
        <v>#REF!</v>
      </c>
      <c r="W588" s="42" t="e">
        <f>U:U+V:V</f>
        <v>#REF!</v>
      </c>
      <c r="X588" s="42" t="e">
        <f>MAX(L:L-W:W,0)</f>
        <v>#REF!</v>
      </c>
      <c r="Y588" s="42" t="e">
        <f>W:W+X:X</f>
        <v>#REF!</v>
      </c>
      <c r="Z588" s="116" t="e">
        <f>L:L-Y:Y</f>
        <v>#REF!</v>
      </c>
      <c r="AA588" s="120">
        <f>AB:AB-L:L</f>
        <v>0</v>
      </c>
      <c r="AB588" s="153">
        <f>L:L</f>
        <v>0</v>
      </c>
      <c r="AC588" s="1"/>
      <c r="AD588" s="1"/>
      <c r="AE588" s="1"/>
      <c r="AF588" s="1"/>
      <c r="AG588" s="1"/>
      <c r="AH588" s="1"/>
      <c r="AI588" s="1"/>
      <c r="AJ588" s="1"/>
      <c r="AK588" s="1"/>
      <c r="AL588" s="1"/>
      <c r="AM588" s="1"/>
      <c r="AN588" s="1"/>
      <c r="AO588" s="1"/>
    </row>
    <row r="589" spans="1:41" s="3" customFormat="1">
      <c r="A589" s="180" t="s">
        <v>1188</v>
      </c>
      <c r="B589" s="53" t="s">
        <v>1189</v>
      </c>
      <c r="C589" s="53" t="s">
        <v>1023</v>
      </c>
      <c r="D589" s="7"/>
      <c r="E589" s="9"/>
      <c r="F589" s="173">
        <v>1</v>
      </c>
      <c r="G589" s="9"/>
      <c r="H589" s="8">
        <f t="shared" si="695"/>
        <v>1</v>
      </c>
      <c r="I589" s="4">
        <v>1</v>
      </c>
      <c r="J589" s="9" t="s">
        <v>216</v>
      </c>
      <c r="K589" s="73">
        <f>SUMIF(exportMMB!D:D,budgetMMB!A589,exportMMB!F:F)</f>
        <v>0</v>
      </c>
      <c r="L589" s="19">
        <f t="shared" si="696"/>
        <v>0</v>
      </c>
      <c r="M589" s="32"/>
      <c r="N589" s="19">
        <f t="shared" si="697"/>
        <v>0</v>
      </c>
      <c r="O589" s="42"/>
      <c r="P589" s="42"/>
      <c r="Q589" s="42"/>
      <c r="R589" s="42"/>
      <c r="S589" s="19">
        <f t="shared" si="698"/>
        <v>0</v>
      </c>
      <c r="T589" s="42">
        <f t="shared" si="699"/>
        <v>0</v>
      </c>
      <c r="U589" s="42" t="e">
        <f>SUMIF(#REF!,A:A,#REF!)</f>
        <v>#REF!</v>
      </c>
      <c r="V589" s="42" t="e">
        <f>SUMIF(#REF!,A:A,#REF!)</f>
        <v>#REF!</v>
      </c>
      <c r="W589" s="42" t="e">
        <f>U:U+V:V</f>
        <v>#REF!</v>
      </c>
      <c r="X589" s="42" t="e">
        <f>MAX(L:L-W:W,0)</f>
        <v>#REF!</v>
      </c>
      <c r="Y589" s="42" t="e">
        <f>W:W+X:X</f>
        <v>#REF!</v>
      </c>
      <c r="Z589" s="116" t="e">
        <f>L:L-Y:Y</f>
        <v>#REF!</v>
      </c>
      <c r="AA589" s="120">
        <f>AB:AB-L:L</f>
        <v>0</v>
      </c>
      <c r="AB589" s="153">
        <f>L:L</f>
        <v>0</v>
      </c>
      <c r="AC589" s="1"/>
      <c r="AD589" s="1"/>
      <c r="AE589" s="1"/>
      <c r="AF589" s="1"/>
      <c r="AG589" s="1"/>
      <c r="AH589" s="1"/>
      <c r="AI589" s="1"/>
      <c r="AJ589" s="1"/>
      <c r="AK589" s="1"/>
      <c r="AL589" s="1"/>
      <c r="AM589" s="1"/>
      <c r="AN589" s="1"/>
      <c r="AO589" s="1"/>
    </row>
    <row r="590" spans="1:41" s="3" customFormat="1">
      <c r="A590" s="375"/>
      <c r="B590" s="376" t="s">
        <v>1154</v>
      </c>
      <c r="C590" s="377"/>
      <c r="D590" s="378"/>
      <c r="E590" s="379"/>
      <c r="F590" s="380"/>
      <c r="G590" s="379"/>
      <c r="H590" s="381"/>
      <c r="I590" s="382"/>
      <c r="J590" s="379"/>
      <c r="K590" s="73"/>
      <c r="L590" s="384">
        <f t="shared" ref="L590:T590" si="700">SUM(L586:L589)</f>
        <v>0</v>
      </c>
      <c r="M590" s="385">
        <f t="shared" si="700"/>
        <v>0</v>
      </c>
      <c r="N590" s="384">
        <f t="shared" si="700"/>
        <v>0</v>
      </c>
      <c r="O590" s="388">
        <f t="shared" si="700"/>
        <v>0</v>
      </c>
      <c r="P590" s="388">
        <f t="shared" si="700"/>
        <v>0</v>
      </c>
      <c r="Q590" s="388">
        <f t="shared" si="700"/>
        <v>0</v>
      </c>
      <c r="R590" s="388">
        <f t="shared" si="700"/>
        <v>0</v>
      </c>
      <c r="S590" s="384">
        <f t="shared" si="700"/>
        <v>0</v>
      </c>
      <c r="T590" s="388">
        <f t="shared" si="700"/>
        <v>0</v>
      </c>
      <c r="U590" s="42" t="e">
        <f t="shared" ref="U590" si="701">SUM(U586:U589)</f>
        <v>#REF!</v>
      </c>
      <c r="V590" s="42" t="e">
        <f t="shared" ref="V590" si="702">SUM(V586:V589)</f>
        <v>#REF!</v>
      </c>
      <c r="W590" s="42" t="e">
        <f t="shared" ref="W590" si="703">SUM(W586:W589)</f>
        <v>#REF!</v>
      </c>
      <c r="X590" s="42" t="e">
        <f t="shared" ref="X590" si="704">SUM(X586:X589)</f>
        <v>#REF!</v>
      </c>
      <c r="Y590" s="42" t="e">
        <f t="shared" ref="Y590" si="705">SUM(Y586:Y589)</f>
        <v>#REF!</v>
      </c>
      <c r="Z590" s="116" t="e">
        <f t="shared" ref="Z590" si="706">SUM(Z586:Z589)</f>
        <v>#REF!</v>
      </c>
      <c r="AA590" s="120">
        <f t="shared" ref="AA590" si="707">SUM(AA586:AA589)</f>
        <v>0</v>
      </c>
      <c r="AB590" s="153">
        <f t="shared" ref="AB590" si="708">SUM(AB586:AB589)</f>
        <v>0</v>
      </c>
      <c r="AC590" s="1"/>
      <c r="AD590" s="1"/>
      <c r="AE590" s="1"/>
      <c r="AF590" s="1"/>
      <c r="AG590" s="1"/>
      <c r="AH590" s="1"/>
      <c r="AI590" s="1"/>
      <c r="AJ590" s="1"/>
      <c r="AK590" s="1"/>
      <c r="AL590" s="1"/>
      <c r="AM590" s="1"/>
      <c r="AN590" s="1"/>
      <c r="AO590" s="1"/>
    </row>
    <row r="591" spans="1:41" s="3" customFormat="1">
      <c r="A591" s="375"/>
      <c r="B591" s="376" t="s">
        <v>1190</v>
      </c>
      <c r="C591" s="376"/>
      <c r="D591" s="378"/>
      <c r="E591" s="379"/>
      <c r="F591" s="380"/>
      <c r="G591" s="379"/>
      <c r="H591" s="381"/>
      <c r="I591" s="382"/>
      <c r="J591" s="379"/>
      <c r="K591" s="383"/>
      <c r="L591" s="384"/>
      <c r="M591" s="385"/>
      <c r="N591" s="384"/>
      <c r="O591" s="388"/>
      <c r="P591" s="388"/>
      <c r="Q591" s="388"/>
      <c r="R591" s="388"/>
      <c r="S591" s="384"/>
      <c r="T591" s="388"/>
      <c r="U591" s="42"/>
      <c r="V591" s="42"/>
      <c r="W591" s="42"/>
      <c r="X591" s="42"/>
      <c r="Y591" s="42"/>
      <c r="Z591" s="116"/>
      <c r="AA591" s="120"/>
      <c r="AB591" s="153"/>
      <c r="AC591" s="1"/>
      <c r="AD591" s="1"/>
      <c r="AE591" s="1"/>
      <c r="AF591" s="1"/>
      <c r="AG591" s="1"/>
      <c r="AH591" s="1"/>
      <c r="AI591" s="1"/>
      <c r="AJ591" s="1"/>
      <c r="AK591" s="1"/>
      <c r="AL591" s="1"/>
      <c r="AM591" s="1"/>
      <c r="AN591" s="1"/>
      <c r="AO591" s="1"/>
    </row>
    <row r="592" spans="1:41" s="3" customFormat="1">
      <c r="A592" s="180" t="s">
        <v>1191</v>
      </c>
      <c r="B592" s="53" t="s">
        <v>1192</v>
      </c>
      <c r="C592" s="53" t="s">
        <v>1023</v>
      </c>
      <c r="D592" s="7"/>
      <c r="E592" s="9"/>
      <c r="F592" s="173">
        <v>1</v>
      </c>
      <c r="G592" s="9"/>
      <c r="H592" s="8">
        <f t="shared" ref="H592:H596" si="709">SUM(E592:G592)</f>
        <v>1</v>
      </c>
      <c r="I592" s="4">
        <v>1</v>
      </c>
      <c r="J592" s="9" t="s">
        <v>216</v>
      </c>
      <c r="K592" s="73">
        <f>SUMIF(exportMMB!D:D,budgetMMB!A592,exportMMB!F:F)</f>
        <v>0</v>
      </c>
      <c r="L592" s="19">
        <f t="shared" ref="L592:L596" si="710">H592*I592*K592</f>
        <v>0</v>
      </c>
      <c r="M592" s="32"/>
      <c r="N592" s="19">
        <f t="shared" ref="N592:N596" si="711">MAX(L592-SUM(O592:R592),0)</f>
        <v>0</v>
      </c>
      <c r="O592" s="42"/>
      <c r="P592" s="42"/>
      <c r="Q592" s="42"/>
      <c r="R592" s="42"/>
      <c r="S592" s="19">
        <f t="shared" ref="S592:S596" si="712">L592-SUM(N592:R592)</f>
        <v>0</v>
      </c>
      <c r="T592" s="42">
        <f t="shared" ref="T592:T596" si="713">N592</f>
        <v>0</v>
      </c>
      <c r="U592" s="42" t="e">
        <f>SUMIF(#REF!,A:A,#REF!)</f>
        <v>#REF!</v>
      </c>
      <c r="V592" s="42" t="e">
        <f>SUMIF(#REF!,A:A,#REF!)</f>
        <v>#REF!</v>
      </c>
      <c r="W592" s="42" t="e">
        <f>U:U+V:V</f>
        <v>#REF!</v>
      </c>
      <c r="X592" s="42" t="e">
        <f>MAX(L:L-W:W,0)</f>
        <v>#REF!</v>
      </c>
      <c r="Y592" s="42" t="e">
        <f>W:W+X:X</f>
        <v>#REF!</v>
      </c>
      <c r="Z592" s="116" t="e">
        <f>L:L-Y:Y</f>
        <v>#REF!</v>
      </c>
      <c r="AA592" s="120">
        <f>AB:AB-L:L</f>
        <v>0</v>
      </c>
      <c r="AB592" s="153">
        <f>L:L</f>
        <v>0</v>
      </c>
      <c r="AC592" s="1"/>
      <c r="AD592" s="1"/>
      <c r="AE592" s="1"/>
      <c r="AF592" s="1"/>
      <c r="AG592" s="1"/>
      <c r="AH592" s="1"/>
      <c r="AI592" s="1"/>
      <c r="AJ592" s="1"/>
      <c r="AK592" s="1"/>
      <c r="AL592" s="1"/>
      <c r="AM592" s="1"/>
      <c r="AN592" s="1"/>
      <c r="AO592" s="1"/>
    </row>
    <row r="593" spans="1:41" s="3" customFormat="1">
      <c r="A593" s="180" t="s">
        <v>1193</v>
      </c>
      <c r="B593" s="53" t="s">
        <v>1194</v>
      </c>
      <c r="C593" s="53" t="s">
        <v>1023</v>
      </c>
      <c r="D593" s="7"/>
      <c r="E593" s="9"/>
      <c r="F593" s="173">
        <v>1</v>
      </c>
      <c r="G593" s="9"/>
      <c r="H593" s="8">
        <f t="shared" si="709"/>
        <v>1</v>
      </c>
      <c r="I593" s="4">
        <v>1</v>
      </c>
      <c r="J593" s="9" t="s">
        <v>216</v>
      </c>
      <c r="K593" s="73">
        <f>SUMIF(exportMMB!D:D,budgetMMB!A593,exportMMB!F:F)</f>
        <v>0</v>
      </c>
      <c r="L593" s="19">
        <f t="shared" si="710"/>
        <v>0</v>
      </c>
      <c r="M593" s="32"/>
      <c r="N593" s="19">
        <f t="shared" si="711"/>
        <v>0</v>
      </c>
      <c r="O593" s="42"/>
      <c r="P593" s="42"/>
      <c r="Q593" s="42"/>
      <c r="R593" s="42"/>
      <c r="S593" s="19">
        <f t="shared" si="712"/>
        <v>0</v>
      </c>
      <c r="T593" s="42">
        <f t="shared" si="713"/>
        <v>0</v>
      </c>
      <c r="U593" s="42" t="e">
        <f>SUMIF(#REF!,A:A,#REF!)</f>
        <v>#REF!</v>
      </c>
      <c r="V593" s="42" t="e">
        <f>SUMIF(#REF!,A:A,#REF!)</f>
        <v>#REF!</v>
      </c>
      <c r="W593" s="42" t="e">
        <f>U:U+V:V</f>
        <v>#REF!</v>
      </c>
      <c r="X593" s="42" t="e">
        <f>MAX(L:L-W:W,0)</f>
        <v>#REF!</v>
      </c>
      <c r="Y593" s="42" t="e">
        <f>W:W+X:X</f>
        <v>#REF!</v>
      </c>
      <c r="Z593" s="116" t="e">
        <f>L:L-Y:Y</f>
        <v>#REF!</v>
      </c>
      <c r="AA593" s="120">
        <f>AB:AB-L:L</f>
        <v>0</v>
      </c>
      <c r="AB593" s="153">
        <f>L:L</f>
        <v>0</v>
      </c>
      <c r="AC593" s="1"/>
      <c r="AD593" s="1"/>
      <c r="AE593" s="1"/>
      <c r="AF593" s="1"/>
      <c r="AG593" s="1"/>
      <c r="AH593" s="1"/>
      <c r="AI593" s="1"/>
      <c r="AJ593" s="1"/>
      <c r="AK593" s="1"/>
      <c r="AL593" s="1"/>
      <c r="AM593" s="1"/>
      <c r="AN593" s="1"/>
      <c r="AO593" s="1"/>
    </row>
    <row r="594" spans="1:41" s="3" customFormat="1">
      <c r="A594" s="180" t="s">
        <v>1195</v>
      </c>
      <c r="B594" s="53" t="s">
        <v>1196</v>
      </c>
      <c r="C594" s="53" t="s">
        <v>1023</v>
      </c>
      <c r="D594" s="7"/>
      <c r="E594" s="9"/>
      <c r="F594" s="173">
        <v>1</v>
      </c>
      <c r="G594" s="9"/>
      <c r="H594" s="8">
        <f t="shared" si="709"/>
        <v>1</v>
      </c>
      <c r="I594" s="4">
        <v>1</v>
      </c>
      <c r="J594" s="9" t="s">
        <v>216</v>
      </c>
      <c r="K594" s="73">
        <f>SUMIF(exportMMB!D:D,budgetMMB!A594,exportMMB!F:F)</f>
        <v>0</v>
      </c>
      <c r="L594" s="19">
        <f t="shared" si="710"/>
        <v>0</v>
      </c>
      <c r="M594" s="32"/>
      <c r="N594" s="19">
        <f t="shared" si="711"/>
        <v>0</v>
      </c>
      <c r="O594" s="42"/>
      <c r="P594" s="42"/>
      <c r="Q594" s="42"/>
      <c r="R594" s="42"/>
      <c r="S594" s="19">
        <f t="shared" si="712"/>
        <v>0</v>
      </c>
      <c r="T594" s="42">
        <f t="shared" si="713"/>
        <v>0</v>
      </c>
      <c r="U594" s="42" t="e">
        <f>SUMIF(#REF!,A:A,#REF!)</f>
        <v>#REF!</v>
      </c>
      <c r="V594" s="42" t="e">
        <f>SUMIF(#REF!,A:A,#REF!)</f>
        <v>#REF!</v>
      </c>
      <c r="W594" s="42" t="e">
        <f>U:U+V:V</f>
        <v>#REF!</v>
      </c>
      <c r="X594" s="42" t="e">
        <f>MAX(L:L-W:W,0)</f>
        <v>#REF!</v>
      </c>
      <c r="Y594" s="42" t="e">
        <f>W:W+X:X</f>
        <v>#REF!</v>
      </c>
      <c r="Z594" s="116" t="e">
        <f>L:L-Y:Y</f>
        <v>#REF!</v>
      </c>
      <c r="AA594" s="120">
        <f>AB:AB-L:L</f>
        <v>0</v>
      </c>
      <c r="AB594" s="153">
        <f>L:L</f>
        <v>0</v>
      </c>
      <c r="AC594" s="1"/>
      <c r="AD594" s="1"/>
      <c r="AE594" s="1"/>
      <c r="AF594" s="1"/>
      <c r="AG594" s="1"/>
      <c r="AH594" s="1"/>
      <c r="AI594" s="1"/>
      <c r="AJ594" s="1"/>
      <c r="AK594" s="1"/>
      <c r="AL594" s="1"/>
      <c r="AM594" s="1"/>
      <c r="AN594" s="1"/>
      <c r="AO594" s="1"/>
    </row>
    <row r="595" spans="1:41" s="3" customFormat="1">
      <c r="A595" s="180" t="s">
        <v>1197</v>
      </c>
      <c r="B595" s="53" t="s">
        <v>1198</v>
      </c>
      <c r="C595" s="53" t="s">
        <v>1023</v>
      </c>
      <c r="D595" s="7"/>
      <c r="E595" s="9"/>
      <c r="F595" s="173">
        <v>1</v>
      </c>
      <c r="G595" s="9"/>
      <c r="H595" s="8">
        <f t="shared" si="709"/>
        <v>1</v>
      </c>
      <c r="I595" s="4">
        <v>1</v>
      </c>
      <c r="J595" s="9" t="s">
        <v>216</v>
      </c>
      <c r="K595" s="73">
        <f>SUMIF(exportMMB!D:D,budgetMMB!A595,exportMMB!F:F)</f>
        <v>0</v>
      </c>
      <c r="L595" s="19">
        <f t="shared" si="710"/>
        <v>0</v>
      </c>
      <c r="M595" s="32"/>
      <c r="N595" s="19">
        <f t="shared" si="711"/>
        <v>0</v>
      </c>
      <c r="O595" s="42"/>
      <c r="P595" s="42"/>
      <c r="Q595" s="42"/>
      <c r="R595" s="42"/>
      <c r="S595" s="19">
        <f t="shared" si="712"/>
        <v>0</v>
      </c>
      <c r="T595" s="42">
        <f t="shared" si="713"/>
        <v>0</v>
      </c>
      <c r="U595" s="42" t="e">
        <f>SUMIF(#REF!,A:A,#REF!)</f>
        <v>#REF!</v>
      </c>
      <c r="V595" s="42" t="e">
        <f>SUMIF(#REF!,A:A,#REF!)</f>
        <v>#REF!</v>
      </c>
      <c r="W595" s="42" t="e">
        <f>U:U+V:V</f>
        <v>#REF!</v>
      </c>
      <c r="X595" s="42" t="e">
        <f>MAX(L:L-W:W,0)</f>
        <v>#REF!</v>
      </c>
      <c r="Y595" s="42" t="e">
        <f>W:W+X:X</f>
        <v>#REF!</v>
      </c>
      <c r="Z595" s="116" t="e">
        <f>L:L-Y:Y</f>
        <v>#REF!</v>
      </c>
      <c r="AA595" s="120">
        <f>AB:AB-L:L</f>
        <v>0</v>
      </c>
      <c r="AB595" s="153">
        <f>L:L</f>
        <v>0</v>
      </c>
      <c r="AC595" s="1"/>
      <c r="AD595" s="1"/>
      <c r="AE595" s="1"/>
      <c r="AF595" s="1"/>
      <c r="AG595" s="1"/>
      <c r="AH595" s="1"/>
      <c r="AI595" s="1"/>
      <c r="AJ595" s="1"/>
      <c r="AK595" s="1"/>
      <c r="AL595" s="1"/>
      <c r="AM595" s="1"/>
      <c r="AN595" s="1"/>
      <c r="AO595" s="1"/>
    </row>
    <row r="596" spans="1:41" s="3" customFormat="1">
      <c r="A596" s="180" t="s">
        <v>1199</v>
      </c>
      <c r="B596" s="53" t="s">
        <v>1200</v>
      </c>
      <c r="C596" s="53" t="s">
        <v>1023</v>
      </c>
      <c r="D596" s="7"/>
      <c r="E596" s="9"/>
      <c r="F596" s="173">
        <v>1</v>
      </c>
      <c r="G596" s="9"/>
      <c r="H596" s="8">
        <f t="shared" si="709"/>
        <v>1</v>
      </c>
      <c r="I596" s="4">
        <v>1</v>
      </c>
      <c r="J596" s="9" t="s">
        <v>216</v>
      </c>
      <c r="K596" s="73">
        <f>SUMIF(exportMMB!D:D,budgetMMB!A596,exportMMB!F:F)</f>
        <v>0</v>
      </c>
      <c r="L596" s="19">
        <f t="shared" si="710"/>
        <v>0</v>
      </c>
      <c r="M596" s="32"/>
      <c r="N596" s="19">
        <f t="shared" si="711"/>
        <v>0</v>
      </c>
      <c r="O596" s="42"/>
      <c r="P596" s="42"/>
      <c r="Q596" s="42"/>
      <c r="R596" s="42"/>
      <c r="S596" s="19">
        <f t="shared" si="712"/>
        <v>0</v>
      </c>
      <c r="T596" s="42">
        <f t="shared" si="713"/>
        <v>0</v>
      </c>
      <c r="U596" s="42" t="e">
        <f>SUMIF(#REF!,A:A,#REF!)</f>
        <v>#REF!</v>
      </c>
      <c r="V596" s="42" t="e">
        <f>SUMIF(#REF!,A:A,#REF!)</f>
        <v>#REF!</v>
      </c>
      <c r="W596" s="42" t="e">
        <f>U:U+V:V</f>
        <v>#REF!</v>
      </c>
      <c r="X596" s="42" t="e">
        <f>MAX(L:L-W:W,0)</f>
        <v>#REF!</v>
      </c>
      <c r="Y596" s="42" t="e">
        <f>W:W+X:X</f>
        <v>#REF!</v>
      </c>
      <c r="Z596" s="116" t="e">
        <f>L:L-Y:Y</f>
        <v>#REF!</v>
      </c>
      <c r="AA596" s="120">
        <f>AB:AB-L:L</f>
        <v>0</v>
      </c>
      <c r="AB596" s="153">
        <f>L:L</f>
        <v>0</v>
      </c>
      <c r="AC596" s="1"/>
      <c r="AD596" s="1"/>
      <c r="AE596" s="1"/>
      <c r="AF596" s="1"/>
      <c r="AG596" s="1"/>
      <c r="AH596" s="1"/>
      <c r="AI596" s="1"/>
      <c r="AJ596" s="1"/>
      <c r="AK596" s="1"/>
      <c r="AL596" s="1"/>
      <c r="AM596" s="1"/>
      <c r="AN596" s="1"/>
      <c r="AO596" s="1"/>
    </row>
    <row r="597" spans="1:41" s="3" customFormat="1">
      <c r="A597" s="375"/>
      <c r="B597" s="376" t="s">
        <v>1154</v>
      </c>
      <c r="C597" s="377"/>
      <c r="D597" s="378"/>
      <c r="E597" s="379"/>
      <c r="F597" s="380"/>
      <c r="G597" s="379"/>
      <c r="H597" s="381"/>
      <c r="I597" s="382"/>
      <c r="J597" s="379"/>
      <c r="K597" s="383"/>
      <c r="L597" s="384">
        <f t="shared" ref="L597:T597" si="714">SUM(L592:L596)</f>
        <v>0</v>
      </c>
      <c r="M597" s="385">
        <f t="shared" si="714"/>
        <v>0</v>
      </c>
      <c r="N597" s="384">
        <f t="shared" si="714"/>
        <v>0</v>
      </c>
      <c r="O597" s="388">
        <f t="shared" si="714"/>
        <v>0</v>
      </c>
      <c r="P597" s="388">
        <f t="shared" si="714"/>
        <v>0</v>
      </c>
      <c r="Q597" s="388">
        <f t="shared" si="714"/>
        <v>0</v>
      </c>
      <c r="R597" s="388">
        <f t="shared" si="714"/>
        <v>0</v>
      </c>
      <c r="S597" s="384">
        <f t="shared" si="714"/>
        <v>0</v>
      </c>
      <c r="T597" s="388">
        <f t="shared" si="714"/>
        <v>0</v>
      </c>
      <c r="U597" s="42" t="e">
        <f t="shared" ref="U597" si="715">SUM(U592:U596)</f>
        <v>#REF!</v>
      </c>
      <c r="V597" s="42" t="e">
        <f t="shared" ref="V597" si="716">SUM(V592:V596)</f>
        <v>#REF!</v>
      </c>
      <c r="W597" s="42" t="e">
        <f t="shared" ref="W597" si="717">SUM(W592:W596)</f>
        <v>#REF!</v>
      </c>
      <c r="X597" s="42" t="e">
        <f t="shared" ref="X597" si="718">SUM(X592:X596)</f>
        <v>#REF!</v>
      </c>
      <c r="Y597" s="42" t="e">
        <f t="shared" ref="Y597" si="719">SUM(Y592:Y596)</f>
        <v>#REF!</v>
      </c>
      <c r="Z597" s="116" t="e">
        <f t="shared" ref="Z597" si="720">SUM(Z592:Z596)</f>
        <v>#REF!</v>
      </c>
      <c r="AA597" s="120">
        <f t="shared" ref="AA597" si="721">SUM(AA592:AA596)</f>
        <v>0</v>
      </c>
      <c r="AB597" s="153">
        <f t="shared" ref="AB597" si="722">SUM(AB592:AB596)</f>
        <v>0</v>
      </c>
      <c r="AC597" s="1"/>
      <c r="AD597" s="1"/>
      <c r="AE597" s="1"/>
      <c r="AF597" s="1"/>
      <c r="AG597" s="1"/>
      <c r="AH597" s="1"/>
      <c r="AI597" s="1"/>
      <c r="AJ597" s="1"/>
      <c r="AK597" s="1"/>
      <c r="AL597" s="1"/>
      <c r="AM597" s="1"/>
      <c r="AN597" s="1"/>
      <c r="AO597" s="1"/>
    </row>
    <row r="598" spans="1:41" s="3" customFormat="1">
      <c r="A598" s="48"/>
      <c r="B598" s="55" t="s">
        <v>253</v>
      </c>
      <c r="C598" s="55"/>
      <c r="D598" s="7"/>
      <c r="E598" s="4"/>
      <c r="F598" s="173"/>
      <c r="G598" s="9"/>
      <c r="H598" s="8"/>
      <c r="I598" s="4"/>
      <c r="J598" s="9"/>
      <c r="K598" s="14"/>
      <c r="L598" s="21">
        <f>L590+L597</f>
        <v>0</v>
      </c>
      <c r="M598" s="28">
        <f t="shared" ref="M598:T598" si="723">M590+M597</f>
        <v>0</v>
      </c>
      <c r="N598" s="21">
        <f t="shared" si="723"/>
        <v>0</v>
      </c>
      <c r="O598" s="43">
        <f t="shared" si="723"/>
        <v>0</v>
      </c>
      <c r="P598" s="43">
        <f t="shared" si="723"/>
        <v>0</v>
      </c>
      <c r="Q598" s="43">
        <f t="shared" si="723"/>
        <v>0</v>
      </c>
      <c r="R598" s="43">
        <f t="shared" si="723"/>
        <v>0</v>
      </c>
      <c r="S598" s="21">
        <f t="shared" si="723"/>
        <v>0</v>
      </c>
      <c r="T598" s="43">
        <f t="shared" si="723"/>
        <v>0</v>
      </c>
      <c r="U598" s="42" t="e">
        <f t="shared" ref="U598:W598" si="724">U590+U597</f>
        <v>#REF!</v>
      </c>
      <c r="V598" s="42" t="e">
        <f t="shared" si="724"/>
        <v>#REF!</v>
      </c>
      <c r="W598" s="42" t="e">
        <f t="shared" si="724"/>
        <v>#REF!</v>
      </c>
      <c r="X598" s="42" t="e">
        <f t="shared" ref="X598:AB598" si="725">X590+X597</f>
        <v>#REF!</v>
      </c>
      <c r="Y598" s="42" t="e">
        <f t="shared" si="725"/>
        <v>#REF!</v>
      </c>
      <c r="Z598" s="116" t="e">
        <f t="shared" si="725"/>
        <v>#REF!</v>
      </c>
      <c r="AA598" s="120">
        <f t="shared" si="725"/>
        <v>0</v>
      </c>
      <c r="AB598" s="153">
        <f t="shared" si="725"/>
        <v>0</v>
      </c>
      <c r="AC598" s="1"/>
      <c r="AD598" s="1"/>
      <c r="AE598" s="1"/>
      <c r="AF598" s="1"/>
      <c r="AG598" s="1"/>
      <c r="AH598" s="1"/>
      <c r="AI598" s="1"/>
      <c r="AJ598" s="1"/>
      <c r="AK598" s="1"/>
      <c r="AL598" s="1"/>
      <c r="AM598" s="1"/>
      <c r="AN598" s="1"/>
      <c r="AO598" s="1"/>
    </row>
    <row r="599" spans="1:41" s="3" customFormat="1">
      <c r="A599" s="180"/>
      <c r="B599" s="53"/>
      <c r="C599" s="38"/>
      <c r="D599" s="7"/>
      <c r="E599" s="9"/>
      <c r="F599" s="173"/>
      <c r="G599" s="9"/>
      <c r="H599" s="8"/>
      <c r="I599" s="4"/>
      <c r="J599" s="9"/>
      <c r="K599" s="14"/>
      <c r="L599" s="19"/>
      <c r="M599" s="32"/>
      <c r="N599" s="19"/>
      <c r="O599" s="42"/>
      <c r="P599" s="42"/>
      <c r="Q599" s="42"/>
      <c r="R599" s="42"/>
      <c r="S599" s="19"/>
      <c r="T599" s="42"/>
      <c r="U599" s="42"/>
      <c r="V599" s="42"/>
      <c r="W599" s="42"/>
      <c r="X599" s="42"/>
      <c r="Y599" s="42"/>
      <c r="Z599" s="116"/>
      <c r="AA599" s="120"/>
      <c r="AB599" s="153"/>
      <c r="AC599" s="1"/>
      <c r="AD599" s="1"/>
      <c r="AE599" s="1"/>
      <c r="AF599" s="1"/>
      <c r="AG599" s="1"/>
      <c r="AH599" s="1"/>
      <c r="AI599" s="1"/>
      <c r="AJ599" s="1"/>
      <c r="AK599" s="1"/>
      <c r="AL599" s="1"/>
      <c r="AM599" s="1"/>
      <c r="AN599" s="1"/>
      <c r="AO599" s="1"/>
    </row>
    <row r="600" spans="1:41" s="3" customFormat="1">
      <c r="A600" s="181" t="s">
        <v>1201</v>
      </c>
      <c r="B600" s="38" t="s">
        <v>1202</v>
      </c>
      <c r="C600" s="38"/>
      <c r="D600" s="7"/>
      <c r="E600" s="9"/>
      <c r="F600" s="173"/>
      <c r="G600" s="9"/>
      <c r="H600" s="8"/>
      <c r="I600" s="4"/>
      <c r="J600" s="9"/>
      <c r="K600" s="14"/>
      <c r="L600" s="19"/>
      <c r="M600" s="32"/>
      <c r="N600" s="19"/>
      <c r="O600" s="42"/>
      <c r="P600" s="42"/>
      <c r="Q600" s="42"/>
      <c r="R600" s="42"/>
      <c r="S600" s="19"/>
      <c r="T600" s="42"/>
      <c r="U600" s="42"/>
      <c r="V600" s="42"/>
      <c r="W600" s="42"/>
      <c r="X600" s="42"/>
      <c r="Y600" s="42"/>
      <c r="Z600" s="116"/>
      <c r="AA600" s="120"/>
      <c r="AB600" s="153"/>
      <c r="AC600" s="1"/>
      <c r="AD600" s="1"/>
      <c r="AE600" s="1"/>
      <c r="AF600" s="1"/>
      <c r="AG600" s="1"/>
      <c r="AH600" s="1"/>
      <c r="AI600" s="1"/>
      <c r="AJ600" s="1"/>
      <c r="AK600" s="1"/>
      <c r="AL600" s="1"/>
      <c r="AM600" s="1"/>
      <c r="AN600" s="1"/>
      <c r="AO600" s="1"/>
    </row>
    <row r="601" spans="1:41" s="3" customFormat="1">
      <c r="A601" s="375"/>
      <c r="B601" s="376" t="s">
        <v>1203</v>
      </c>
      <c r="C601" s="377"/>
      <c r="D601" s="378"/>
      <c r="E601" s="379"/>
      <c r="F601" s="380"/>
      <c r="G601" s="379"/>
      <c r="H601" s="381"/>
      <c r="I601" s="382"/>
      <c r="J601" s="379"/>
      <c r="K601" s="383"/>
      <c r="L601" s="384"/>
      <c r="M601" s="385"/>
      <c r="N601" s="384"/>
      <c r="O601" s="388"/>
      <c r="P601" s="388"/>
      <c r="Q601" s="388"/>
      <c r="R601" s="388"/>
      <c r="S601" s="384"/>
      <c r="T601" s="388"/>
      <c r="U601" s="42"/>
      <c r="V601" s="42"/>
      <c r="W601" s="42"/>
      <c r="X601" s="42"/>
      <c r="Y601" s="42"/>
      <c r="Z601" s="116"/>
      <c r="AA601" s="120"/>
      <c r="AB601" s="153"/>
      <c r="AC601" s="1"/>
      <c r="AD601" s="1"/>
      <c r="AE601" s="1"/>
      <c r="AF601" s="1"/>
      <c r="AG601" s="1"/>
      <c r="AH601" s="1"/>
      <c r="AI601" s="1"/>
      <c r="AJ601" s="1"/>
      <c r="AK601" s="1"/>
      <c r="AL601" s="1"/>
      <c r="AM601" s="1"/>
      <c r="AN601" s="1"/>
      <c r="AO601" s="1"/>
    </row>
    <row r="602" spans="1:41" s="3" customFormat="1">
      <c r="A602" s="180" t="s">
        <v>1204</v>
      </c>
      <c r="B602" s="53" t="s">
        <v>737</v>
      </c>
      <c r="C602" s="53" t="s">
        <v>1023</v>
      </c>
      <c r="D602" s="7"/>
      <c r="E602" s="9"/>
      <c r="F602" s="173">
        <v>1</v>
      </c>
      <c r="G602" s="9"/>
      <c r="H602" s="8">
        <f t="shared" ref="H602:H609" si="726">SUM(E602:G602)</f>
        <v>1</v>
      </c>
      <c r="I602" s="4">
        <v>1</v>
      </c>
      <c r="J602" s="9" t="s">
        <v>216</v>
      </c>
      <c r="K602" s="73">
        <f>SUMIF(exportMMB!D:D,budgetMMB!A602,exportMMB!F:F)</f>
        <v>0</v>
      </c>
      <c r="L602" s="19">
        <f t="shared" ref="L602:L609" si="727">H602*I602*K602</f>
        <v>0</v>
      </c>
      <c r="M602" s="32"/>
      <c r="N602" s="19">
        <f t="shared" ref="N602:N609" si="728">MAX(L602-SUM(O602:R602),0)</f>
        <v>0</v>
      </c>
      <c r="O602" s="42"/>
      <c r="P602" s="42"/>
      <c r="Q602" s="42"/>
      <c r="R602" s="42"/>
      <c r="S602" s="19">
        <f t="shared" ref="S602:S609" si="729">L602-SUM(N602:R602)</f>
        <v>0</v>
      </c>
      <c r="T602" s="42">
        <f t="shared" ref="T602:T609" si="730">N602</f>
        <v>0</v>
      </c>
      <c r="U602" s="42" t="e">
        <f>SUMIF(#REF!,A:A,#REF!)</f>
        <v>#REF!</v>
      </c>
      <c r="V602" s="42" t="e">
        <f>SUMIF(#REF!,A:A,#REF!)</f>
        <v>#REF!</v>
      </c>
      <c r="W602" s="42" t="e">
        <f>U:U+V:V</f>
        <v>#REF!</v>
      </c>
      <c r="X602" s="42" t="e">
        <f>MAX(L:L-W:W,0)</f>
        <v>#REF!</v>
      </c>
      <c r="Y602" s="42" t="e">
        <f>W:W+X:X</f>
        <v>#REF!</v>
      </c>
      <c r="Z602" s="116" t="e">
        <f>L:L-Y:Y</f>
        <v>#REF!</v>
      </c>
      <c r="AA602" s="120">
        <f>AB:AB-L:L</f>
        <v>0</v>
      </c>
      <c r="AB602" s="153">
        <f>L:L</f>
        <v>0</v>
      </c>
      <c r="AC602" s="1"/>
      <c r="AD602" s="1"/>
      <c r="AE602" s="1"/>
      <c r="AF602" s="1"/>
      <c r="AG602" s="1"/>
      <c r="AH602" s="1"/>
      <c r="AI602" s="1"/>
      <c r="AJ602" s="1"/>
      <c r="AK602" s="1"/>
      <c r="AL602" s="1"/>
      <c r="AM602" s="1"/>
      <c r="AN602" s="1"/>
      <c r="AO602" s="1"/>
    </row>
    <row r="603" spans="1:41" s="3" customFormat="1">
      <c r="A603" s="180" t="s">
        <v>1205</v>
      </c>
      <c r="B603" s="53" t="s">
        <v>1170</v>
      </c>
      <c r="C603" s="53" t="s">
        <v>1023</v>
      </c>
      <c r="D603" s="7"/>
      <c r="E603" s="9"/>
      <c r="F603" s="173">
        <v>1</v>
      </c>
      <c r="G603" s="9"/>
      <c r="H603" s="8">
        <f t="shared" si="726"/>
        <v>1</v>
      </c>
      <c r="I603" s="4">
        <v>1</v>
      </c>
      <c r="J603" s="9" t="s">
        <v>216</v>
      </c>
      <c r="K603" s="73">
        <f>SUMIF(exportMMB!D:D,budgetMMB!A603,exportMMB!F:F)</f>
        <v>0</v>
      </c>
      <c r="L603" s="19">
        <f t="shared" si="727"/>
        <v>0</v>
      </c>
      <c r="M603" s="32"/>
      <c r="N603" s="19">
        <f t="shared" si="728"/>
        <v>0</v>
      </c>
      <c r="O603" s="42"/>
      <c r="P603" s="42"/>
      <c r="Q603" s="42"/>
      <c r="R603" s="42"/>
      <c r="S603" s="19">
        <f t="shared" si="729"/>
        <v>0</v>
      </c>
      <c r="T603" s="42">
        <f t="shared" si="730"/>
        <v>0</v>
      </c>
      <c r="U603" s="42" t="e">
        <f>SUMIF(#REF!,A:A,#REF!)</f>
        <v>#REF!</v>
      </c>
      <c r="V603" s="42" t="e">
        <f>SUMIF(#REF!,A:A,#REF!)</f>
        <v>#REF!</v>
      </c>
      <c r="W603" s="42" t="e">
        <f>U:U+V:V</f>
        <v>#REF!</v>
      </c>
      <c r="X603" s="42" t="e">
        <f>MAX(L:L-W:W,0)</f>
        <v>#REF!</v>
      </c>
      <c r="Y603" s="42" t="e">
        <f>W:W+X:X</f>
        <v>#REF!</v>
      </c>
      <c r="Z603" s="116" t="e">
        <f>L:L-Y:Y</f>
        <v>#REF!</v>
      </c>
      <c r="AA603" s="120">
        <f>AB:AB-L:L</f>
        <v>0</v>
      </c>
      <c r="AB603" s="153">
        <f>L:L</f>
        <v>0</v>
      </c>
      <c r="AC603" s="1"/>
      <c r="AD603" s="1"/>
      <c r="AE603" s="1"/>
      <c r="AF603" s="1"/>
      <c r="AG603" s="1"/>
      <c r="AH603" s="1"/>
      <c r="AI603" s="1"/>
      <c r="AJ603" s="1"/>
      <c r="AK603" s="1"/>
      <c r="AL603" s="1"/>
      <c r="AM603" s="1"/>
      <c r="AN603" s="1"/>
      <c r="AO603" s="1"/>
    </row>
    <row r="604" spans="1:41" s="3" customFormat="1">
      <c r="A604" s="180" t="s">
        <v>1206</v>
      </c>
      <c r="B604" s="53" t="s">
        <v>1408</v>
      </c>
      <c r="C604" s="53" t="s">
        <v>1023</v>
      </c>
      <c r="D604" s="7"/>
      <c r="E604" s="9"/>
      <c r="F604" s="173">
        <v>1</v>
      </c>
      <c r="G604" s="9"/>
      <c r="H604" s="8">
        <f t="shared" si="726"/>
        <v>1</v>
      </c>
      <c r="I604" s="4">
        <v>1</v>
      </c>
      <c r="J604" s="9" t="s">
        <v>216</v>
      </c>
      <c r="K604" s="73">
        <f>SUMIF(exportMMB!D:D,budgetMMB!A604,exportMMB!F:F)</f>
        <v>0</v>
      </c>
      <c r="L604" s="19">
        <f t="shared" si="727"/>
        <v>0</v>
      </c>
      <c r="M604" s="32"/>
      <c r="N604" s="19">
        <f t="shared" si="728"/>
        <v>0</v>
      </c>
      <c r="O604" s="42"/>
      <c r="P604" s="42"/>
      <c r="Q604" s="42"/>
      <c r="R604" s="42"/>
      <c r="S604" s="19">
        <f t="shared" si="729"/>
        <v>0</v>
      </c>
      <c r="T604" s="42">
        <f t="shared" si="730"/>
        <v>0</v>
      </c>
      <c r="U604" s="46" t="e">
        <f>SUMIF(#REF!,A:A,#REF!)</f>
        <v>#REF!</v>
      </c>
      <c r="V604" s="46" t="e">
        <f>SUMIF(#REF!,A:A,#REF!)</f>
        <v>#REF!</v>
      </c>
      <c r="W604" s="46" t="e">
        <f>U:U+V:V</f>
        <v>#REF!</v>
      </c>
      <c r="X604" s="46" t="e">
        <f>MAX(L:L-W:W,0)</f>
        <v>#REF!</v>
      </c>
      <c r="Y604" s="46" t="e">
        <f>W:W+X:X</f>
        <v>#REF!</v>
      </c>
      <c r="Z604" s="142" t="e">
        <f>L:L-Y:Y</f>
        <v>#REF!</v>
      </c>
      <c r="AA604" s="143">
        <f>AB:AB-L:L</f>
        <v>0</v>
      </c>
      <c r="AB604" s="161">
        <f>L:L</f>
        <v>0</v>
      </c>
      <c r="AC604" s="1"/>
      <c r="AD604" s="1"/>
      <c r="AE604" s="1"/>
      <c r="AF604" s="1"/>
      <c r="AG604" s="1"/>
      <c r="AH604" s="1"/>
      <c r="AI604" s="1"/>
      <c r="AJ604" s="1"/>
      <c r="AK604" s="1"/>
      <c r="AL604" s="1"/>
      <c r="AM604" s="1"/>
      <c r="AN604" s="1"/>
      <c r="AO604" s="1"/>
    </row>
    <row r="605" spans="1:41" s="3" customFormat="1">
      <c r="A605" s="180" t="s">
        <v>1207</v>
      </c>
      <c r="B605" s="53" t="s">
        <v>1409</v>
      </c>
      <c r="C605" s="53" t="s">
        <v>1023</v>
      </c>
      <c r="D605" s="7"/>
      <c r="E605" s="9"/>
      <c r="F605" s="173">
        <v>1</v>
      </c>
      <c r="G605" s="9"/>
      <c r="H605" s="8">
        <f t="shared" si="726"/>
        <v>1</v>
      </c>
      <c r="I605" s="4">
        <v>1</v>
      </c>
      <c r="J605" s="9" t="s">
        <v>216</v>
      </c>
      <c r="K605" s="73">
        <f>SUMIF(exportMMB!D:D,budgetMMB!A605,exportMMB!F:F)</f>
        <v>0</v>
      </c>
      <c r="L605" s="19">
        <f t="shared" si="727"/>
        <v>0</v>
      </c>
      <c r="M605" s="32"/>
      <c r="N605" s="19">
        <f t="shared" si="728"/>
        <v>0</v>
      </c>
      <c r="O605" s="42"/>
      <c r="P605" s="42"/>
      <c r="Q605" s="42"/>
      <c r="R605" s="42"/>
      <c r="S605" s="19">
        <f t="shared" si="729"/>
        <v>0</v>
      </c>
      <c r="T605" s="42">
        <f t="shared" si="730"/>
        <v>0</v>
      </c>
      <c r="U605" s="42" t="e">
        <f>SUMIF(#REF!,A:A,#REF!)</f>
        <v>#REF!</v>
      </c>
      <c r="V605" s="42" t="e">
        <f>SUMIF(#REF!,A:A,#REF!)</f>
        <v>#REF!</v>
      </c>
      <c r="W605" s="42" t="e">
        <f>U:U+V:V</f>
        <v>#REF!</v>
      </c>
      <c r="X605" s="42" t="e">
        <f>MAX(L:L-W:W,0)</f>
        <v>#REF!</v>
      </c>
      <c r="Y605" s="42" t="e">
        <f>W:W+X:X</f>
        <v>#REF!</v>
      </c>
      <c r="Z605" s="116" t="e">
        <f>L:L-Y:Y</f>
        <v>#REF!</v>
      </c>
      <c r="AA605" s="120">
        <f>AB:AB-L:L</f>
        <v>0</v>
      </c>
      <c r="AB605" s="162">
        <f>L:L</f>
        <v>0</v>
      </c>
      <c r="AC605" s="1"/>
      <c r="AD605" s="1"/>
      <c r="AE605" s="1"/>
      <c r="AF605" s="1"/>
      <c r="AG605" s="1"/>
      <c r="AH605" s="1"/>
      <c r="AI605" s="1"/>
      <c r="AJ605" s="1"/>
      <c r="AK605" s="1"/>
      <c r="AL605" s="1"/>
      <c r="AM605" s="1"/>
      <c r="AN605" s="1"/>
      <c r="AO605" s="1"/>
    </row>
    <row r="606" spans="1:41" s="3" customFormat="1">
      <c r="A606" s="180" t="s">
        <v>1208</v>
      </c>
      <c r="B606" s="53" t="s">
        <v>1410</v>
      </c>
      <c r="C606" s="53" t="s">
        <v>1023</v>
      </c>
      <c r="D606" s="7"/>
      <c r="E606" s="9"/>
      <c r="F606" s="173">
        <v>1</v>
      </c>
      <c r="G606" s="9"/>
      <c r="H606" s="8">
        <f t="shared" si="726"/>
        <v>1</v>
      </c>
      <c r="I606" s="4">
        <v>1</v>
      </c>
      <c r="J606" s="9" t="s">
        <v>216</v>
      </c>
      <c r="K606" s="73">
        <f>SUMIF(exportMMB!D:D,budgetMMB!A606,exportMMB!F:F)</f>
        <v>0</v>
      </c>
      <c r="L606" s="19">
        <f t="shared" si="727"/>
        <v>0</v>
      </c>
      <c r="M606" s="32"/>
      <c r="N606" s="19">
        <f t="shared" si="728"/>
        <v>0</v>
      </c>
      <c r="O606" s="42"/>
      <c r="P606" s="42"/>
      <c r="Q606" s="42"/>
      <c r="R606" s="42"/>
      <c r="S606" s="19">
        <f t="shared" si="729"/>
        <v>0</v>
      </c>
      <c r="T606" s="42">
        <f t="shared" si="730"/>
        <v>0</v>
      </c>
      <c r="U606" s="42" t="e">
        <f>SUMIF(#REF!,A:A,#REF!)</f>
        <v>#REF!</v>
      </c>
      <c r="V606" s="42" t="e">
        <f>SUMIF(#REF!,A:A,#REF!)</f>
        <v>#REF!</v>
      </c>
      <c r="W606" s="42" t="e">
        <f>U:U+V:V</f>
        <v>#REF!</v>
      </c>
      <c r="X606" s="42" t="e">
        <f>MAX(L:L-W:W,0)</f>
        <v>#REF!</v>
      </c>
      <c r="Y606" s="42" t="e">
        <f>W:W+X:X</f>
        <v>#REF!</v>
      </c>
      <c r="Z606" s="116" t="e">
        <f>L:L-Y:Y</f>
        <v>#REF!</v>
      </c>
      <c r="AA606" s="120">
        <f>AB:AB-L:L</f>
        <v>0</v>
      </c>
      <c r="AB606" s="162">
        <f>L:L</f>
        <v>0</v>
      </c>
      <c r="AC606" s="1"/>
      <c r="AD606" s="1"/>
      <c r="AE606" s="1"/>
      <c r="AF606" s="1"/>
      <c r="AG606" s="1"/>
      <c r="AH606" s="1"/>
      <c r="AI606" s="1"/>
      <c r="AJ606" s="1"/>
      <c r="AK606" s="1"/>
      <c r="AL606" s="1"/>
      <c r="AM606" s="1"/>
      <c r="AN606" s="1"/>
      <c r="AO606" s="1"/>
    </row>
    <row r="607" spans="1:41" s="3" customFormat="1">
      <c r="A607" s="180">
        <v>4726</v>
      </c>
      <c r="B607" s="53" t="s">
        <v>1411</v>
      </c>
      <c r="C607" s="53" t="s">
        <v>1023</v>
      </c>
      <c r="D607" s="7"/>
      <c r="E607" s="9"/>
      <c r="F607" s="173">
        <v>1</v>
      </c>
      <c r="G607" s="9"/>
      <c r="H607" s="8">
        <f t="shared" si="726"/>
        <v>1</v>
      </c>
      <c r="I607" s="4">
        <v>1</v>
      </c>
      <c r="J607" s="9" t="s">
        <v>216</v>
      </c>
      <c r="K607" s="73">
        <f>SUMIF(exportMMB!D:D,budgetMMB!A607,exportMMB!F:F)</f>
        <v>0</v>
      </c>
      <c r="L607" s="19">
        <f t="shared" si="727"/>
        <v>0</v>
      </c>
      <c r="M607" s="32"/>
      <c r="N607" s="19">
        <f t="shared" si="728"/>
        <v>0</v>
      </c>
      <c r="O607" s="42"/>
      <c r="P607" s="42"/>
      <c r="Q607" s="42"/>
      <c r="R607" s="42"/>
      <c r="S607" s="19">
        <f t="shared" si="729"/>
        <v>0</v>
      </c>
      <c r="T607" s="42">
        <f t="shared" si="730"/>
        <v>0</v>
      </c>
      <c r="U607" s="42" t="e">
        <f>SUMIF(#REF!,A:A,#REF!)</f>
        <v>#REF!</v>
      </c>
      <c r="V607" s="42" t="e">
        <f>SUMIF(#REF!,A:A,#REF!)</f>
        <v>#REF!</v>
      </c>
      <c r="W607" s="42" t="e">
        <f>U:U+V:V</f>
        <v>#REF!</v>
      </c>
      <c r="X607" s="42" t="e">
        <f>MAX(L:L-W:W,0)</f>
        <v>#REF!</v>
      </c>
      <c r="Y607" s="42" t="e">
        <f>W:W+X:X</f>
        <v>#REF!</v>
      </c>
      <c r="Z607" s="116" t="e">
        <f>L:L-Y:Y</f>
        <v>#REF!</v>
      </c>
      <c r="AA607" s="120">
        <f>AB:AB-L:L</f>
        <v>0</v>
      </c>
      <c r="AB607" s="153">
        <f>L:L</f>
        <v>0</v>
      </c>
      <c r="AC607" s="1"/>
      <c r="AD607" s="1"/>
      <c r="AE607" s="1"/>
      <c r="AF607" s="1"/>
      <c r="AG607" s="1"/>
      <c r="AH607" s="1"/>
      <c r="AI607" s="1"/>
      <c r="AJ607" s="1"/>
      <c r="AK607" s="1"/>
      <c r="AL607" s="1"/>
      <c r="AM607" s="1"/>
      <c r="AN607" s="1"/>
      <c r="AO607" s="1"/>
    </row>
    <row r="608" spans="1:41" s="3" customFormat="1">
      <c r="A608" s="180">
        <v>4727</v>
      </c>
      <c r="B608" s="53" t="s">
        <v>1173</v>
      </c>
      <c r="C608" s="53" t="s">
        <v>1023</v>
      </c>
      <c r="D608" s="7"/>
      <c r="E608" s="9"/>
      <c r="F608" s="173">
        <v>1</v>
      </c>
      <c r="G608" s="9"/>
      <c r="H608" s="8">
        <f t="shared" si="726"/>
        <v>1</v>
      </c>
      <c r="I608" s="4">
        <v>1</v>
      </c>
      <c r="J608" s="9" t="s">
        <v>216</v>
      </c>
      <c r="K608" s="73">
        <f>SUMIF(exportMMB!D:D,budgetMMB!A608,exportMMB!F:F)</f>
        <v>0</v>
      </c>
      <c r="L608" s="19">
        <f t="shared" si="727"/>
        <v>0</v>
      </c>
      <c r="M608" s="32"/>
      <c r="N608" s="19">
        <f t="shared" si="728"/>
        <v>0</v>
      </c>
      <c r="O608" s="42"/>
      <c r="P608" s="42"/>
      <c r="Q608" s="42"/>
      <c r="R608" s="42"/>
      <c r="S608" s="19">
        <f t="shared" si="729"/>
        <v>0</v>
      </c>
      <c r="T608" s="42">
        <f t="shared" si="730"/>
        <v>0</v>
      </c>
      <c r="U608" s="42" t="e">
        <f>SUMIF(#REF!,A:A,#REF!)</f>
        <v>#REF!</v>
      </c>
      <c r="V608" s="42" t="e">
        <f>SUMIF(#REF!,A:A,#REF!)</f>
        <v>#REF!</v>
      </c>
      <c r="W608" s="42" t="e">
        <f>U:U+V:V</f>
        <v>#REF!</v>
      </c>
      <c r="X608" s="42" t="e">
        <f>MAX(L:L-W:W,0)</f>
        <v>#REF!</v>
      </c>
      <c r="Y608" s="42" t="e">
        <f>W:W+X:X</f>
        <v>#REF!</v>
      </c>
      <c r="Z608" s="116" t="e">
        <f>L:L-Y:Y</f>
        <v>#REF!</v>
      </c>
      <c r="AA608" s="120">
        <f>AB:AB-L:L</f>
        <v>0</v>
      </c>
      <c r="AB608" s="153">
        <f>L:L</f>
        <v>0</v>
      </c>
      <c r="AC608" s="1"/>
      <c r="AD608" s="1"/>
      <c r="AE608" s="1"/>
      <c r="AF608" s="1"/>
      <c r="AG608" s="1"/>
      <c r="AH608" s="1"/>
      <c r="AI608" s="1"/>
      <c r="AJ608" s="1"/>
      <c r="AK608" s="1"/>
      <c r="AL608" s="1"/>
      <c r="AM608" s="1"/>
      <c r="AN608" s="1"/>
      <c r="AO608" s="1"/>
    </row>
    <row r="609" spans="1:41" s="3" customFormat="1">
      <c r="A609" s="180">
        <v>4728</v>
      </c>
      <c r="B609" s="53" t="s">
        <v>1211</v>
      </c>
      <c r="C609" s="53" t="s">
        <v>1023</v>
      </c>
      <c r="D609" s="7"/>
      <c r="E609" s="9"/>
      <c r="F609" s="173">
        <v>1</v>
      </c>
      <c r="G609" s="9"/>
      <c r="H609" s="8">
        <f t="shared" si="726"/>
        <v>1</v>
      </c>
      <c r="I609" s="4">
        <v>1</v>
      </c>
      <c r="J609" s="9" t="s">
        <v>216</v>
      </c>
      <c r="K609" s="73">
        <f>SUMIF(exportMMB!D:D,budgetMMB!A609,exportMMB!F:F)</f>
        <v>0</v>
      </c>
      <c r="L609" s="19">
        <f t="shared" si="727"/>
        <v>0</v>
      </c>
      <c r="M609" s="32"/>
      <c r="N609" s="19">
        <f t="shared" si="728"/>
        <v>0</v>
      </c>
      <c r="O609" s="42"/>
      <c r="P609" s="42"/>
      <c r="Q609" s="42"/>
      <c r="R609" s="42"/>
      <c r="S609" s="19">
        <f t="shared" si="729"/>
        <v>0</v>
      </c>
      <c r="T609" s="42">
        <f t="shared" si="730"/>
        <v>0</v>
      </c>
      <c r="U609" s="42" t="e">
        <f>SUMIF(#REF!,A:A,#REF!)</f>
        <v>#REF!</v>
      </c>
      <c r="V609" s="42" t="e">
        <f>SUMIF(#REF!,A:A,#REF!)</f>
        <v>#REF!</v>
      </c>
      <c r="W609" s="42" t="e">
        <f>U:U+V:V</f>
        <v>#REF!</v>
      </c>
      <c r="X609" s="42" t="e">
        <f>MAX(L:L-W:W,0)</f>
        <v>#REF!</v>
      </c>
      <c r="Y609" s="42" t="e">
        <f>W:W+X:X</f>
        <v>#REF!</v>
      </c>
      <c r="Z609" s="116" t="e">
        <f>L:L-Y:Y</f>
        <v>#REF!</v>
      </c>
      <c r="AA609" s="120">
        <f>AB:AB-L:L</f>
        <v>0</v>
      </c>
      <c r="AB609" s="153">
        <f>L:L</f>
        <v>0</v>
      </c>
      <c r="AC609" s="1"/>
      <c r="AD609" s="1"/>
      <c r="AE609" s="1"/>
      <c r="AF609" s="1"/>
      <c r="AG609" s="1"/>
      <c r="AH609" s="1"/>
      <c r="AI609" s="1"/>
      <c r="AJ609" s="1"/>
      <c r="AK609" s="1"/>
      <c r="AL609" s="1"/>
      <c r="AM609" s="1"/>
      <c r="AN609" s="1"/>
      <c r="AO609" s="1"/>
    </row>
    <row r="610" spans="1:41" s="3" customFormat="1">
      <c r="A610" s="375"/>
      <c r="B610" s="376" t="s">
        <v>1154</v>
      </c>
      <c r="C610" s="377"/>
      <c r="D610" s="378"/>
      <c r="E610" s="379"/>
      <c r="F610" s="380"/>
      <c r="G610" s="379"/>
      <c r="H610" s="381"/>
      <c r="I610" s="382"/>
      <c r="J610" s="379"/>
      <c r="K610" s="383"/>
      <c r="L610" s="384">
        <f t="shared" ref="L610:T610" si="731">SUM(L602:L609)</f>
        <v>0</v>
      </c>
      <c r="M610" s="385">
        <f t="shared" si="731"/>
        <v>0</v>
      </c>
      <c r="N610" s="384">
        <f t="shared" si="731"/>
        <v>0</v>
      </c>
      <c r="O610" s="388">
        <f t="shared" si="731"/>
        <v>0</v>
      </c>
      <c r="P610" s="388">
        <f t="shared" si="731"/>
        <v>0</v>
      </c>
      <c r="Q610" s="388">
        <f t="shared" si="731"/>
        <v>0</v>
      </c>
      <c r="R610" s="388">
        <f t="shared" si="731"/>
        <v>0</v>
      </c>
      <c r="S610" s="384">
        <f t="shared" si="731"/>
        <v>0</v>
      </c>
      <c r="T610" s="388">
        <f t="shared" si="731"/>
        <v>0</v>
      </c>
      <c r="U610" s="42" t="e">
        <f t="shared" ref="U610:W610" si="732">SUM(U602:U609)</f>
        <v>#REF!</v>
      </c>
      <c r="V610" s="42" t="e">
        <f t="shared" si="732"/>
        <v>#REF!</v>
      </c>
      <c r="W610" s="42" t="e">
        <f t="shared" si="732"/>
        <v>#REF!</v>
      </c>
      <c r="X610" s="42" t="e">
        <f t="shared" ref="X610" si="733">SUM(X602:X609)</f>
        <v>#REF!</v>
      </c>
      <c r="Y610" s="42" t="e">
        <f t="shared" ref="Y610" si="734">SUM(Y602:Y609)</f>
        <v>#REF!</v>
      </c>
      <c r="Z610" s="116" t="e">
        <f t="shared" ref="Z610" si="735">SUM(Z602:Z609)</f>
        <v>#REF!</v>
      </c>
      <c r="AA610" s="120">
        <f t="shared" ref="AA610" si="736">SUM(AA602:AA609)</f>
        <v>0</v>
      </c>
      <c r="AB610" s="153">
        <f t="shared" ref="AB610" si="737">SUM(AB602:AB609)</f>
        <v>0</v>
      </c>
      <c r="AC610" s="1"/>
      <c r="AD610" s="1"/>
      <c r="AE610" s="1"/>
      <c r="AF610" s="1"/>
      <c r="AG610" s="1"/>
      <c r="AH610" s="1"/>
      <c r="AI610" s="1"/>
      <c r="AJ610" s="1"/>
      <c r="AK610" s="1"/>
      <c r="AL610" s="1"/>
      <c r="AM610" s="1"/>
      <c r="AN610" s="1"/>
      <c r="AO610" s="1"/>
    </row>
    <row r="611" spans="1:41" s="3" customFormat="1">
      <c r="A611" s="375"/>
      <c r="B611" s="376" t="s">
        <v>1212</v>
      </c>
      <c r="C611" s="377"/>
      <c r="D611" s="378"/>
      <c r="E611" s="379"/>
      <c r="F611" s="380"/>
      <c r="G611" s="379"/>
      <c r="H611" s="381"/>
      <c r="I611" s="382"/>
      <c r="J611" s="379"/>
      <c r="K611" s="383"/>
      <c r="L611" s="384"/>
      <c r="M611" s="385"/>
      <c r="N611" s="384"/>
      <c r="O611" s="388"/>
      <c r="P611" s="388"/>
      <c r="Q611" s="388"/>
      <c r="R611" s="388"/>
      <c r="S611" s="384"/>
      <c r="T611" s="388"/>
      <c r="U611" s="42"/>
      <c r="V611" s="42"/>
      <c r="W611" s="42"/>
      <c r="X611" s="42"/>
      <c r="Y611" s="42"/>
      <c r="Z611" s="116"/>
      <c r="AA611" s="120"/>
      <c r="AB611" s="153"/>
      <c r="AC611" s="1"/>
      <c r="AD611" s="1"/>
      <c r="AE611" s="1"/>
      <c r="AF611" s="1"/>
      <c r="AG611" s="1"/>
      <c r="AH611" s="1"/>
      <c r="AI611" s="1"/>
      <c r="AJ611" s="1"/>
      <c r="AK611" s="1"/>
      <c r="AL611" s="1"/>
      <c r="AM611" s="1"/>
      <c r="AN611" s="1"/>
      <c r="AO611" s="1"/>
    </row>
    <row r="612" spans="1:41" s="3" customFormat="1">
      <c r="A612" s="180" t="s">
        <v>1209</v>
      </c>
      <c r="B612" s="53" t="s">
        <v>1213</v>
      </c>
      <c r="C612" s="53" t="s">
        <v>1023</v>
      </c>
      <c r="D612" s="7"/>
      <c r="E612" s="9"/>
      <c r="F612" s="173">
        <v>1</v>
      </c>
      <c r="G612" s="9"/>
      <c r="H612" s="8">
        <f t="shared" ref="H612:H623" si="738">SUM(E612:G612)</f>
        <v>1</v>
      </c>
      <c r="I612" s="4">
        <v>1</v>
      </c>
      <c r="J612" s="9" t="s">
        <v>216</v>
      </c>
      <c r="K612" s="73">
        <f>SUMIF(exportMMB!D:D,budgetMMB!A612,exportMMB!F:F)</f>
        <v>0</v>
      </c>
      <c r="L612" s="19">
        <f t="shared" ref="L612:L623" si="739">H612*I612*K612</f>
        <v>0</v>
      </c>
      <c r="M612" s="32"/>
      <c r="N612" s="19">
        <f t="shared" ref="N612:N623" si="740">MAX(L612-SUM(O612:R612),0)</f>
        <v>0</v>
      </c>
      <c r="O612" s="42"/>
      <c r="P612" s="42"/>
      <c r="Q612" s="42"/>
      <c r="R612" s="42"/>
      <c r="S612" s="19">
        <f t="shared" ref="S612:S623" si="741">L612-SUM(N612:R612)</f>
        <v>0</v>
      </c>
      <c r="T612" s="42">
        <f t="shared" ref="T612:T623" si="742">N612</f>
        <v>0</v>
      </c>
      <c r="U612" s="42" t="e">
        <f>SUMIF(#REF!,A:A,#REF!)</f>
        <v>#REF!</v>
      </c>
      <c r="V612" s="42" t="e">
        <f>SUMIF(#REF!,A:A,#REF!)</f>
        <v>#REF!</v>
      </c>
      <c r="W612" s="42" t="e">
        <f>U:U+V:V</f>
        <v>#REF!</v>
      </c>
      <c r="X612" s="42" t="e">
        <f>MAX(L:L-W:W,0)</f>
        <v>#REF!</v>
      </c>
      <c r="Y612" s="42" t="e">
        <f>W:W+X:X</f>
        <v>#REF!</v>
      </c>
      <c r="Z612" s="116" t="e">
        <f>L:L-Y:Y</f>
        <v>#REF!</v>
      </c>
      <c r="AA612" s="120">
        <f>AB:AB-L:L</f>
        <v>0</v>
      </c>
      <c r="AB612" s="153">
        <f>L:L</f>
        <v>0</v>
      </c>
      <c r="AC612" s="1"/>
      <c r="AD612" s="1"/>
      <c r="AE612" s="1"/>
      <c r="AF612" s="1"/>
      <c r="AG612" s="1"/>
      <c r="AH612" s="1"/>
      <c r="AI612" s="1"/>
      <c r="AJ612" s="1"/>
      <c r="AK612" s="1"/>
      <c r="AL612" s="1"/>
      <c r="AM612" s="1"/>
      <c r="AN612" s="1"/>
      <c r="AO612" s="1"/>
    </row>
    <row r="613" spans="1:41" s="3" customFormat="1">
      <c r="A613" s="180" t="s">
        <v>1210</v>
      </c>
      <c r="B613" s="53" t="s">
        <v>1412</v>
      </c>
      <c r="C613" s="53" t="s">
        <v>1023</v>
      </c>
      <c r="D613" s="7"/>
      <c r="E613" s="9"/>
      <c r="F613" s="173">
        <v>1</v>
      </c>
      <c r="G613" s="9"/>
      <c r="H613" s="8">
        <f t="shared" si="738"/>
        <v>1</v>
      </c>
      <c r="I613" s="4">
        <v>1</v>
      </c>
      <c r="J613" s="9" t="s">
        <v>216</v>
      </c>
      <c r="K613" s="73">
        <f>SUMIF(exportMMB!D:D,budgetMMB!A613,exportMMB!F:F)</f>
        <v>0</v>
      </c>
      <c r="L613" s="19">
        <f t="shared" si="739"/>
        <v>0</v>
      </c>
      <c r="M613" s="32"/>
      <c r="N613" s="19">
        <f t="shared" si="740"/>
        <v>0</v>
      </c>
      <c r="O613" s="42"/>
      <c r="P613" s="42"/>
      <c r="Q613" s="42"/>
      <c r="R613" s="42"/>
      <c r="S613" s="19">
        <f t="shared" si="741"/>
        <v>0</v>
      </c>
      <c r="T613" s="42">
        <f t="shared" si="742"/>
        <v>0</v>
      </c>
      <c r="U613" s="42" t="e">
        <f>SUMIF(#REF!,A:A,#REF!)</f>
        <v>#REF!</v>
      </c>
      <c r="V613" s="42" t="e">
        <f>SUMIF(#REF!,A:A,#REF!)</f>
        <v>#REF!</v>
      </c>
      <c r="W613" s="42" t="e">
        <f>U:U+V:V</f>
        <v>#REF!</v>
      </c>
      <c r="X613" s="42" t="e">
        <f>MAX(L:L-W:W,0)</f>
        <v>#REF!</v>
      </c>
      <c r="Y613" s="42" t="e">
        <f>W:W+X:X</f>
        <v>#REF!</v>
      </c>
      <c r="Z613" s="116" t="e">
        <f>L:L-Y:Y</f>
        <v>#REF!</v>
      </c>
      <c r="AA613" s="120">
        <f>AB:AB-L:L</f>
        <v>0</v>
      </c>
      <c r="AB613" s="153">
        <f>L:L</f>
        <v>0</v>
      </c>
      <c r="AC613" s="1"/>
      <c r="AD613" s="1"/>
      <c r="AE613" s="1"/>
      <c r="AF613" s="1"/>
      <c r="AG613" s="1"/>
      <c r="AH613" s="1"/>
      <c r="AI613" s="1"/>
      <c r="AJ613" s="1"/>
      <c r="AK613" s="1"/>
      <c r="AL613" s="1"/>
      <c r="AM613" s="1"/>
      <c r="AN613" s="1"/>
      <c r="AO613" s="1"/>
    </row>
    <row r="614" spans="1:41" s="3" customFormat="1">
      <c r="A614" s="180" t="s">
        <v>1214</v>
      </c>
      <c r="B614" s="53" t="s">
        <v>1215</v>
      </c>
      <c r="C614" s="53" t="s">
        <v>1023</v>
      </c>
      <c r="D614" s="7"/>
      <c r="E614" s="9"/>
      <c r="F614" s="173">
        <v>1</v>
      </c>
      <c r="G614" s="9"/>
      <c r="H614" s="8">
        <f t="shared" si="738"/>
        <v>1</v>
      </c>
      <c r="I614" s="4">
        <v>1</v>
      </c>
      <c r="J614" s="9" t="s">
        <v>216</v>
      </c>
      <c r="K614" s="73">
        <f>SUMIF(exportMMB!D:D,budgetMMB!A614,exportMMB!F:F)</f>
        <v>0</v>
      </c>
      <c r="L614" s="19">
        <f t="shared" si="739"/>
        <v>0</v>
      </c>
      <c r="M614" s="32"/>
      <c r="N614" s="19">
        <f t="shared" si="740"/>
        <v>0</v>
      </c>
      <c r="O614" s="42"/>
      <c r="P614" s="42"/>
      <c r="Q614" s="42"/>
      <c r="R614" s="42"/>
      <c r="S614" s="19">
        <f t="shared" si="741"/>
        <v>0</v>
      </c>
      <c r="T614" s="42">
        <f t="shared" si="742"/>
        <v>0</v>
      </c>
      <c r="U614" s="42" t="e">
        <f>SUMIF(#REF!,A:A,#REF!)</f>
        <v>#REF!</v>
      </c>
      <c r="V614" s="42" t="e">
        <f>SUMIF(#REF!,A:A,#REF!)</f>
        <v>#REF!</v>
      </c>
      <c r="W614" s="42" t="e">
        <f>U:U+V:V</f>
        <v>#REF!</v>
      </c>
      <c r="X614" s="42" t="e">
        <f>MAX(L:L-W:W,0)</f>
        <v>#REF!</v>
      </c>
      <c r="Y614" s="42" t="e">
        <f>W:W+X:X</f>
        <v>#REF!</v>
      </c>
      <c r="Z614" s="116" t="e">
        <f>L:L-Y:Y</f>
        <v>#REF!</v>
      </c>
      <c r="AA614" s="120">
        <f>AB:AB-L:L</f>
        <v>0</v>
      </c>
      <c r="AB614" s="153">
        <f>L:L</f>
        <v>0</v>
      </c>
      <c r="AC614" s="1"/>
      <c r="AD614" s="1"/>
      <c r="AE614" s="1"/>
      <c r="AF614" s="1"/>
      <c r="AG614" s="1"/>
      <c r="AH614" s="1"/>
      <c r="AI614" s="1"/>
      <c r="AJ614" s="1"/>
      <c r="AK614" s="1"/>
      <c r="AL614" s="1"/>
      <c r="AM614" s="1"/>
      <c r="AN614" s="1"/>
      <c r="AO614" s="1"/>
    </row>
    <row r="615" spans="1:41" s="3" customFormat="1">
      <c r="A615" s="180" t="s">
        <v>1216</v>
      </c>
      <c r="B615" s="53" t="s">
        <v>1217</v>
      </c>
      <c r="C615" s="53" t="s">
        <v>1023</v>
      </c>
      <c r="D615" s="7"/>
      <c r="E615" s="9"/>
      <c r="F615" s="173">
        <v>1</v>
      </c>
      <c r="G615" s="9"/>
      <c r="H615" s="8">
        <f t="shared" si="738"/>
        <v>1</v>
      </c>
      <c r="I615" s="4">
        <v>1</v>
      </c>
      <c r="J615" s="9" t="s">
        <v>216</v>
      </c>
      <c r="K615" s="73">
        <f>SUMIF(exportMMB!D:D,budgetMMB!A615,exportMMB!F:F)</f>
        <v>0</v>
      </c>
      <c r="L615" s="19">
        <f t="shared" si="739"/>
        <v>0</v>
      </c>
      <c r="M615" s="32"/>
      <c r="N615" s="19">
        <f t="shared" si="740"/>
        <v>0</v>
      </c>
      <c r="O615" s="42"/>
      <c r="P615" s="42"/>
      <c r="Q615" s="42"/>
      <c r="R615" s="42"/>
      <c r="S615" s="19">
        <f t="shared" si="741"/>
        <v>0</v>
      </c>
      <c r="T615" s="42">
        <f t="shared" si="742"/>
        <v>0</v>
      </c>
      <c r="U615" s="42" t="e">
        <f>SUMIF(#REF!,A:A,#REF!)</f>
        <v>#REF!</v>
      </c>
      <c r="V615" s="42" t="e">
        <f>SUMIF(#REF!,A:A,#REF!)</f>
        <v>#REF!</v>
      </c>
      <c r="W615" s="42" t="e">
        <f>U:U+V:V</f>
        <v>#REF!</v>
      </c>
      <c r="X615" s="42" t="e">
        <f>MAX(L:L-W:W,0)</f>
        <v>#REF!</v>
      </c>
      <c r="Y615" s="42" t="e">
        <f>W:W+X:X</f>
        <v>#REF!</v>
      </c>
      <c r="Z615" s="116" t="e">
        <f>L:L-Y:Y</f>
        <v>#REF!</v>
      </c>
      <c r="AA615" s="120">
        <f>AB:AB-L:L</f>
        <v>0</v>
      </c>
      <c r="AB615" s="153">
        <f>L:L</f>
        <v>0</v>
      </c>
      <c r="AC615" s="1"/>
      <c r="AD615" s="1"/>
      <c r="AE615" s="1"/>
      <c r="AF615" s="1"/>
      <c r="AG615" s="1"/>
      <c r="AH615" s="1"/>
      <c r="AI615" s="1"/>
      <c r="AJ615" s="1"/>
      <c r="AK615" s="1"/>
      <c r="AL615" s="1"/>
      <c r="AM615" s="1"/>
      <c r="AN615" s="1"/>
      <c r="AO615" s="1"/>
    </row>
    <row r="616" spans="1:41" s="3" customFormat="1">
      <c r="A616" s="180" t="s">
        <v>1218</v>
      </c>
      <c r="B616" s="53" t="s">
        <v>746</v>
      </c>
      <c r="C616" s="53" t="s">
        <v>1023</v>
      </c>
      <c r="D616" s="7"/>
      <c r="E616" s="9"/>
      <c r="F616" s="173">
        <v>1</v>
      </c>
      <c r="G616" s="9"/>
      <c r="H616" s="8">
        <f t="shared" si="738"/>
        <v>1</v>
      </c>
      <c r="I616" s="4">
        <v>1</v>
      </c>
      <c r="J616" s="9" t="s">
        <v>216</v>
      </c>
      <c r="K616" s="73">
        <f>SUMIF(exportMMB!D:D,budgetMMB!A616,exportMMB!F:F)</f>
        <v>0</v>
      </c>
      <c r="L616" s="19">
        <f t="shared" si="739"/>
        <v>0</v>
      </c>
      <c r="M616" s="32"/>
      <c r="N616" s="19">
        <f t="shared" si="740"/>
        <v>0</v>
      </c>
      <c r="O616" s="42"/>
      <c r="P616" s="42"/>
      <c r="Q616" s="42"/>
      <c r="R616" s="42"/>
      <c r="S616" s="19">
        <f t="shared" si="741"/>
        <v>0</v>
      </c>
      <c r="T616" s="42">
        <f t="shared" si="742"/>
        <v>0</v>
      </c>
      <c r="U616" s="42" t="e">
        <f>SUMIF(#REF!,A:A,#REF!)</f>
        <v>#REF!</v>
      </c>
      <c r="V616" s="42" t="e">
        <f>SUMIF(#REF!,A:A,#REF!)</f>
        <v>#REF!</v>
      </c>
      <c r="W616" s="42" t="e">
        <f>U:U+V:V</f>
        <v>#REF!</v>
      </c>
      <c r="X616" s="42" t="e">
        <f>MAX(L:L-W:W,0)</f>
        <v>#REF!</v>
      </c>
      <c r="Y616" s="42" t="e">
        <f>W:W+X:X</f>
        <v>#REF!</v>
      </c>
      <c r="Z616" s="116" t="e">
        <f>L:L-Y:Y</f>
        <v>#REF!</v>
      </c>
      <c r="AA616" s="120">
        <f>AB:AB-L:L</f>
        <v>0</v>
      </c>
      <c r="AB616" s="153">
        <f>L:L</f>
        <v>0</v>
      </c>
      <c r="AC616" s="1"/>
      <c r="AD616" s="1"/>
      <c r="AE616" s="1"/>
      <c r="AF616" s="1"/>
      <c r="AG616" s="1"/>
      <c r="AH616" s="1"/>
      <c r="AI616" s="1"/>
      <c r="AJ616" s="1"/>
      <c r="AK616" s="1"/>
      <c r="AL616" s="1"/>
      <c r="AM616" s="1"/>
      <c r="AN616" s="1"/>
      <c r="AO616" s="1"/>
    </row>
    <row r="617" spans="1:41" s="3" customFormat="1">
      <c r="A617" s="180" t="s">
        <v>1219</v>
      </c>
      <c r="B617" s="53" t="s">
        <v>757</v>
      </c>
      <c r="C617" s="53" t="s">
        <v>1023</v>
      </c>
      <c r="D617" s="7"/>
      <c r="E617" s="9"/>
      <c r="F617" s="173">
        <v>1</v>
      </c>
      <c r="G617" s="9"/>
      <c r="H617" s="8">
        <f t="shared" si="738"/>
        <v>1</v>
      </c>
      <c r="I617" s="4">
        <v>1</v>
      </c>
      <c r="J617" s="9" t="s">
        <v>216</v>
      </c>
      <c r="K617" s="73">
        <f>SUMIF(exportMMB!D:D,budgetMMB!A617,exportMMB!F:F)</f>
        <v>0</v>
      </c>
      <c r="L617" s="19">
        <f t="shared" si="739"/>
        <v>0</v>
      </c>
      <c r="M617" s="32"/>
      <c r="N617" s="19">
        <f t="shared" si="740"/>
        <v>0</v>
      </c>
      <c r="O617" s="42"/>
      <c r="P617" s="42"/>
      <c r="Q617" s="42"/>
      <c r="R617" s="42"/>
      <c r="S617" s="19">
        <f t="shared" si="741"/>
        <v>0</v>
      </c>
      <c r="T617" s="42">
        <f t="shared" si="742"/>
        <v>0</v>
      </c>
      <c r="U617" s="42" t="e">
        <f>SUMIF(#REF!,A:A,#REF!)</f>
        <v>#REF!</v>
      </c>
      <c r="V617" s="42" t="e">
        <f>SUMIF(#REF!,A:A,#REF!)</f>
        <v>#REF!</v>
      </c>
      <c r="W617" s="42" t="e">
        <f>U:U+V:V</f>
        <v>#REF!</v>
      </c>
      <c r="X617" s="42" t="e">
        <f>MAX(L:L-W:W,0)</f>
        <v>#REF!</v>
      </c>
      <c r="Y617" s="42" t="e">
        <f>W:W+X:X</f>
        <v>#REF!</v>
      </c>
      <c r="Z617" s="116" t="e">
        <f>L:L-Y:Y</f>
        <v>#REF!</v>
      </c>
      <c r="AA617" s="120">
        <f>AB:AB-L:L</f>
        <v>0</v>
      </c>
      <c r="AB617" s="153">
        <f>L:L</f>
        <v>0</v>
      </c>
      <c r="AC617" s="1"/>
      <c r="AD617" s="1"/>
      <c r="AE617" s="1"/>
      <c r="AF617" s="1"/>
      <c r="AG617" s="1"/>
      <c r="AH617" s="1"/>
      <c r="AI617" s="1"/>
      <c r="AJ617" s="1"/>
      <c r="AK617" s="1"/>
      <c r="AL617" s="1"/>
      <c r="AM617" s="1"/>
      <c r="AN617" s="1"/>
      <c r="AO617" s="1"/>
    </row>
    <row r="618" spans="1:41" s="3" customFormat="1">
      <c r="A618" s="180" t="s">
        <v>1220</v>
      </c>
      <c r="B618" s="53" t="s">
        <v>1221</v>
      </c>
      <c r="C618" s="53" t="s">
        <v>1023</v>
      </c>
      <c r="D618" s="7"/>
      <c r="E618" s="9"/>
      <c r="F618" s="173">
        <v>1</v>
      </c>
      <c r="G618" s="9"/>
      <c r="H618" s="8">
        <f t="shared" si="738"/>
        <v>1</v>
      </c>
      <c r="I618" s="4">
        <v>1</v>
      </c>
      <c r="J618" s="9" t="s">
        <v>216</v>
      </c>
      <c r="K618" s="73">
        <f>SUMIF(exportMMB!D:D,budgetMMB!A618,exportMMB!F:F)</f>
        <v>0</v>
      </c>
      <c r="L618" s="19">
        <f t="shared" si="739"/>
        <v>0</v>
      </c>
      <c r="M618" s="32"/>
      <c r="N618" s="19">
        <f t="shared" si="740"/>
        <v>0</v>
      </c>
      <c r="O618" s="42"/>
      <c r="P618" s="42"/>
      <c r="Q618" s="42"/>
      <c r="R618" s="42"/>
      <c r="S618" s="19">
        <f t="shared" si="741"/>
        <v>0</v>
      </c>
      <c r="T618" s="42">
        <f t="shared" si="742"/>
        <v>0</v>
      </c>
      <c r="U618" s="42" t="e">
        <f>SUMIF(#REF!,A:A,#REF!)</f>
        <v>#REF!</v>
      </c>
      <c r="V618" s="42" t="e">
        <f>SUMIF(#REF!,A:A,#REF!)</f>
        <v>#REF!</v>
      </c>
      <c r="W618" s="42" t="e">
        <f>U:U+V:V</f>
        <v>#REF!</v>
      </c>
      <c r="X618" s="42" t="e">
        <f>MAX(L:L-W:W,0)</f>
        <v>#REF!</v>
      </c>
      <c r="Y618" s="42" t="e">
        <f>W:W+X:X</f>
        <v>#REF!</v>
      </c>
      <c r="Z618" s="116" t="e">
        <f>L:L-Y:Y</f>
        <v>#REF!</v>
      </c>
      <c r="AA618" s="120">
        <f>AB:AB-L:L</f>
        <v>0</v>
      </c>
      <c r="AB618" s="153">
        <f>L:L</f>
        <v>0</v>
      </c>
      <c r="AC618" s="1"/>
      <c r="AD618" s="1"/>
      <c r="AE618" s="1"/>
      <c r="AF618" s="1"/>
      <c r="AG618" s="1"/>
      <c r="AH618" s="1"/>
      <c r="AI618" s="1"/>
      <c r="AJ618" s="1"/>
      <c r="AK618" s="1"/>
      <c r="AL618" s="1"/>
      <c r="AM618" s="1"/>
      <c r="AN618" s="1"/>
      <c r="AO618" s="1"/>
    </row>
    <row r="619" spans="1:41" s="3" customFormat="1">
      <c r="A619" s="180" t="s">
        <v>1222</v>
      </c>
      <c r="B619" s="53" t="s">
        <v>1223</v>
      </c>
      <c r="C619" s="53" t="s">
        <v>1023</v>
      </c>
      <c r="D619" s="7"/>
      <c r="E619" s="9"/>
      <c r="F619" s="173">
        <v>1</v>
      </c>
      <c r="G619" s="9"/>
      <c r="H619" s="8">
        <f t="shared" si="738"/>
        <v>1</v>
      </c>
      <c r="I619" s="4">
        <v>1</v>
      </c>
      <c r="J619" s="9" t="s">
        <v>216</v>
      </c>
      <c r="K619" s="73">
        <f>SUMIF(exportMMB!D:D,budgetMMB!A619,exportMMB!F:F)</f>
        <v>0</v>
      </c>
      <c r="L619" s="19">
        <f t="shared" si="739"/>
        <v>0</v>
      </c>
      <c r="M619" s="32"/>
      <c r="N619" s="19">
        <f t="shared" si="740"/>
        <v>0</v>
      </c>
      <c r="O619" s="42"/>
      <c r="P619" s="42"/>
      <c r="Q619" s="42"/>
      <c r="R619" s="42"/>
      <c r="S619" s="19">
        <f t="shared" si="741"/>
        <v>0</v>
      </c>
      <c r="T619" s="42">
        <f t="shared" si="742"/>
        <v>0</v>
      </c>
      <c r="U619" s="42" t="e">
        <f>SUMIF(#REF!,A:A,#REF!)</f>
        <v>#REF!</v>
      </c>
      <c r="V619" s="42" t="e">
        <f>SUMIF(#REF!,A:A,#REF!)</f>
        <v>#REF!</v>
      </c>
      <c r="W619" s="42" t="e">
        <f>U:U+V:V</f>
        <v>#REF!</v>
      </c>
      <c r="X619" s="42" t="e">
        <f>MAX(L:L-W:W,0)</f>
        <v>#REF!</v>
      </c>
      <c r="Y619" s="42" t="e">
        <f>W:W+X:X</f>
        <v>#REF!</v>
      </c>
      <c r="Z619" s="116" t="e">
        <f>L:L-Y:Y</f>
        <v>#REF!</v>
      </c>
      <c r="AA619" s="120">
        <f>AB:AB-L:L</f>
        <v>0</v>
      </c>
      <c r="AB619" s="153">
        <f>L:L</f>
        <v>0</v>
      </c>
      <c r="AC619" s="1"/>
      <c r="AD619" s="1"/>
      <c r="AE619" s="1"/>
      <c r="AF619" s="1"/>
      <c r="AG619" s="1"/>
      <c r="AH619" s="1"/>
      <c r="AI619" s="1"/>
      <c r="AJ619" s="1"/>
      <c r="AK619" s="1"/>
      <c r="AL619" s="1"/>
      <c r="AM619" s="1"/>
      <c r="AN619" s="1"/>
      <c r="AO619" s="1"/>
    </row>
    <row r="620" spans="1:41" s="3" customFormat="1">
      <c r="A620" s="180" t="s">
        <v>1224</v>
      </c>
      <c r="B620" s="53" t="s">
        <v>761</v>
      </c>
      <c r="C620" s="53" t="s">
        <v>1023</v>
      </c>
      <c r="D620" s="7"/>
      <c r="E620" s="9"/>
      <c r="F620" s="173">
        <v>1</v>
      </c>
      <c r="G620" s="9"/>
      <c r="H620" s="8">
        <f t="shared" si="738"/>
        <v>1</v>
      </c>
      <c r="I620" s="4">
        <v>1</v>
      </c>
      <c r="J620" s="9" t="s">
        <v>216</v>
      </c>
      <c r="K620" s="73">
        <f>SUMIF(exportMMB!D:D,budgetMMB!A620,exportMMB!F:F)</f>
        <v>0</v>
      </c>
      <c r="L620" s="19">
        <f t="shared" si="739"/>
        <v>0</v>
      </c>
      <c r="M620" s="32"/>
      <c r="N620" s="19">
        <f t="shared" si="740"/>
        <v>0</v>
      </c>
      <c r="O620" s="42"/>
      <c r="P620" s="42"/>
      <c r="Q620" s="42"/>
      <c r="R620" s="42"/>
      <c r="S620" s="19">
        <f t="shared" si="741"/>
        <v>0</v>
      </c>
      <c r="T620" s="42">
        <f t="shared" si="742"/>
        <v>0</v>
      </c>
      <c r="U620" s="46" t="e">
        <f>SUMIF(#REF!,A:A,#REF!)</f>
        <v>#REF!</v>
      </c>
      <c r="V620" s="46" t="e">
        <f>SUMIF(#REF!,A:A,#REF!)</f>
        <v>#REF!</v>
      </c>
      <c r="W620" s="46" t="e">
        <f>U:U+V:V</f>
        <v>#REF!</v>
      </c>
      <c r="X620" s="46" t="e">
        <f>MAX(L:L-W:W,0)</f>
        <v>#REF!</v>
      </c>
      <c r="Y620" s="46" t="e">
        <f>W:W+X:X</f>
        <v>#REF!</v>
      </c>
      <c r="Z620" s="142" t="e">
        <f>L:L-Y:Y</f>
        <v>#REF!</v>
      </c>
      <c r="AA620" s="143">
        <f>AB:AB-L:L</f>
        <v>0</v>
      </c>
      <c r="AB620" s="153">
        <f>L:L</f>
        <v>0</v>
      </c>
      <c r="AC620" s="1"/>
      <c r="AD620" s="1"/>
      <c r="AE620" s="1"/>
      <c r="AF620" s="1"/>
      <c r="AG620" s="1"/>
      <c r="AH620" s="1"/>
      <c r="AI620" s="1"/>
      <c r="AJ620" s="1"/>
      <c r="AK620" s="1"/>
      <c r="AL620" s="1"/>
      <c r="AM620" s="1"/>
      <c r="AN620" s="1"/>
      <c r="AO620" s="1"/>
    </row>
    <row r="621" spans="1:41" s="3" customFormat="1">
      <c r="A621" s="180" t="s">
        <v>1225</v>
      </c>
      <c r="B621" s="53" t="s">
        <v>1226</v>
      </c>
      <c r="C621" s="53" t="s">
        <v>1023</v>
      </c>
      <c r="D621" s="7"/>
      <c r="E621" s="9"/>
      <c r="F621" s="173">
        <v>1</v>
      </c>
      <c r="G621" s="9"/>
      <c r="H621" s="8">
        <f t="shared" si="738"/>
        <v>1</v>
      </c>
      <c r="I621" s="4">
        <v>1</v>
      </c>
      <c r="J621" s="9" t="s">
        <v>216</v>
      </c>
      <c r="K621" s="73">
        <f>SUMIF(exportMMB!D:D,budgetMMB!A621,exportMMB!F:F)</f>
        <v>0</v>
      </c>
      <c r="L621" s="19">
        <f t="shared" si="739"/>
        <v>0</v>
      </c>
      <c r="M621" s="32"/>
      <c r="N621" s="19">
        <f t="shared" si="740"/>
        <v>0</v>
      </c>
      <c r="O621" s="42"/>
      <c r="P621" s="42"/>
      <c r="Q621" s="42"/>
      <c r="R621" s="42"/>
      <c r="S621" s="19">
        <f t="shared" si="741"/>
        <v>0</v>
      </c>
      <c r="T621" s="42">
        <f t="shared" si="742"/>
        <v>0</v>
      </c>
      <c r="U621" s="42" t="e">
        <f>SUMIF(#REF!,A:A,#REF!)</f>
        <v>#REF!</v>
      </c>
      <c r="V621" s="42" t="e">
        <f>SUMIF(#REF!,A:A,#REF!)</f>
        <v>#REF!</v>
      </c>
      <c r="W621" s="42" t="e">
        <f>U:U+V:V</f>
        <v>#REF!</v>
      </c>
      <c r="X621" s="42" t="e">
        <f>MAX(L:L-W:W,0)</f>
        <v>#REF!</v>
      </c>
      <c r="Y621" s="42" t="e">
        <f>W:W+X:X</f>
        <v>#REF!</v>
      </c>
      <c r="Z621" s="116" t="e">
        <f>L:L-Y:Y</f>
        <v>#REF!</v>
      </c>
      <c r="AA621" s="120">
        <f>AB:AB-L:L</f>
        <v>0</v>
      </c>
      <c r="AB621" s="153">
        <f>L:L</f>
        <v>0</v>
      </c>
      <c r="AC621" s="1"/>
      <c r="AD621" s="1"/>
      <c r="AE621" s="1"/>
      <c r="AF621" s="1"/>
      <c r="AG621" s="1"/>
      <c r="AH621" s="1"/>
      <c r="AI621" s="1"/>
      <c r="AJ621" s="1"/>
      <c r="AK621" s="1"/>
      <c r="AL621" s="1"/>
      <c r="AM621" s="1"/>
      <c r="AN621" s="1"/>
      <c r="AO621" s="1"/>
    </row>
    <row r="622" spans="1:41" s="3" customFormat="1">
      <c r="A622" s="180" t="s">
        <v>1227</v>
      </c>
      <c r="B622" s="53" t="s">
        <v>1228</v>
      </c>
      <c r="C622" s="53" t="s">
        <v>1023</v>
      </c>
      <c r="D622" s="7"/>
      <c r="E622" s="9"/>
      <c r="F622" s="173">
        <v>1</v>
      </c>
      <c r="G622" s="9"/>
      <c r="H622" s="8">
        <f t="shared" si="738"/>
        <v>1</v>
      </c>
      <c r="I622" s="4">
        <v>1</v>
      </c>
      <c r="J622" s="9" t="s">
        <v>216</v>
      </c>
      <c r="K622" s="73">
        <f>SUMIF(exportMMB!D:D,budgetMMB!A622,exportMMB!F:F)</f>
        <v>0</v>
      </c>
      <c r="L622" s="19">
        <f t="shared" si="739"/>
        <v>0</v>
      </c>
      <c r="M622" s="32"/>
      <c r="N622" s="19">
        <f t="shared" si="740"/>
        <v>0</v>
      </c>
      <c r="O622" s="42"/>
      <c r="P622" s="42"/>
      <c r="Q622" s="42"/>
      <c r="R622" s="42"/>
      <c r="S622" s="19">
        <f t="shared" si="741"/>
        <v>0</v>
      </c>
      <c r="T622" s="42">
        <f t="shared" si="742"/>
        <v>0</v>
      </c>
      <c r="U622" s="42" t="e">
        <f>SUMIF(#REF!,A:A,#REF!)</f>
        <v>#REF!</v>
      </c>
      <c r="V622" s="42" t="e">
        <f>SUMIF(#REF!,A:A,#REF!)</f>
        <v>#REF!</v>
      </c>
      <c r="W622" s="42" t="e">
        <f>U:U+V:V</f>
        <v>#REF!</v>
      </c>
      <c r="X622" s="42" t="e">
        <f>MAX(L:L-W:W,0)</f>
        <v>#REF!</v>
      </c>
      <c r="Y622" s="42" t="e">
        <f>W:W+X:X</f>
        <v>#REF!</v>
      </c>
      <c r="Z622" s="116" t="e">
        <f>L:L-Y:Y</f>
        <v>#REF!</v>
      </c>
      <c r="AA622" s="120">
        <f>AB:AB-L:L</f>
        <v>0</v>
      </c>
      <c r="AB622" s="153">
        <f>L:L</f>
        <v>0</v>
      </c>
      <c r="AC622" s="1"/>
      <c r="AD622" s="1"/>
      <c r="AE622" s="1"/>
      <c r="AF622" s="1"/>
      <c r="AG622" s="1"/>
      <c r="AH622" s="1"/>
      <c r="AI622" s="1"/>
      <c r="AJ622" s="1"/>
      <c r="AK622" s="1"/>
      <c r="AL622" s="1"/>
      <c r="AM622" s="1"/>
      <c r="AN622" s="1"/>
      <c r="AO622" s="1"/>
    </row>
    <row r="623" spans="1:41" s="3" customFormat="1">
      <c r="A623" s="180" t="s">
        <v>1229</v>
      </c>
      <c r="B623" s="53" t="s">
        <v>763</v>
      </c>
      <c r="C623" s="53" t="s">
        <v>1023</v>
      </c>
      <c r="D623" s="7"/>
      <c r="E623" s="9"/>
      <c r="F623" s="173">
        <v>1</v>
      </c>
      <c r="G623" s="9"/>
      <c r="H623" s="8">
        <f t="shared" si="738"/>
        <v>1</v>
      </c>
      <c r="I623" s="4">
        <v>1</v>
      </c>
      <c r="J623" s="9" t="s">
        <v>216</v>
      </c>
      <c r="K623" s="73">
        <f>SUMIF(exportMMB!D:D,budgetMMB!A623,exportMMB!F:F)</f>
        <v>0</v>
      </c>
      <c r="L623" s="19">
        <f t="shared" si="739"/>
        <v>0</v>
      </c>
      <c r="M623" s="32"/>
      <c r="N623" s="19">
        <f t="shared" si="740"/>
        <v>0</v>
      </c>
      <c r="O623" s="42"/>
      <c r="P623" s="42"/>
      <c r="Q623" s="42"/>
      <c r="R623" s="42"/>
      <c r="S623" s="19">
        <f t="shared" si="741"/>
        <v>0</v>
      </c>
      <c r="T623" s="42">
        <f t="shared" si="742"/>
        <v>0</v>
      </c>
      <c r="U623" s="42" t="e">
        <f>SUMIF(#REF!,A:A,#REF!)</f>
        <v>#REF!</v>
      </c>
      <c r="V623" s="42" t="e">
        <f>SUMIF(#REF!,A:A,#REF!)</f>
        <v>#REF!</v>
      </c>
      <c r="W623" s="42" t="e">
        <f>U:U+V:V</f>
        <v>#REF!</v>
      </c>
      <c r="X623" s="42" t="e">
        <f>MAX(L:L-W:W,0)</f>
        <v>#REF!</v>
      </c>
      <c r="Y623" s="42" t="e">
        <f>W:W+X:X</f>
        <v>#REF!</v>
      </c>
      <c r="Z623" s="116" t="e">
        <f>L:L-Y:Y</f>
        <v>#REF!</v>
      </c>
      <c r="AA623" s="120">
        <f>AB:AB-L:L</f>
        <v>0</v>
      </c>
      <c r="AB623" s="153">
        <f>L:L</f>
        <v>0</v>
      </c>
      <c r="AC623" s="1"/>
      <c r="AD623" s="1"/>
      <c r="AE623" s="1"/>
      <c r="AF623" s="1"/>
      <c r="AG623" s="1"/>
      <c r="AH623" s="1"/>
      <c r="AI623" s="1"/>
      <c r="AJ623" s="1"/>
      <c r="AK623" s="1"/>
      <c r="AL623" s="1"/>
      <c r="AM623" s="1"/>
      <c r="AN623" s="1"/>
      <c r="AO623" s="1"/>
    </row>
    <row r="624" spans="1:41" s="3" customFormat="1">
      <c r="A624" s="375"/>
      <c r="B624" s="376" t="s">
        <v>1154</v>
      </c>
      <c r="C624" s="377"/>
      <c r="D624" s="378"/>
      <c r="E624" s="379"/>
      <c r="F624" s="380"/>
      <c r="G624" s="379"/>
      <c r="H624" s="381"/>
      <c r="I624" s="382"/>
      <c r="J624" s="379"/>
      <c r="K624" s="383"/>
      <c r="L624" s="384">
        <f t="shared" ref="L624:T624" si="743">SUM(L612:L623)</f>
        <v>0</v>
      </c>
      <c r="M624" s="385">
        <f t="shared" si="743"/>
        <v>0</v>
      </c>
      <c r="N624" s="384">
        <f t="shared" si="743"/>
        <v>0</v>
      </c>
      <c r="O624" s="388">
        <f t="shared" si="743"/>
        <v>0</v>
      </c>
      <c r="P624" s="388">
        <f t="shared" si="743"/>
        <v>0</v>
      </c>
      <c r="Q624" s="388">
        <f t="shared" si="743"/>
        <v>0</v>
      </c>
      <c r="R624" s="388">
        <f t="shared" si="743"/>
        <v>0</v>
      </c>
      <c r="S624" s="384">
        <f t="shared" si="743"/>
        <v>0</v>
      </c>
      <c r="T624" s="388">
        <f t="shared" si="743"/>
        <v>0</v>
      </c>
      <c r="U624" s="42" t="e">
        <f t="shared" ref="U624:W624" si="744">SUM(U612:U623)</f>
        <v>#REF!</v>
      </c>
      <c r="V624" s="42" t="e">
        <f t="shared" si="744"/>
        <v>#REF!</v>
      </c>
      <c r="W624" s="42" t="e">
        <f t="shared" si="744"/>
        <v>#REF!</v>
      </c>
      <c r="X624" s="42" t="e">
        <f t="shared" ref="X624" si="745">SUM(X612:X623)</f>
        <v>#REF!</v>
      </c>
      <c r="Y624" s="42" t="e">
        <f t="shared" ref="Y624" si="746">SUM(Y612:Y623)</f>
        <v>#REF!</v>
      </c>
      <c r="Z624" s="116" t="e">
        <f t="shared" ref="Z624" si="747">SUM(Z612:Z623)</f>
        <v>#REF!</v>
      </c>
      <c r="AA624" s="120">
        <f t="shared" ref="AA624" si="748">SUM(AA612:AA623)</f>
        <v>0</v>
      </c>
      <c r="AB624" s="153">
        <f t="shared" ref="AB624" si="749">SUM(AB612:AB623)</f>
        <v>0</v>
      </c>
      <c r="AC624" s="1"/>
      <c r="AD624" s="1"/>
      <c r="AE624" s="1"/>
      <c r="AF624" s="1"/>
      <c r="AG624" s="1"/>
      <c r="AH624" s="1"/>
      <c r="AI624" s="1"/>
      <c r="AJ624" s="1"/>
      <c r="AK624" s="1"/>
      <c r="AL624" s="1"/>
      <c r="AM624" s="1"/>
      <c r="AN624" s="1"/>
      <c r="AO624" s="1"/>
    </row>
    <row r="625" spans="1:41" s="3" customFormat="1">
      <c r="A625" s="375"/>
      <c r="B625" s="376" t="s">
        <v>773</v>
      </c>
      <c r="C625" s="377"/>
      <c r="D625" s="378"/>
      <c r="E625" s="379"/>
      <c r="F625" s="380"/>
      <c r="G625" s="379"/>
      <c r="H625" s="381"/>
      <c r="I625" s="382"/>
      <c r="J625" s="379"/>
      <c r="K625" s="383"/>
      <c r="L625" s="384"/>
      <c r="M625" s="385"/>
      <c r="N625" s="384"/>
      <c r="O625" s="388"/>
      <c r="P625" s="388"/>
      <c r="Q625" s="388"/>
      <c r="R625" s="388"/>
      <c r="S625" s="384"/>
      <c r="T625" s="388"/>
      <c r="U625" s="42"/>
      <c r="V625" s="42"/>
      <c r="W625" s="42"/>
      <c r="X625" s="42"/>
      <c r="Y625" s="42"/>
      <c r="Z625" s="116"/>
      <c r="AA625" s="120"/>
      <c r="AB625" s="153"/>
      <c r="AC625" s="1"/>
      <c r="AD625" s="1"/>
      <c r="AE625" s="1"/>
      <c r="AF625" s="1"/>
      <c r="AG625" s="1"/>
      <c r="AH625" s="1"/>
      <c r="AI625" s="1"/>
      <c r="AJ625" s="1"/>
      <c r="AK625" s="1"/>
      <c r="AL625" s="1"/>
      <c r="AM625" s="1"/>
      <c r="AN625" s="1"/>
      <c r="AO625" s="1"/>
    </row>
    <row r="626" spans="1:41" s="3" customFormat="1">
      <c r="A626" s="180" t="s">
        <v>1230</v>
      </c>
      <c r="B626" s="53" t="s">
        <v>1231</v>
      </c>
      <c r="C626" s="53" t="s">
        <v>1023</v>
      </c>
      <c r="D626" s="7"/>
      <c r="E626" s="9"/>
      <c r="F626" s="173">
        <v>1</v>
      </c>
      <c r="G626" s="9"/>
      <c r="H626" s="8">
        <f t="shared" ref="H626:H630" si="750">SUM(E626:G626)</f>
        <v>1</v>
      </c>
      <c r="I626" s="4">
        <v>1</v>
      </c>
      <c r="J626" s="9" t="s">
        <v>216</v>
      </c>
      <c r="K626" s="73">
        <f>SUMIF(exportMMB!D:D,budgetMMB!A626,exportMMB!F:F)</f>
        <v>0</v>
      </c>
      <c r="L626" s="19">
        <f t="shared" ref="L626:L630" si="751">H626*I626*K626</f>
        <v>0</v>
      </c>
      <c r="M626" s="32"/>
      <c r="N626" s="19">
        <f t="shared" ref="N626:N630" si="752">MAX(L626-SUM(O626:R626),0)</f>
        <v>0</v>
      </c>
      <c r="O626" s="42"/>
      <c r="P626" s="42"/>
      <c r="Q626" s="42"/>
      <c r="R626" s="42"/>
      <c r="S626" s="19">
        <f t="shared" ref="S626:S630" si="753">L626-SUM(N626:R626)</f>
        <v>0</v>
      </c>
      <c r="T626" s="42">
        <f t="shared" ref="T626:T630" si="754">N626</f>
        <v>0</v>
      </c>
      <c r="U626" s="42" t="e">
        <f>SUMIF(#REF!,A:A,#REF!)</f>
        <v>#REF!</v>
      </c>
      <c r="V626" s="42" t="e">
        <f>SUMIF(#REF!,A:A,#REF!)</f>
        <v>#REF!</v>
      </c>
      <c r="W626" s="42" t="e">
        <f>U:U+V:V</f>
        <v>#REF!</v>
      </c>
      <c r="X626" s="42" t="e">
        <f>MAX(L:L-W:W,0)</f>
        <v>#REF!</v>
      </c>
      <c r="Y626" s="42" t="e">
        <f>W:W+X:X</f>
        <v>#REF!</v>
      </c>
      <c r="Z626" s="116" t="e">
        <f>L:L-Y:Y</f>
        <v>#REF!</v>
      </c>
      <c r="AA626" s="120">
        <f>AB:AB-L:L</f>
        <v>0</v>
      </c>
      <c r="AB626" s="153">
        <f>L:L</f>
        <v>0</v>
      </c>
      <c r="AC626" s="1"/>
      <c r="AD626" s="1"/>
      <c r="AE626" s="1"/>
      <c r="AF626" s="1"/>
      <c r="AG626" s="1"/>
      <c r="AH626" s="1"/>
      <c r="AI626" s="1"/>
      <c r="AJ626" s="1"/>
      <c r="AK626" s="1"/>
      <c r="AL626" s="1"/>
      <c r="AM626" s="1"/>
      <c r="AN626" s="1"/>
      <c r="AO626" s="1"/>
    </row>
    <row r="627" spans="1:41" s="3" customFormat="1">
      <c r="A627" s="180" t="s">
        <v>1232</v>
      </c>
      <c r="B627" s="53" t="s">
        <v>772</v>
      </c>
      <c r="C627" s="53" t="s">
        <v>1023</v>
      </c>
      <c r="D627" s="7"/>
      <c r="E627" s="9"/>
      <c r="F627" s="173">
        <v>1</v>
      </c>
      <c r="G627" s="9"/>
      <c r="H627" s="8">
        <f t="shared" si="750"/>
        <v>1</v>
      </c>
      <c r="I627" s="4">
        <v>1</v>
      </c>
      <c r="J627" s="9" t="s">
        <v>216</v>
      </c>
      <c r="K627" s="73">
        <f>SUMIF(exportMMB!D:D,budgetMMB!A627,exportMMB!F:F)</f>
        <v>0</v>
      </c>
      <c r="L627" s="19">
        <f t="shared" si="751"/>
        <v>0</v>
      </c>
      <c r="M627" s="32"/>
      <c r="N627" s="19">
        <f t="shared" si="752"/>
        <v>0</v>
      </c>
      <c r="O627" s="42"/>
      <c r="P627" s="42"/>
      <c r="Q627" s="42"/>
      <c r="R627" s="42"/>
      <c r="S627" s="19">
        <f t="shared" si="753"/>
        <v>0</v>
      </c>
      <c r="T627" s="42">
        <f t="shared" si="754"/>
        <v>0</v>
      </c>
      <c r="U627" s="42" t="e">
        <f>SUMIF(#REF!,A:A,#REF!)</f>
        <v>#REF!</v>
      </c>
      <c r="V627" s="42" t="e">
        <f>SUMIF(#REF!,A:A,#REF!)</f>
        <v>#REF!</v>
      </c>
      <c r="W627" s="42" t="e">
        <f>U:U+V:V</f>
        <v>#REF!</v>
      </c>
      <c r="X627" s="42" t="e">
        <f>MAX(L:L-W:W,0)</f>
        <v>#REF!</v>
      </c>
      <c r="Y627" s="42" t="e">
        <f>W:W+X:X</f>
        <v>#REF!</v>
      </c>
      <c r="Z627" s="116" t="e">
        <f>L:L-Y:Y</f>
        <v>#REF!</v>
      </c>
      <c r="AA627" s="120">
        <f>AB:AB-L:L</f>
        <v>0</v>
      </c>
      <c r="AB627" s="153">
        <f>L:L</f>
        <v>0</v>
      </c>
      <c r="AC627" s="1"/>
      <c r="AD627" s="1"/>
      <c r="AE627" s="1"/>
      <c r="AF627" s="1"/>
      <c r="AG627" s="1"/>
      <c r="AH627" s="1"/>
      <c r="AI627" s="1"/>
      <c r="AJ627" s="1"/>
      <c r="AK627" s="1"/>
      <c r="AL627" s="1"/>
      <c r="AM627" s="1"/>
      <c r="AN627" s="1"/>
      <c r="AO627" s="1"/>
    </row>
    <row r="628" spans="1:41" s="3" customFormat="1">
      <c r="A628" s="180" t="s">
        <v>1233</v>
      </c>
      <c r="B628" s="53" t="s">
        <v>1234</v>
      </c>
      <c r="C628" s="53" t="s">
        <v>1023</v>
      </c>
      <c r="D628" s="7"/>
      <c r="E628" s="9"/>
      <c r="F628" s="173">
        <v>1</v>
      </c>
      <c r="G628" s="9"/>
      <c r="H628" s="8">
        <f t="shared" si="750"/>
        <v>1</v>
      </c>
      <c r="I628" s="4">
        <v>1</v>
      </c>
      <c r="J628" s="9" t="s">
        <v>216</v>
      </c>
      <c r="K628" s="73">
        <f>SUMIF(exportMMB!D:D,budgetMMB!A628,exportMMB!F:F)</f>
        <v>0</v>
      </c>
      <c r="L628" s="19">
        <f t="shared" si="751"/>
        <v>0</v>
      </c>
      <c r="M628" s="32"/>
      <c r="N628" s="19">
        <f t="shared" si="752"/>
        <v>0</v>
      </c>
      <c r="O628" s="42"/>
      <c r="P628" s="42"/>
      <c r="Q628" s="42"/>
      <c r="R628" s="42"/>
      <c r="S628" s="19">
        <f t="shared" si="753"/>
        <v>0</v>
      </c>
      <c r="T628" s="42">
        <f t="shared" si="754"/>
        <v>0</v>
      </c>
      <c r="U628" s="42" t="e">
        <f>SUMIF(#REF!,A:A,#REF!)</f>
        <v>#REF!</v>
      </c>
      <c r="V628" s="42" t="e">
        <f>SUMIF(#REF!,A:A,#REF!)</f>
        <v>#REF!</v>
      </c>
      <c r="W628" s="42" t="e">
        <f>U:U+V:V</f>
        <v>#REF!</v>
      </c>
      <c r="X628" s="42" t="e">
        <f>MAX(L:L-W:W,0)</f>
        <v>#REF!</v>
      </c>
      <c r="Y628" s="42" t="e">
        <f>W:W+X:X</f>
        <v>#REF!</v>
      </c>
      <c r="Z628" s="116" t="e">
        <f>L:L-Y:Y</f>
        <v>#REF!</v>
      </c>
      <c r="AA628" s="120">
        <f>AB:AB-L:L</f>
        <v>0</v>
      </c>
      <c r="AB628" s="153">
        <f>L:L</f>
        <v>0</v>
      </c>
      <c r="AC628" s="1"/>
      <c r="AD628" s="1"/>
      <c r="AE628" s="1"/>
      <c r="AF628" s="1"/>
      <c r="AG628" s="1"/>
      <c r="AH628" s="1"/>
      <c r="AI628" s="1"/>
      <c r="AJ628" s="1"/>
      <c r="AK628" s="1"/>
      <c r="AL628" s="1"/>
      <c r="AM628" s="1"/>
      <c r="AN628" s="1"/>
      <c r="AO628" s="1"/>
    </row>
    <row r="629" spans="1:41" s="3" customFormat="1">
      <c r="A629" s="180" t="s">
        <v>1235</v>
      </c>
      <c r="B629" s="53" t="s">
        <v>1236</v>
      </c>
      <c r="C629" s="53" t="s">
        <v>1023</v>
      </c>
      <c r="D629" s="7"/>
      <c r="E629" s="9"/>
      <c r="F629" s="173">
        <v>1</v>
      </c>
      <c r="G629" s="9"/>
      <c r="H629" s="8">
        <f t="shared" si="750"/>
        <v>1</v>
      </c>
      <c r="I629" s="4">
        <v>1</v>
      </c>
      <c r="J629" s="9" t="s">
        <v>216</v>
      </c>
      <c r="K629" s="73">
        <f>SUMIF(exportMMB!D:D,budgetMMB!A629,exportMMB!F:F)</f>
        <v>0</v>
      </c>
      <c r="L629" s="19">
        <f t="shared" si="751"/>
        <v>0</v>
      </c>
      <c r="M629" s="32"/>
      <c r="N629" s="19">
        <f t="shared" si="752"/>
        <v>0</v>
      </c>
      <c r="O629" s="42"/>
      <c r="P629" s="42"/>
      <c r="Q629" s="42"/>
      <c r="R629" s="42"/>
      <c r="S629" s="19">
        <f t="shared" si="753"/>
        <v>0</v>
      </c>
      <c r="T629" s="42">
        <f t="shared" si="754"/>
        <v>0</v>
      </c>
      <c r="U629" s="42" t="e">
        <f>SUMIF(#REF!,A:A,#REF!)</f>
        <v>#REF!</v>
      </c>
      <c r="V629" s="42" t="e">
        <f>SUMIF(#REF!,A:A,#REF!)</f>
        <v>#REF!</v>
      </c>
      <c r="W629" s="42" t="e">
        <f>U:U+V:V</f>
        <v>#REF!</v>
      </c>
      <c r="X629" s="42" t="e">
        <f>MAX(L:L-W:W,0)</f>
        <v>#REF!</v>
      </c>
      <c r="Y629" s="42" t="e">
        <f>W:W+X:X</f>
        <v>#REF!</v>
      </c>
      <c r="Z629" s="116" t="e">
        <f>L:L-Y:Y</f>
        <v>#REF!</v>
      </c>
      <c r="AA629" s="120">
        <f>AB:AB-L:L</f>
        <v>0</v>
      </c>
      <c r="AB629" s="153">
        <f>L:L</f>
        <v>0</v>
      </c>
      <c r="AC629" s="1"/>
      <c r="AD629" s="1"/>
      <c r="AE629" s="1"/>
      <c r="AF629" s="1"/>
      <c r="AG629" s="1"/>
      <c r="AH629" s="1"/>
      <c r="AI629" s="1"/>
      <c r="AJ629" s="1"/>
      <c r="AK629" s="1"/>
      <c r="AL629" s="1"/>
      <c r="AM629" s="1"/>
      <c r="AN629" s="1"/>
      <c r="AO629" s="1"/>
    </row>
    <row r="630" spans="1:41" s="3" customFormat="1">
      <c r="A630" s="180" t="s">
        <v>1237</v>
      </c>
      <c r="B630" s="53" t="s">
        <v>1238</v>
      </c>
      <c r="C630" s="53" t="s">
        <v>1023</v>
      </c>
      <c r="D630" s="7"/>
      <c r="E630" s="9"/>
      <c r="F630" s="173">
        <v>1</v>
      </c>
      <c r="G630" s="9"/>
      <c r="H630" s="8">
        <f t="shared" si="750"/>
        <v>1</v>
      </c>
      <c r="I630" s="4">
        <v>1</v>
      </c>
      <c r="J630" s="9" t="s">
        <v>216</v>
      </c>
      <c r="K630" s="73">
        <f>SUMIF(exportMMB!D:D,budgetMMB!A630,exportMMB!F:F)</f>
        <v>0</v>
      </c>
      <c r="L630" s="19">
        <f t="shared" si="751"/>
        <v>0</v>
      </c>
      <c r="M630" s="32"/>
      <c r="N630" s="19">
        <f t="shared" si="752"/>
        <v>0</v>
      </c>
      <c r="O630" s="42"/>
      <c r="P630" s="42"/>
      <c r="Q630" s="42"/>
      <c r="R630" s="42"/>
      <c r="S630" s="19">
        <f t="shared" si="753"/>
        <v>0</v>
      </c>
      <c r="T630" s="42">
        <f t="shared" si="754"/>
        <v>0</v>
      </c>
      <c r="U630" s="42" t="e">
        <f>SUMIF(#REF!,A:A,#REF!)</f>
        <v>#REF!</v>
      </c>
      <c r="V630" s="42" t="e">
        <f>SUMIF(#REF!,A:A,#REF!)</f>
        <v>#REF!</v>
      </c>
      <c r="W630" s="42" t="e">
        <f>U:U+V:V</f>
        <v>#REF!</v>
      </c>
      <c r="X630" s="42" t="e">
        <f>MAX(L:L-W:W,0)</f>
        <v>#REF!</v>
      </c>
      <c r="Y630" s="42" t="e">
        <f>W:W+X:X</f>
        <v>#REF!</v>
      </c>
      <c r="Z630" s="116" t="e">
        <f>L:L-Y:Y</f>
        <v>#REF!</v>
      </c>
      <c r="AA630" s="120">
        <f>AB:AB-L:L</f>
        <v>0</v>
      </c>
      <c r="AB630" s="153">
        <f>L:L</f>
        <v>0</v>
      </c>
      <c r="AC630" s="1"/>
      <c r="AD630" s="1"/>
      <c r="AE630" s="1"/>
      <c r="AF630" s="1"/>
      <c r="AG630" s="1"/>
      <c r="AH630" s="1"/>
      <c r="AI630" s="1"/>
      <c r="AJ630" s="1"/>
      <c r="AK630" s="1"/>
      <c r="AL630" s="1"/>
      <c r="AM630" s="1"/>
      <c r="AN630" s="1"/>
      <c r="AO630" s="1"/>
    </row>
    <row r="631" spans="1:41" s="3" customFormat="1">
      <c r="A631" s="375"/>
      <c r="B631" s="376" t="s">
        <v>1154</v>
      </c>
      <c r="C631" s="377"/>
      <c r="D631" s="378"/>
      <c r="E631" s="379"/>
      <c r="F631" s="380"/>
      <c r="G631" s="379"/>
      <c r="H631" s="381"/>
      <c r="I631" s="382"/>
      <c r="J631" s="379"/>
      <c r="K631" s="383"/>
      <c r="L631" s="384">
        <f t="shared" ref="L631:T631" si="755">SUM(L626:L630)</f>
        <v>0</v>
      </c>
      <c r="M631" s="385">
        <f t="shared" si="755"/>
        <v>0</v>
      </c>
      <c r="N631" s="384">
        <f t="shared" si="755"/>
        <v>0</v>
      </c>
      <c r="O631" s="388">
        <f t="shared" si="755"/>
        <v>0</v>
      </c>
      <c r="P631" s="388">
        <f t="shared" si="755"/>
        <v>0</v>
      </c>
      <c r="Q631" s="388">
        <f t="shared" si="755"/>
        <v>0</v>
      </c>
      <c r="R631" s="388">
        <f t="shared" si="755"/>
        <v>0</v>
      </c>
      <c r="S631" s="384">
        <f t="shared" si="755"/>
        <v>0</v>
      </c>
      <c r="T631" s="388">
        <f t="shared" si="755"/>
        <v>0</v>
      </c>
      <c r="U631" s="42" t="e">
        <f t="shared" ref="U631:W631" si="756">SUM(U626:U630)</f>
        <v>#REF!</v>
      </c>
      <c r="V631" s="42" t="e">
        <f t="shared" si="756"/>
        <v>#REF!</v>
      </c>
      <c r="W631" s="42" t="e">
        <f t="shared" si="756"/>
        <v>#REF!</v>
      </c>
      <c r="X631" s="42" t="e">
        <f t="shared" ref="X631" si="757">SUM(X626:X630)</f>
        <v>#REF!</v>
      </c>
      <c r="Y631" s="42" t="e">
        <f t="shared" ref="Y631" si="758">SUM(Y626:Y630)</f>
        <v>#REF!</v>
      </c>
      <c r="Z631" s="116" t="e">
        <f t="shared" ref="Z631" si="759">SUM(Z626:Z630)</f>
        <v>#REF!</v>
      </c>
      <c r="AA631" s="120">
        <f t="shared" ref="AA631" si="760">SUM(AA626:AA630)</f>
        <v>0</v>
      </c>
      <c r="AB631" s="153">
        <f t="shared" ref="AB631" si="761">SUM(AB626:AB630)</f>
        <v>0</v>
      </c>
      <c r="AC631" s="1"/>
      <c r="AD631" s="1"/>
      <c r="AE631" s="1"/>
      <c r="AF631" s="1"/>
      <c r="AG631" s="1"/>
      <c r="AH631" s="1"/>
      <c r="AI631" s="1"/>
      <c r="AJ631" s="1"/>
      <c r="AK631" s="1"/>
      <c r="AL631" s="1"/>
      <c r="AM631" s="1"/>
      <c r="AN631" s="1"/>
      <c r="AO631" s="1"/>
    </row>
    <row r="632" spans="1:41" s="3" customFormat="1">
      <c r="A632" s="375"/>
      <c r="B632" s="376" t="s">
        <v>1239</v>
      </c>
      <c r="C632" s="377"/>
      <c r="D632" s="378"/>
      <c r="E632" s="379"/>
      <c r="F632" s="380"/>
      <c r="G632" s="379"/>
      <c r="H632" s="381"/>
      <c r="I632" s="382"/>
      <c r="J632" s="379"/>
      <c r="K632" s="383"/>
      <c r="L632" s="384"/>
      <c r="M632" s="385"/>
      <c r="N632" s="384"/>
      <c r="O632" s="388"/>
      <c r="P632" s="388"/>
      <c r="Q632" s="388"/>
      <c r="R632" s="388"/>
      <c r="S632" s="384"/>
      <c r="T632" s="388"/>
      <c r="U632" s="42"/>
      <c r="V632" s="42"/>
      <c r="W632" s="42"/>
      <c r="X632" s="42"/>
      <c r="Y632" s="42"/>
      <c r="Z632" s="116"/>
      <c r="AA632" s="120"/>
      <c r="AB632" s="153"/>
      <c r="AC632" s="1"/>
      <c r="AD632" s="1"/>
      <c r="AE632" s="1"/>
      <c r="AF632" s="1"/>
      <c r="AG632" s="1"/>
      <c r="AH632" s="1"/>
      <c r="AI632" s="1"/>
      <c r="AJ632" s="1"/>
      <c r="AK632" s="1"/>
      <c r="AL632" s="1"/>
      <c r="AM632" s="1"/>
      <c r="AN632" s="1"/>
      <c r="AO632" s="1"/>
    </row>
    <row r="633" spans="1:41" s="3" customFormat="1">
      <c r="A633" s="180" t="s">
        <v>1240</v>
      </c>
      <c r="B633" s="53" t="s">
        <v>1241</v>
      </c>
      <c r="C633" s="53" t="s">
        <v>1023</v>
      </c>
      <c r="D633" s="7"/>
      <c r="E633" s="9"/>
      <c r="F633" s="173">
        <v>1</v>
      </c>
      <c r="G633" s="9"/>
      <c r="H633" s="8">
        <f t="shared" ref="H633:H642" si="762">SUM(E633:G633)</f>
        <v>1</v>
      </c>
      <c r="I633" s="4">
        <v>1</v>
      </c>
      <c r="J633" s="9" t="s">
        <v>216</v>
      </c>
      <c r="K633" s="73">
        <f>SUMIF(exportMMB!D:D,budgetMMB!A633,exportMMB!F:F)</f>
        <v>0</v>
      </c>
      <c r="L633" s="19">
        <f t="shared" ref="L633:L642" si="763">H633*I633*K633</f>
        <v>0</v>
      </c>
      <c r="M633" s="32"/>
      <c r="N633" s="19">
        <f t="shared" ref="N633:N642" si="764">MAX(L633-SUM(O633:R633),0)</f>
        <v>0</v>
      </c>
      <c r="O633" s="42"/>
      <c r="P633" s="42"/>
      <c r="Q633" s="42"/>
      <c r="R633" s="42"/>
      <c r="S633" s="19">
        <f t="shared" ref="S633:S642" si="765">L633-SUM(N633:R633)</f>
        <v>0</v>
      </c>
      <c r="T633" s="42">
        <f t="shared" ref="T633:T642" si="766">N633</f>
        <v>0</v>
      </c>
      <c r="U633" s="42" t="e">
        <f>SUMIF(#REF!,A:A,#REF!)</f>
        <v>#REF!</v>
      </c>
      <c r="V633" s="42" t="e">
        <f>SUMIF(#REF!,A:A,#REF!)</f>
        <v>#REF!</v>
      </c>
      <c r="W633" s="42" t="e">
        <f>U:U+V:V</f>
        <v>#REF!</v>
      </c>
      <c r="X633" s="42" t="e">
        <f>MAX(L:L-W:W,0)</f>
        <v>#REF!</v>
      </c>
      <c r="Y633" s="42" t="e">
        <f>W:W+X:X</f>
        <v>#REF!</v>
      </c>
      <c r="Z633" s="116" t="e">
        <f>L:L-Y:Y</f>
        <v>#REF!</v>
      </c>
      <c r="AA633" s="120">
        <f>AB:AB-L:L</f>
        <v>0</v>
      </c>
      <c r="AB633" s="153">
        <f>L:L</f>
        <v>0</v>
      </c>
      <c r="AC633" s="1"/>
      <c r="AD633" s="1"/>
      <c r="AE633" s="1"/>
      <c r="AF633" s="1"/>
      <c r="AG633" s="1"/>
      <c r="AH633" s="1"/>
      <c r="AI633" s="1"/>
      <c r="AJ633" s="1"/>
      <c r="AK633" s="1"/>
      <c r="AL633" s="1"/>
      <c r="AM633" s="1"/>
      <c r="AN633" s="1"/>
      <c r="AO633" s="1"/>
    </row>
    <row r="634" spans="1:41" s="3" customFormat="1">
      <c r="A634" s="180" t="s">
        <v>1242</v>
      </c>
      <c r="B634" s="53" t="s">
        <v>1243</v>
      </c>
      <c r="C634" s="53" t="s">
        <v>1023</v>
      </c>
      <c r="D634" s="7"/>
      <c r="E634" s="9"/>
      <c r="F634" s="173">
        <v>1</v>
      </c>
      <c r="G634" s="9"/>
      <c r="H634" s="8">
        <f t="shared" si="762"/>
        <v>1</v>
      </c>
      <c r="I634" s="4">
        <v>1</v>
      </c>
      <c r="J634" s="9" t="s">
        <v>216</v>
      </c>
      <c r="K634" s="73">
        <f>SUMIF(exportMMB!D:D,budgetMMB!A634,exportMMB!F:F)</f>
        <v>0</v>
      </c>
      <c r="L634" s="19">
        <f t="shared" si="763"/>
        <v>0</v>
      </c>
      <c r="M634" s="32"/>
      <c r="N634" s="19">
        <f t="shared" si="764"/>
        <v>0</v>
      </c>
      <c r="O634" s="42"/>
      <c r="P634" s="42"/>
      <c r="Q634" s="42"/>
      <c r="R634" s="42"/>
      <c r="S634" s="19">
        <f t="shared" si="765"/>
        <v>0</v>
      </c>
      <c r="T634" s="42">
        <f t="shared" si="766"/>
        <v>0</v>
      </c>
      <c r="U634" s="42" t="e">
        <f>SUMIF(#REF!,A:A,#REF!)</f>
        <v>#REF!</v>
      </c>
      <c r="V634" s="42" t="e">
        <f>SUMIF(#REF!,A:A,#REF!)</f>
        <v>#REF!</v>
      </c>
      <c r="W634" s="42" t="e">
        <f>U:U+V:V</f>
        <v>#REF!</v>
      </c>
      <c r="X634" s="42" t="e">
        <f>MAX(L:L-W:W,0)</f>
        <v>#REF!</v>
      </c>
      <c r="Y634" s="42" t="e">
        <f>W:W+X:X</f>
        <v>#REF!</v>
      </c>
      <c r="Z634" s="116" t="e">
        <f>L:L-Y:Y</f>
        <v>#REF!</v>
      </c>
      <c r="AA634" s="120">
        <f>AB:AB-L:L</f>
        <v>0</v>
      </c>
      <c r="AB634" s="153">
        <f>L:L</f>
        <v>0</v>
      </c>
      <c r="AC634" s="1"/>
      <c r="AD634" s="1"/>
      <c r="AE634" s="1"/>
      <c r="AF634" s="1"/>
      <c r="AG634" s="1"/>
      <c r="AH634" s="1"/>
      <c r="AI634" s="1"/>
      <c r="AJ634" s="1"/>
      <c r="AK634" s="1"/>
      <c r="AL634" s="1"/>
      <c r="AM634" s="1"/>
      <c r="AN634" s="1"/>
      <c r="AO634" s="1"/>
    </row>
    <row r="635" spans="1:41" s="3" customFormat="1">
      <c r="A635" s="180" t="s">
        <v>1244</v>
      </c>
      <c r="B635" s="53" t="s">
        <v>1245</v>
      </c>
      <c r="C635" s="53" t="s">
        <v>1023</v>
      </c>
      <c r="D635" s="7"/>
      <c r="E635" s="9"/>
      <c r="F635" s="173">
        <v>1</v>
      </c>
      <c r="G635" s="9"/>
      <c r="H635" s="8">
        <f t="shared" si="762"/>
        <v>1</v>
      </c>
      <c r="I635" s="4">
        <v>1</v>
      </c>
      <c r="J635" s="9" t="s">
        <v>216</v>
      </c>
      <c r="K635" s="73">
        <f>SUMIF(exportMMB!D:D,budgetMMB!A635,exportMMB!F:F)</f>
        <v>0</v>
      </c>
      <c r="L635" s="19">
        <f t="shared" si="763"/>
        <v>0</v>
      </c>
      <c r="M635" s="32"/>
      <c r="N635" s="19">
        <f t="shared" si="764"/>
        <v>0</v>
      </c>
      <c r="O635" s="42"/>
      <c r="P635" s="42"/>
      <c r="Q635" s="42"/>
      <c r="R635" s="42"/>
      <c r="S635" s="19">
        <f t="shared" si="765"/>
        <v>0</v>
      </c>
      <c r="T635" s="42">
        <f t="shared" si="766"/>
        <v>0</v>
      </c>
      <c r="U635" s="42" t="e">
        <f>SUMIF(#REF!,A:A,#REF!)</f>
        <v>#REF!</v>
      </c>
      <c r="V635" s="42" t="e">
        <f>SUMIF(#REF!,A:A,#REF!)</f>
        <v>#REF!</v>
      </c>
      <c r="W635" s="42" t="e">
        <f>U:U+V:V</f>
        <v>#REF!</v>
      </c>
      <c r="X635" s="42" t="e">
        <f>MAX(L:L-W:W,0)</f>
        <v>#REF!</v>
      </c>
      <c r="Y635" s="42" t="e">
        <f>W:W+X:X</f>
        <v>#REF!</v>
      </c>
      <c r="Z635" s="116" t="e">
        <f>L:L-Y:Y</f>
        <v>#REF!</v>
      </c>
      <c r="AA635" s="120">
        <f>AB:AB-L:L</f>
        <v>0</v>
      </c>
      <c r="AB635" s="153">
        <f>L:L</f>
        <v>0</v>
      </c>
      <c r="AC635" s="1"/>
      <c r="AD635" s="1"/>
      <c r="AE635" s="1"/>
      <c r="AF635" s="1"/>
      <c r="AG635" s="1"/>
      <c r="AH635" s="1"/>
      <c r="AI635" s="1"/>
      <c r="AJ635" s="1"/>
      <c r="AK635" s="1"/>
      <c r="AL635" s="1"/>
      <c r="AM635" s="1"/>
      <c r="AN635" s="1"/>
      <c r="AO635" s="1"/>
    </row>
    <row r="636" spans="1:41" s="3" customFormat="1">
      <c r="A636" s="180" t="s">
        <v>1246</v>
      </c>
      <c r="B636" s="53" t="s">
        <v>1247</v>
      </c>
      <c r="C636" s="53" t="s">
        <v>1023</v>
      </c>
      <c r="D636" s="7"/>
      <c r="E636" s="9"/>
      <c r="F636" s="173">
        <v>1</v>
      </c>
      <c r="G636" s="9"/>
      <c r="H636" s="8">
        <f t="shared" si="762"/>
        <v>1</v>
      </c>
      <c r="I636" s="4">
        <v>1</v>
      </c>
      <c r="J636" s="9" t="s">
        <v>216</v>
      </c>
      <c r="K636" s="73">
        <f>SUMIF(exportMMB!D:D,budgetMMB!A636,exportMMB!F:F)</f>
        <v>0</v>
      </c>
      <c r="L636" s="19">
        <f t="shared" si="763"/>
        <v>0</v>
      </c>
      <c r="M636" s="32"/>
      <c r="N636" s="19">
        <f t="shared" si="764"/>
        <v>0</v>
      </c>
      <c r="O636" s="42"/>
      <c r="P636" s="42"/>
      <c r="Q636" s="42"/>
      <c r="R636" s="42"/>
      <c r="S636" s="19">
        <f t="shared" si="765"/>
        <v>0</v>
      </c>
      <c r="T636" s="42">
        <f t="shared" si="766"/>
        <v>0</v>
      </c>
      <c r="U636" s="42" t="e">
        <f>SUMIF(#REF!,A:A,#REF!)</f>
        <v>#REF!</v>
      </c>
      <c r="V636" s="42" t="e">
        <f>SUMIF(#REF!,A:A,#REF!)</f>
        <v>#REF!</v>
      </c>
      <c r="W636" s="42" t="e">
        <f>U:U+V:V</f>
        <v>#REF!</v>
      </c>
      <c r="X636" s="42" t="e">
        <f>MAX(L:L-W:W,0)</f>
        <v>#REF!</v>
      </c>
      <c r="Y636" s="42" t="e">
        <f>W:W+X:X</f>
        <v>#REF!</v>
      </c>
      <c r="Z636" s="116" t="e">
        <f>L:L-Y:Y</f>
        <v>#REF!</v>
      </c>
      <c r="AA636" s="120">
        <f>AB:AB-L:L</f>
        <v>0</v>
      </c>
      <c r="AB636" s="153">
        <f>L:L</f>
        <v>0</v>
      </c>
      <c r="AC636" s="1"/>
      <c r="AD636" s="1"/>
      <c r="AE636" s="1"/>
      <c r="AF636" s="1"/>
      <c r="AG636" s="1"/>
      <c r="AH636" s="1"/>
      <c r="AI636" s="1"/>
      <c r="AJ636" s="1"/>
      <c r="AK636" s="1"/>
      <c r="AL636" s="1"/>
      <c r="AM636" s="1"/>
      <c r="AN636" s="1"/>
      <c r="AO636" s="1"/>
    </row>
    <row r="637" spans="1:41" s="3" customFormat="1">
      <c r="A637" s="180" t="s">
        <v>1248</v>
      </c>
      <c r="B637" s="53" t="s">
        <v>1179</v>
      </c>
      <c r="C637" s="53" t="s">
        <v>1023</v>
      </c>
      <c r="D637" s="7"/>
      <c r="E637" s="9"/>
      <c r="F637" s="173">
        <v>1</v>
      </c>
      <c r="G637" s="9"/>
      <c r="H637" s="8">
        <f t="shared" si="762"/>
        <v>1</v>
      </c>
      <c r="I637" s="4">
        <v>1</v>
      </c>
      <c r="J637" s="9" t="s">
        <v>216</v>
      </c>
      <c r="K637" s="73">
        <f>SUMIF(exportMMB!D:D,budgetMMB!A637,exportMMB!F:F)</f>
        <v>0</v>
      </c>
      <c r="L637" s="19">
        <f t="shared" si="763"/>
        <v>0</v>
      </c>
      <c r="M637" s="32"/>
      <c r="N637" s="19">
        <f t="shared" si="764"/>
        <v>0</v>
      </c>
      <c r="O637" s="42"/>
      <c r="P637" s="42"/>
      <c r="Q637" s="42"/>
      <c r="R637" s="42"/>
      <c r="S637" s="19">
        <f t="shared" si="765"/>
        <v>0</v>
      </c>
      <c r="T637" s="42">
        <f t="shared" si="766"/>
        <v>0</v>
      </c>
      <c r="U637" s="42" t="e">
        <f>SUMIF(#REF!,A:A,#REF!)</f>
        <v>#REF!</v>
      </c>
      <c r="V637" s="42" t="e">
        <f>SUMIF(#REF!,A:A,#REF!)</f>
        <v>#REF!</v>
      </c>
      <c r="W637" s="42" t="e">
        <f>U:U+V:V</f>
        <v>#REF!</v>
      </c>
      <c r="X637" s="42" t="e">
        <f>MAX(L:L-W:W,0)</f>
        <v>#REF!</v>
      </c>
      <c r="Y637" s="42" t="e">
        <f>W:W+X:X</f>
        <v>#REF!</v>
      </c>
      <c r="Z637" s="116" t="e">
        <f>L:L-Y:Y</f>
        <v>#REF!</v>
      </c>
      <c r="AA637" s="120">
        <f>AB:AB-L:L</f>
        <v>0</v>
      </c>
      <c r="AB637" s="153">
        <f>L:L</f>
        <v>0</v>
      </c>
      <c r="AC637" s="1"/>
      <c r="AD637" s="1"/>
      <c r="AE637" s="1"/>
      <c r="AF637" s="1"/>
      <c r="AG637" s="1"/>
      <c r="AH637" s="1"/>
      <c r="AI637" s="1"/>
      <c r="AJ637" s="1"/>
      <c r="AK637" s="1"/>
      <c r="AL637" s="1"/>
      <c r="AM637" s="1"/>
      <c r="AN637" s="1"/>
      <c r="AO637" s="1"/>
    </row>
    <row r="638" spans="1:41" s="3" customFormat="1">
      <c r="A638" s="180" t="s">
        <v>1249</v>
      </c>
      <c r="B638" s="53" t="s">
        <v>1250</v>
      </c>
      <c r="C638" s="53" t="s">
        <v>1023</v>
      </c>
      <c r="D638" s="7"/>
      <c r="E638" s="9"/>
      <c r="F638" s="173">
        <v>1</v>
      </c>
      <c r="G638" s="9"/>
      <c r="H638" s="8">
        <f t="shared" si="762"/>
        <v>1</v>
      </c>
      <c r="I638" s="4">
        <v>1</v>
      </c>
      <c r="J638" s="9" t="s">
        <v>216</v>
      </c>
      <c r="K638" s="73">
        <f>SUMIF(exportMMB!D:D,budgetMMB!A638,exportMMB!F:F)</f>
        <v>0</v>
      </c>
      <c r="L638" s="19">
        <f t="shared" si="763"/>
        <v>0</v>
      </c>
      <c r="M638" s="32"/>
      <c r="N638" s="19">
        <f t="shared" si="764"/>
        <v>0</v>
      </c>
      <c r="O638" s="42"/>
      <c r="P638" s="42"/>
      <c r="Q638" s="42"/>
      <c r="R638" s="42"/>
      <c r="S638" s="19">
        <f t="shared" si="765"/>
        <v>0</v>
      </c>
      <c r="T638" s="42">
        <f t="shared" si="766"/>
        <v>0</v>
      </c>
      <c r="U638" s="42" t="e">
        <f>SUMIF(#REF!,A:A,#REF!)</f>
        <v>#REF!</v>
      </c>
      <c r="V638" s="42" t="e">
        <f>SUMIF(#REF!,A:A,#REF!)</f>
        <v>#REF!</v>
      </c>
      <c r="W638" s="42" t="e">
        <f>U:U+V:V</f>
        <v>#REF!</v>
      </c>
      <c r="X638" s="42" t="e">
        <f>MAX(L:L-W:W,0)</f>
        <v>#REF!</v>
      </c>
      <c r="Y638" s="42" t="e">
        <f>W:W+X:X</f>
        <v>#REF!</v>
      </c>
      <c r="Z638" s="116" t="e">
        <f>L:L-Y:Y</f>
        <v>#REF!</v>
      </c>
      <c r="AA638" s="120">
        <f>AB:AB-L:L</f>
        <v>0</v>
      </c>
      <c r="AB638" s="153">
        <f>L:L</f>
        <v>0</v>
      </c>
      <c r="AC638" s="1"/>
      <c r="AD638" s="1"/>
      <c r="AE638" s="1"/>
      <c r="AF638" s="1"/>
      <c r="AG638" s="1"/>
      <c r="AH638" s="1"/>
      <c r="AI638" s="1"/>
      <c r="AJ638" s="1"/>
      <c r="AK638" s="1"/>
      <c r="AL638" s="1"/>
      <c r="AM638" s="1"/>
      <c r="AN638" s="1"/>
      <c r="AO638" s="1"/>
    </row>
    <row r="639" spans="1:41" s="3" customFormat="1">
      <c r="A639" s="180" t="s">
        <v>1251</v>
      </c>
      <c r="B639" s="53" t="s">
        <v>1252</v>
      </c>
      <c r="C639" s="53" t="s">
        <v>1023</v>
      </c>
      <c r="D639" s="7"/>
      <c r="E639" s="9"/>
      <c r="F639" s="173">
        <v>1</v>
      </c>
      <c r="G639" s="9"/>
      <c r="H639" s="8">
        <f t="shared" si="762"/>
        <v>1</v>
      </c>
      <c r="I639" s="4">
        <v>1</v>
      </c>
      <c r="J639" s="9" t="s">
        <v>216</v>
      </c>
      <c r="K639" s="73">
        <f>SUMIF(exportMMB!D:D,budgetMMB!A639,exportMMB!F:F)</f>
        <v>0</v>
      </c>
      <c r="L639" s="19">
        <f t="shared" si="763"/>
        <v>0</v>
      </c>
      <c r="M639" s="32"/>
      <c r="N639" s="19">
        <f t="shared" si="764"/>
        <v>0</v>
      </c>
      <c r="O639" s="42"/>
      <c r="P639" s="42"/>
      <c r="Q639" s="42"/>
      <c r="R639" s="42"/>
      <c r="S639" s="19">
        <f t="shared" si="765"/>
        <v>0</v>
      </c>
      <c r="T639" s="42">
        <f t="shared" si="766"/>
        <v>0</v>
      </c>
      <c r="U639" s="42" t="e">
        <f>SUMIF(#REF!,A:A,#REF!)</f>
        <v>#REF!</v>
      </c>
      <c r="V639" s="42" t="e">
        <f>SUMIF(#REF!,A:A,#REF!)</f>
        <v>#REF!</v>
      </c>
      <c r="W639" s="42" t="e">
        <f>U:U+V:V</f>
        <v>#REF!</v>
      </c>
      <c r="X639" s="42" t="e">
        <f>MAX(L:L-W:W,0)</f>
        <v>#REF!</v>
      </c>
      <c r="Y639" s="42" t="e">
        <f>W:W+X:X</f>
        <v>#REF!</v>
      </c>
      <c r="Z639" s="116" t="e">
        <f>L:L-Y:Y</f>
        <v>#REF!</v>
      </c>
      <c r="AA639" s="120">
        <f>AB:AB-L:L</f>
        <v>0</v>
      </c>
      <c r="AB639" s="153">
        <f>L:L</f>
        <v>0</v>
      </c>
      <c r="AC639" s="1"/>
      <c r="AD639" s="1"/>
      <c r="AE639" s="1"/>
      <c r="AF639" s="1"/>
      <c r="AG639" s="1"/>
      <c r="AH639" s="1"/>
      <c r="AI639" s="1"/>
      <c r="AJ639" s="1"/>
      <c r="AK639" s="1"/>
      <c r="AL639" s="1"/>
      <c r="AM639" s="1"/>
      <c r="AN639" s="1"/>
      <c r="AO639" s="1"/>
    </row>
    <row r="640" spans="1:41" s="3" customFormat="1">
      <c r="A640" s="180" t="s">
        <v>1253</v>
      </c>
      <c r="B640" s="53" t="s">
        <v>764</v>
      </c>
      <c r="C640" s="53" t="s">
        <v>1023</v>
      </c>
      <c r="D640" s="7"/>
      <c r="E640" s="9"/>
      <c r="F640" s="173">
        <v>1</v>
      </c>
      <c r="G640" s="9"/>
      <c r="H640" s="8">
        <f t="shared" si="762"/>
        <v>1</v>
      </c>
      <c r="I640" s="4">
        <v>1</v>
      </c>
      <c r="J640" s="9" t="s">
        <v>216</v>
      </c>
      <c r="K640" s="73">
        <f>SUMIF(exportMMB!D:D,budgetMMB!A640,exportMMB!F:F)</f>
        <v>0</v>
      </c>
      <c r="L640" s="19">
        <f t="shared" si="763"/>
        <v>0</v>
      </c>
      <c r="M640" s="32"/>
      <c r="N640" s="19">
        <f t="shared" si="764"/>
        <v>0</v>
      </c>
      <c r="O640" s="42"/>
      <c r="P640" s="42"/>
      <c r="Q640" s="42"/>
      <c r="R640" s="42"/>
      <c r="S640" s="19">
        <f t="shared" si="765"/>
        <v>0</v>
      </c>
      <c r="T640" s="42">
        <f t="shared" si="766"/>
        <v>0</v>
      </c>
      <c r="U640" s="42" t="e">
        <f>SUMIF(#REF!,A:A,#REF!)</f>
        <v>#REF!</v>
      </c>
      <c r="V640" s="42" t="e">
        <f>SUMIF(#REF!,A:A,#REF!)</f>
        <v>#REF!</v>
      </c>
      <c r="W640" s="42" t="e">
        <f>U:U+V:V</f>
        <v>#REF!</v>
      </c>
      <c r="X640" s="42" t="e">
        <f>MAX(L:L-W:W,0)</f>
        <v>#REF!</v>
      </c>
      <c r="Y640" s="42" t="e">
        <f>W:W+X:X</f>
        <v>#REF!</v>
      </c>
      <c r="Z640" s="116" t="e">
        <f>L:L-Y:Y</f>
        <v>#REF!</v>
      </c>
      <c r="AA640" s="120">
        <f>AB:AB-L:L</f>
        <v>0</v>
      </c>
      <c r="AB640" s="153">
        <f>L:L</f>
        <v>0</v>
      </c>
      <c r="AC640" s="1"/>
      <c r="AD640" s="1"/>
      <c r="AE640" s="1"/>
      <c r="AF640" s="1"/>
      <c r="AG640" s="1"/>
      <c r="AH640" s="1"/>
      <c r="AI640" s="1"/>
      <c r="AJ640" s="1"/>
      <c r="AK640" s="1"/>
      <c r="AL640" s="1"/>
      <c r="AM640" s="1"/>
      <c r="AN640" s="1"/>
      <c r="AO640" s="1"/>
    </row>
    <row r="641" spans="1:41" s="3" customFormat="1">
      <c r="A641" s="180" t="s">
        <v>1254</v>
      </c>
      <c r="B641" s="53" t="s">
        <v>765</v>
      </c>
      <c r="C641" s="53" t="s">
        <v>1023</v>
      </c>
      <c r="D641" s="7"/>
      <c r="E641" s="9"/>
      <c r="F641" s="173">
        <v>1</v>
      </c>
      <c r="G641" s="9"/>
      <c r="H641" s="8">
        <f t="shared" si="762"/>
        <v>1</v>
      </c>
      <c r="I641" s="4">
        <v>1</v>
      </c>
      <c r="J641" s="9" t="s">
        <v>216</v>
      </c>
      <c r="K641" s="73">
        <f>SUMIF(exportMMB!D:D,budgetMMB!A641,exportMMB!F:F)</f>
        <v>0</v>
      </c>
      <c r="L641" s="19">
        <f t="shared" si="763"/>
        <v>0</v>
      </c>
      <c r="M641" s="32"/>
      <c r="N641" s="19">
        <f t="shared" si="764"/>
        <v>0</v>
      </c>
      <c r="O641" s="42"/>
      <c r="P641" s="42"/>
      <c r="Q641" s="42"/>
      <c r="R641" s="42"/>
      <c r="S641" s="19">
        <f t="shared" si="765"/>
        <v>0</v>
      </c>
      <c r="T641" s="42">
        <f t="shared" si="766"/>
        <v>0</v>
      </c>
      <c r="U641" s="42" t="e">
        <f>SUMIF(#REF!,A:A,#REF!)</f>
        <v>#REF!</v>
      </c>
      <c r="V641" s="42" t="e">
        <f>SUMIF(#REF!,A:A,#REF!)</f>
        <v>#REF!</v>
      </c>
      <c r="W641" s="42" t="e">
        <f>U:U+V:V</f>
        <v>#REF!</v>
      </c>
      <c r="X641" s="42" t="e">
        <f>MAX(L:L-W:W,0)</f>
        <v>#REF!</v>
      </c>
      <c r="Y641" s="42" t="e">
        <f>W:W+X:X</f>
        <v>#REF!</v>
      </c>
      <c r="Z641" s="116" t="e">
        <f>L:L-Y:Y</f>
        <v>#REF!</v>
      </c>
      <c r="AA641" s="120">
        <f>AB:AB-L:L</f>
        <v>0</v>
      </c>
      <c r="AB641" s="153">
        <f>L:L</f>
        <v>0</v>
      </c>
      <c r="AC641" s="1"/>
      <c r="AD641" s="1"/>
      <c r="AE641" s="1"/>
      <c r="AF641" s="1"/>
      <c r="AG641" s="1"/>
      <c r="AH641" s="1"/>
      <c r="AI641" s="1"/>
      <c r="AJ641" s="1"/>
      <c r="AK641" s="1"/>
      <c r="AL641" s="1"/>
      <c r="AM641" s="1"/>
      <c r="AN641" s="1"/>
      <c r="AO641" s="1"/>
    </row>
    <row r="642" spans="1:41" s="3" customFormat="1">
      <c r="A642" s="180" t="s">
        <v>1255</v>
      </c>
      <c r="B642" s="53" t="s">
        <v>1256</v>
      </c>
      <c r="C642" s="53" t="s">
        <v>1023</v>
      </c>
      <c r="D642" s="7"/>
      <c r="E642" s="9"/>
      <c r="F642" s="173">
        <v>1</v>
      </c>
      <c r="G642" s="9"/>
      <c r="H642" s="8">
        <f t="shared" si="762"/>
        <v>1</v>
      </c>
      <c r="I642" s="4">
        <v>1</v>
      </c>
      <c r="J642" s="9" t="s">
        <v>216</v>
      </c>
      <c r="K642" s="73">
        <f>SUMIF(exportMMB!D:D,budgetMMB!A642,exportMMB!F:F)</f>
        <v>0</v>
      </c>
      <c r="L642" s="19">
        <f t="shared" si="763"/>
        <v>0</v>
      </c>
      <c r="M642" s="32"/>
      <c r="N642" s="19">
        <f t="shared" si="764"/>
        <v>0</v>
      </c>
      <c r="O642" s="42"/>
      <c r="P642" s="42"/>
      <c r="Q642" s="42"/>
      <c r="R642" s="42"/>
      <c r="S642" s="19">
        <f t="shared" si="765"/>
        <v>0</v>
      </c>
      <c r="T642" s="42">
        <f t="shared" si="766"/>
        <v>0</v>
      </c>
      <c r="U642" s="42" t="e">
        <f>SUMIF(#REF!,A:A,#REF!)</f>
        <v>#REF!</v>
      </c>
      <c r="V642" s="42" t="e">
        <f>SUMIF(#REF!,A:A,#REF!)</f>
        <v>#REF!</v>
      </c>
      <c r="W642" s="42" t="e">
        <f>U:U+V:V</f>
        <v>#REF!</v>
      </c>
      <c r="X642" s="42" t="e">
        <f>MAX(L:L-W:W,0)</f>
        <v>#REF!</v>
      </c>
      <c r="Y642" s="42" t="e">
        <f>W:W+X:X</f>
        <v>#REF!</v>
      </c>
      <c r="Z642" s="116" t="e">
        <f>L:L-Y:Y</f>
        <v>#REF!</v>
      </c>
      <c r="AA642" s="120">
        <f>AB:AB-L:L</f>
        <v>0</v>
      </c>
      <c r="AB642" s="153">
        <f>L:L</f>
        <v>0</v>
      </c>
      <c r="AC642" s="1"/>
      <c r="AD642" s="1"/>
      <c r="AE642" s="1"/>
      <c r="AF642" s="1"/>
      <c r="AG642" s="1"/>
      <c r="AH642" s="1"/>
      <c r="AI642" s="1"/>
      <c r="AJ642" s="1"/>
      <c r="AK642" s="1"/>
      <c r="AL642" s="1"/>
      <c r="AM642" s="1"/>
      <c r="AN642" s="1"/>
      <c r="AO642" s="1"/>
    </row>
    <row r="643" spans="1:41" s="3" customFormat="1">
      <c r="A643" s="375"/>
      <c r="B643" s="376" t="s">
        <v>1154</v>
      </c>
      <c r="C643" s="377"/>
      <c r="D643" s="378"/>
      <c r="E643" s="379"/>
      <c r="F643" s="380"/>
      <c r="G643" s="379"/>
      <c r="H643" s="381"/>
      <c r="I643" s="382"/>
      <c r="J643" s="379"/>
      <c r="K643" s="383"/>
      <c r="L643" s="384">
        <f t="shared" ref="L643:T643" si="767">SUM(L633:L642)</f>
        <v>0</v>
      </c>
      <c r="M643" s="385">
        <f t="shared" si="767"/>
        <v>0</v>
      </c>
      <c r="N643" s="384">
        <f t="shared" si="767"/>
        <v>0</v>
      </c>
      <c r="O643" s="388">
        <f t="shared" si="767"/>
        <v>0</v>
      </c>
      <c r="P643" s="388">
        <f t="shared" si="767"/>
        <v>0</v>
      </c>
      <c r="Q643" s="388">
        <f t="shared" si="767"/>
        <v>0</v>
      </c>
      <c r="R643" s="388">
        <f t="shared" si="767"/>
        <v>0</v>
      </c>
      <c r="S643" s="384">
        <f t="shared" si="767"/>
        <v>0</v>
      </c>
      <c r="T643" s="388">
        <f t="shared" si="767"/>
        <v>0</v>
      </c>
      <c r="U643" s="42" t="e">
        <f t="shared" ref="U643:W643" si="768">SUM(U633:U642)</f>
        <v>#REF!</v>
      </c>
      <c r="V643" s="42" t="e">
        <f t="shared" si="768"/>
        <v>#REF!</v>
      </c>
      <c r="W643" s="42" t="e">
        <f t="shared" si="768"/>
        <v>#REF!</v>
      </c>
      <c r="X643" s="42" t="e">
        <f t="shared" ref="X643" si="769">SUM(X633:X642)</f>
        <v>#REF!</v>
      </c>
      <c r="Y643" s="42" t="e">
        <f t="shared" ref="Y643" si="770">SUM(Y633:Y642)</f>
        <v>#REF!</v>
      </c>
      <c r="Z643" s="116" t="e">
        <f t="shared" ref="Z643" si="771">SUM(Z633:Z642)</f>
        <v>#REF!</v>
      </c>
      <c r="AA643" s="120">
        <f t="shared" ref="AA643" si="772">SUM(AA633:AA642)</f>
        <v>0</v>
      </c>
      <c r="AB643" s="153">
        <f t="shared" ref="AB643" si="773">SUM(AB633:AB642)</f>
        <v>0</v>
      </c>
      <c r="AC643" s="1"/>
      <c r="AD643" s="1"/>
      <c r="AE643" s="1"/>
      <c r="AF643" s="1"/>
      <c r="AG643" s="1"/>
      <c r="AH643" s="1"/>
      <c r="AI643" s="1"/>
      <c r="AJ643" s="1"/>
      <c r="AK643" s="1"/>
      <c r="AL643" s="1"/>
      <c r="AM643" s="1"/>
      <c r="AN643" s="1"/>
      <c r="AO643" s="1"/>
    </row>
    <row r="644" spans="1:41" s="3" customFormat="1">
      <c r="A644" s="48"/>
      <c r="B644" s="55" t="s">
        <v>253</v>
      </c>
      <c r="C644" s="55"/>
      <c r="D644" s="7"/>
      <c r="E644" s="4"/>
      <c r="F644" s="173"/>
      <c r="G644" s="9"/>
      <c r="H644" s="8"/>
      <c r="I644" s="4"/>
      <c r="J644" s="9"/>
      <c r="K644" s="14"/>
      <c r="L644" s="21">
        <f>L610+L624+L631+L643</f>
        <v>0</v>
      </c>
      <c r="M644" s="28">
        <f t="shared" ref="M644:T644" si="774">M610+M624+M631+M643</f>
        <v>0</v>
      </c>
      <c r="N644" s="21">
        <f t="shared" si="774"/>
        <v>0</v>
      </c>
      <c r="O644" s="43">
        <f t="shared" si="774"/>
        <v>0</v>
      </c>
      <c r="P644" s="43">
        <f t="shared" si="774"/>
        <v>0</v>
      </c>
      <c r="Q644" s="43">
        <f t="shared" si="774"/>
        <v>0</v>
      </c>
      <c r="R644" s="43">
        <f t="shared" si="774"/>
        <v>0</v>
      </c>
      <c r="S644" s="21">
        <f t="shared" si="774"/>
        <v>0</v>
      </c>
      <c r="T644" s="43">
        <f t="shared" si="774"/>
        <v>0</v>
      </c>
      <c r="U644" s="42" t="e">
        <f t="shared" ref="U644" si="775">U610+U624+U631+U643</f>
        <v>#REF!</v>
      </c>
      <c r="V644" s="42" t="e">
        <f t="shared" ref="V644" si="776">V610+V624+V631+V643</f>
        <v>#REF!</v>
      </c>
      <c r="W644" s="42" t="e">
        <f t="shared" ref="W644" si="777">W610+W624+W631+W643</f>
        <v>#REF!</v>
      </c>
      <c r="X644" s="42" t="e">
        <f t="shared" ref="X644" si="778">X610+X624+X631+X643</f>
        <v>#REF!</v>
      </c>
      <c r="Y644" s="42" t="e">
        <f t="shared" ref="Y644" si="779">Y610+Y624+Y631+Y643</f>
        <v>#REF!</v>
      </c>
      <c r="Z644" s="116" t="e">
        <f t="shared" ref="Z644" si="780">Z610+Z624+Z631+Z643</f>
        <v>#REF!</v>
      </c>
      <c r="AA644" s="120">
        <f t="shared" ref="AA644" si="781">AA610+AA624+AA631+AA643</f>
        <v>0</v>
      </c>
      <c r="AB644" s="153">
        <f t="shared" ref="AB644" si="782">AB610+AB624+AB631+AB643</f>
        <v>0</v>
      </c>
      <c r="AC644" s="1"/>
      <c r="AD644" s="1"/>
      <c r="AE644" s="1"/>
      <c r="AF644" s="1"/>
      <c r="AG644" s="1"/>
      <c r="AH644" s="1"/>
      <c r="AI644" s="1"/>
      <c r="AJ644" s="1"/>
      <c r="AK644" s="1"/>
      <c r="AL644" s="1"/>
      <c r="AM644" s="1"/>
      <c r="AN644" s="1"/>
      <c r="AO644" s="1"/>
    </row>
    <row r="645" spans="1:41" s="3" customFormat="1">
      <c r="A645" s="180"/>
      <c r="B645" s="53"/>
      <c r="C645" s="38"/>
      <c r="D645" s="7"/>
      <c r="E645" s="9"/>
      <c r="F645" s="173"/>
      <c r="G645" s="9"/>
      <c r="H645" s="8"/>
      <c r="I645" s="4"/>
      <c r="J645" s="9"/>
      <c r="K645" s="14"/>
      <c r="L645" s="19"/>
      <c r="M645" s="32"/>
      <c r="N645" s="19"/>
      <c r="O645" s="42"/>
      <c r="P645" s="42"/>
      <c r="Q645" s="42"/>
      <c r="R645" s="42"/>
      <c r="S645" s="19"/>
      <c r="T645" s="42"/>
      <c r="U645" s="42"/>
      <c r="V645" s="42"/>
      <c r="W645" s="42"/>
      <c r="X645" s="42"/>
      <c r="Y645" s="42"/>
      <c r="Z645" s="116"/>
      <c r="AA645" s="120"/>
      <c r="AB645" s="153"/>
      <c r="AC645" s="1"/>
      <c r="AD645" s="1"/>
      <c r="AE645" s="1"/>
      <c r="AF645" s="1"/>
      <c r="AG645" s="1"/>
      <c r="AH645" s="1"/>
      <c r="AI645" s="1"/>
      <c r="AJ645" s="1"/>
      <c r="AK645" s="1"/>
      <c r="AL645" s="1"/>
      <c r="AM645" s="1"/>
      <c r="AN645" s="1"/>
      <c r="AO645" s="1"/>
    </row>
    <row r="646" spans="1:41" s="3" customFormat="1">
      <c r="A646" s="180"/>
      <c r="B646" s="53"/>
      <c r="C646" s="38"/>
      <c r="D646" s="7"/>
      <c r="E646" s="9"/>
      <c r="F646" s="173"/>
      <c r="G646" s="9"/>
      <c r="H646" s="8"/>
      <c r="I646" s="4"/>
      <c r="J646" s="9"/>
      <c r="K646" s="14"/>
      <c r="L646" s="19"/>
      <c r="M646" s="32"/>
      <c r="N646" s="19"/>
      <c r="O646" s="42"/>
      <c r="P646" s="42"/>
      <c r="Q646" s="42"/>
      <c r="R646" s="42"/>
      <c r="S646" s="19"/>
      <c r="T646" s="42"/>
      <c r="U646" s="42"/>
      <c r="V646" s="42"/>
      <c r="W646" s="42"/>
      <c r="X646" s="42"/>
      <c r="Y646" s="42"/>
      <c r="Z646" s="116"/>
      <c r="AA646" s="120"/>
      <c r="AB646" s="153"/>
      <c r="AC646" s="1"/>
      <c r="AD646" s="1"/>
      <c r="AE646" s="1"/>
      <c r="AF646" s="1"/>
      <c r="AG646" s="1"/>
      <c r="AH646" s="1"/>
      <c r="AI646" s="1"/>
      <c r="AJ646" s="1"/>
      <c r="AK646" s="1"/>
      <c r="AL646" s="1"/>
      <c r="AM646" s="1"/>
      <c r="AN646" s="1"/>
      <c r="AO646" s="1"/>
    </row>
    <row r="647" spans="1:41" s="3" customFormat="1">
      <c r="A647" s="181" t="s">
        <v>1257</v>
      </c>
      <c r="B647" s="38" t="s">
        <v>1258</v>
      </c>
      <c r="C647" s="38"/>
      <c r="D647" s="368"/>
      <c r="E647" s="369"/>
      <c r="F647" s="370"/>
      <c r="G647" s="369"/>
      <c r="H647" s="371"/>
      <c r="I647" s="372"/>
      <c r="J647" s="369"/>
      <c r="K647" s="373"/>
      <c r="L647" s="21"/>
      <c r="M647" s="31"/>
      <c r="N647" s="21"/>
      <c r="O647" s="46"/>
      <c r="P647" s="46"/>
      <c r="Q647" s="46"/>
      <c r="R647" s="46"/>
      <c r="S647" s="21"/>
      <c r="T647" s="46"/>
      <c r="U647" s="42"/>
      <c r="V647" s="42"/>
      <c r="W647" s="42"/>
      <c r="X647" s="42"/>
      <c r="Y647" s="42"/>
      <c r="Z647" s="116"/>
      <c r="AA647" s="120"/>
      <c r="AB647" s="153"/>
      <c r="AC647" s="1"/>
      <c r="AD647" s="1"/>
      <c r="AE647" s="1"/>
      <c r="AF647" s="1"/>
      <c r="AG647" s="1"/>
      <c r="AH647" s="1"/>
      <c r="AI647" s="1"/>
      <c r="AJ647" s="1"/>
      <c r="AK647" s="1"/>
      <c r="AL647" s="1"/>
      <c r="AM647" s="1"/>
      <c r="AN647" s="1"/>
      <c r="AO647" s="1"/>
    </row>
    <row r="648" spans="1:41" s="3" customFormat="1">
      <c r="A648" s="375"/>
      <c r="B648" s="376" t="s">
        <v>1259</v>
      </c>
      <c r="C648" s="377"/>
      <c r="D648" s="378"/>
      <c r="E648" s="379"/>
      <c r="F648" s="380"/>
      <c r="G648" s="379"/>
      <c r="H648" s="381"/>
      <c r="I648" s="382"/>
      <c r="J648" s="379"/>
      <c r="K648" s="383"/>
      <c r="L648" s="384"/>
      <c r="M648" s="385"/>
      <c r="N648" s="384"/>
      <c r="O648" s="388"/>
      <c r="P648" s="388"/>
      <c r="Q648" s="388"/>
      <c r="R648" s="388"/>
      <c r="S648" s="384"/>
      <c r="T648" s="388"/>
      <c r="U648" s="42"/>
      <c r="V648" s="42"/>
      <c r="W648" s="42"/>
      <c r="X648" s="42"/>
      <c r="Y648" s="42"/>
      <c r="Z648" s="116"/>
      <c r="AA648" s="120"/>
      <c r="AB648" s="153"/>
      <c r="AC648" s="1"/>
      <c r="AD648" s="1"/>
      <c r="AE648" s="1"/>
      <c r="AF648" s="1"/>
      <c r="AG648" s="1"/>
      <c r="AH648" s="1"/>
      <c r="AI648" s="1"/>
      <c r="AJ648" s="1"/>
      <c r="AK648" s="1"/>
      <c r="AL648" s="1"/>
      <c r="AM648" s="1"/>
      <c r="AN648" s="1"/>
      <c r="AO648" s="1"/>
    </row>
    <row r="649" spans="1:41" s="3" customFormat="1">
      <c r="A649" s="180" t="s">
        <v>1260</v>
      </c>
      <c r="B649" s="53" t="s">
        <v>1183</v>
      </c>
      <c r="C649" s="53" t="s">
        <v>1023</v>
      </c>
      <c r="D649" s="7"/>
      <c r="E649" s="9"/>
      <c r="F649" s="173">
        <v>1</v>
      </c>
      <c r="G649" s="9"/>
      <c r="H649" s="8">
        <f t="shared" ref="H649:H653" si="783">SUM(E649:G649)</f>
        <v>1</v>
      </c>
      <c r="I649" s="4">
        <v>1</v>
      </c>
      <c r="J649" s="9" t="s">
        <v>216</v>
      </c>
      <c r="K649" s="73">
        <f>SUMIF(exportMMB!D:D,budgetMMB!A649,exportMMB!F:F)</f>
        <v>0</v>
      </c>
      <c r="L649" s="19">
        <f t="shared" ref="L649:L653" si="784">H649*I649*K649</f>
        <v>0</v>
      </c>
      <c r="M649" s="32"/>
      <c r="N649" s="19">
        <f t="shared" ref="N649:N653" si="785">MAX(L649-SUM(O649:R649),0)</f>
        <v>0</v>
      </c>
      <c r="O649" s="42"/>
      <c r="P649" s="42"/>
      <c r="Q649" s="42"/>
      <c r="R649" s="42"/>
      <c r="S649" s="19">
        <f t="shared" ref="S649:S653" si="786">L649-SUM(N649:R649)</f>
        <v>0</v>
      </c>
      <c r="T649" s="42">
        <f t="shared" ref="T649:T653" si="787">N649</f>
        <v>0</v>
      </c>
      <c r="U649" s="42" t="e">
        <f>SUMIF(#REF!,A:A,#REF!)</f>
        <v>#REF!</v>
      </c>
      <c r="V649" s="42" t="e">
        <f>SUMIF(#REF!,A:A,#REF!)</f>
        <v>#REF!</v>
      </c>
      <c r="W649" s="42" t="e">
        <f>U:U+V:V</f>
        <v>#REF!</v>
      </c>
      <c r="X649" s="42" t="e">
        <f>MAX(L:L-W:W,0)</f>
        <v>#REF!</v>
      </c>
      <c r="Y649" s="42" t="e">
        <f>W:W+X:X</f>
        <v>#REF!</v>
      </c>
      <c r="Z649" s="116" t="e">
        <f>L:L-Y:Y</f>
        <v>#REF!</v>
      </c>
      <c r="AA649" s="120">
        <f>AB:AB-L:L</f>
        <v>0</v>
      </c>
      <c r="AB649" s="153">
        <f>L:L</f>
        <v>0</v>
      </c>
      <c r="AC649" s="1"/>
      <c r="AD649" s="1"/>
      <c r="AE649" s="1"/>
      <c r="AF649" s="1"/>
      <c r="AG649" s="1"/>
      <c r="AH649" s="1"/>
      <c r="AI649" s="1"/>
      <c r="AJ649" s="1"/>
      <c r="AK649" s="1"/>
      <c r="AL649" s="1"/>
      <c r="AM649" s="1"/>
      <c r="AN649" s="1"/>
      <c r="AO649" s="1"/>
    </row>
    <row r="650" spans="1:41" s="3" customFormat="1">
      <c r="A650" s="180" t="s">
        <v>1261</v>
      </c>
      <c r="B650" s="53" t="s">
        <v>1262</v>
      </c>
      <c r="C650" s="53" t="s">
        <v>1023</v>
      </c>
      <c r="D650" s="7"/>
      <c r="E650" s="9"/>
      <c r="F650" s="173">
        <v>1</v>
      </c>
      <c r="G650" s="9"/>
      <c r="H650" s="8">
        <f t="shared" si="783"/>
        <v>1</v>
      </c>
      <c r="I650" s="4">
        <v>1</v>
      </c>
      <c r="J650" s="9" t="s">
        <v>216</v>
      </c>
      <c r="K650" s="73">
        <f>SUMIF(exportMMB!D:D,budgetMMB!A650,exportMMB!F:F)</f>
        <v>0</v>
      </c>
      <c r="L650" s="19">
        <f t="shared" si="784"/>
        <v>0</v>
      </c>
      <c r="M650" s="32"/>
      <c r="N650" s="19">
        <f t="shared" si="785"/>
        <v>0</v>
      </c>
      <c r="O650" s="42"/>
      <c r="P650" s="42"/>
      <c r="Q650" s="42"/>
      <c r="R650" s="42"/>
      <c r="S650" s="19">
        <f t="shared" si="786"/>
        <v>0</v>
      </c>
      <c r="T650" s="42">
        <f t="shared" si="787"/>
        <v>0</v>
      </c>
      <c r="U650" s="42" t="e">
        <f>SUMIF(#REF!,A:A,#REF!)</f>
        <v>#REF!</v>
      </c>
      <c r="V650" s="42" t="e">
        <f>SUMIF(#REF!,A:A,#REF!)</f>
        <v>#REF!</v>
      </c>
      <c r="W650" s="42" t="e">
        <f>U:U+V:V</f>
        <v>#REF!</v>
      </c>
      <c r="X650" s="42" t="e">
        <f>MAX(L:L-W:W,0)</f>
        <v>#REF!</v>
      </c>
      <c r="Y650" s="42" t="e">
        <f>W:W+X:X</f>
        <v>#REF!</v>
      </c>
      <c r="Z650" s="116" t="e">
        <f>L:L-Y:Y</f>
        <v>#REF!</v>
      </c>
      <c r="AA650" s="120">
        <f>AB:AB-L:L</f>
        <v>0</v>
      </c>
      <c r="AB650" s="153">
        <f>L:L</f>
        <v>0</v>
      </c>
      <c r="AC650" s="1"/>
      <c r="AD650" s="1"/>
      <c r="AE650" s="1"/>
      <c r="AF650" s="1"/>
      <c r="AG650" s="1"/>
      <c r="AH650" s="1"/>
      <c r="AI650" s="1"/>
      <c r="AJ650" s="1"/>
      <c r="AK650" s="1"/>
      <c r="AL650" s="1"/>
      <c r="AM650" s="1"/>
      <c r="AN650" s="1"/>
      <c r="AO650" s="1"/>
    </row>
    <row r="651" spans="1:41" s="3" customFormat="1">
      <c r="A651" s="180" t="s">
        <v>1263</v>
      </c>
      <c r="B651" s="53" t="s">
        <v>1187</v>
      </c>
      <c r="C651" s="53" t="s">
        <v>1023</v>
      </c>
      <c r="D651" s="7"/>
      <c r="E651" s="9"/>
      <c r="F651" s="173">
        <v>1</v>
      </c>
      <c r="G651" s="9"/>
      <c r="H651" s="8">
        <f t="shared" si="783"/>
        <v>1</v>
      </c>
      <c r="I651" s="4">
        <v>1</v>
      </c>
      <c r="J651" s="9" t="s">
        <v>216</v>
      </c>
      <c r="K651" s="73">
        <f>SUMIF(exportMMB!D:D,budgetMMB!A651,exportMMB!F:F)</f>
        <v>0</v>
      </c>
      <c r="L651" s="19">
        <f t="shared" si="784"/>
        <v>0</v>
      </c>
      <c r="M651" s="32"/>
      <c r="N651" s="19">
        <f t="shared" si="785"/>
        <v>0</v>
      </c>
      <c r="O651" s="42"/>
      <c r="P651" s="42"/>
      <c r="Q651" s="42"/>
      <c r="R651" s="42"/>
      <c r="S651" s="19">
        <f t="shared" si="786"/>
        <v>0</v>
      </c>
      <c r="T651" s="42">
        <f t="shared" si="787"/>
        <v>0</v>
      </c>
      <c r="U651" s="42" t="e">
        <f>SUMIF(#REF!,A:A,#REF!)</f>
        <v>#REF!</v>
      </c>
      <c r="V651" s="42" t="e">
        <f>SUMIF(#REF!,A:A,#REF!)</f>
        <v>#REF!</v>
      </c>
      <c r="W651" s="42" t="e">
        <f>U:U+V:V</f>
        <v>#REF!</v>
      </c>
      <c r="X651" s="42" t="e">
        <f>MAX(L:L-W:W,0)</f>
        <v>#REF!</v>
      </c>
      <c r="Y651" s="42" t="e">
        <f>W:W+X:X</f>
        <v>#REF!</v>
      </c>
      <c r="Z651" s="116" t="e">
        <f>L:L-Y:Y</f>
        <v>#REF!</v>
      </c>
      <c r="AA651" s="120">
        <f>AB:AB-L:L</f>
        <v>0</v>
      </c>
      <c r="AB651" s="153">
        <f>L:L</f>
        <v>0</v>
      </c>
      <c r="AC651" s="1"/>
      <c r="AD651" s="1"/>
      <c r="AE651" s="1"/>
      <c r="AF651" s="1"/>
      <c r="AG651" s="1"/>
      <c r="AH651" s="1"/>
      <c r="AI651" s="1"/>
      <c r="AJ651" s="1"/>
      <c r="AK651" s="1"/>
      <c r="AL651" s="1"/>
      <c r="AM651" s="1"/>
      <c r="AN651" s="1"/>
      <c r="AO651" s="1"/>
    </row>
    <row r="652" spans="1:41" s="3" customFormat="1">
      <c r="A652" s="180" t="s">
        <v>1264</v>
      </c>
      <c r="B652" s="53" t="s">
        <v>1189</v>
      </c>
      <c r="C652" s="53" t="s">
        <v>1023</v>
      </c>
      <c r="D652" s="7"/>
      <c r="E652" s="9"/>
      <c r="F652" s="173">
        <v>1</v>
      </c>
      <c r="G652" s="9"/>
      <c r="H652" s="8">
        <f t="shared" si="783"/>
        <v>1</v>
      </c>
      <c r="I652" s="4">
        <v>1</v>
      </c>
      <c r="J652" s="9" t="s">
        <v>216</v>
      </c>
      <c r="K652" s="73">
        <f>SUMIF(exportMMB!D:D,budgetMMB!A652,exportMMB!F:F)</f>
        <v>0</v>
      </c>
      <c r="L652" s="19">
        <f t="shared" si="784"/>
        <v>0</v>
      </c>
      <c r="M652" s="32"/>
      <c r="N652" s="19">
        <f t="shared" si="785"/>
        <v>0</v>
      </c>
      <c r="O652" s="42"/>
      <c r="P652" s="42"/>
      <c r="Q652" s="42"/>
      <c r="R652" s="42"/>
      <c r="S652" s="19">
        <f t="shared" si="786"/>
        <v>0</v>
      </c>
      <c r="T652" s="42">
        <f t="shared" si="787"/>
        <v>0</v>
      </c>
      <c r="U652" s="42" t="e">
        <f>SUMIF(#REF!,A:A,#REF!)</f>
        <v>#REF!</v>
      </c>
      <c r="V652" s="42" t="e">
        <f>SUMIF(#REF!,A:A,#REF!)</f>
        <v>#REF!</v>
      </c>
      <c r="W652" s="42" t="e">
        <f>U:U+V:V</f>
        <v>#REF!</v>
      </c>
      <c r="X652" s="42" t="e">
        <f>MAX(L:L-W:W,0)</f>
        <v>#REF!</v>
      </c>
      <c r="Y652" s="42" t="e">
        <f>W:W+X:X</f>
        <v>#REF!</v>
      </c>
      <c r="Z652" s="116" t="e">
        <f>L:L-Y:Y</f>
        <v>#REF!</v>
      </c>
      <c r="AA652" s="120">
        <f>AB:AB-L:L</f>
        <v>0</v>
      </c>
      <c r="AB652" s="153">
        <f>L:L</f>
        <v>0</v>
      </c>
      <c r="AC652" s="1"/>
      <c r="AD652" s="1"/>
      <c r="AE652" s="1"/>
      <c r="AF652" s="1"/>
      <c r="AG652" s="1"/>
      <c r="AH652" s="1"/>
      <c r="AI652" s="1"/>
      <c r="AJ652" s="1"/>
      <c r="AK652" s="1"/>
      <c r="AL652" s="1"/>
      <c r="AM652" s="1"/>
      <c r="AN652" s="1"/>
      <c r="AO652" s="1"/>
    </row>
    <row r="653" spans="1:41" s="3" customFormat="1">
      <c r="A653" s="180" t="s">
        <v>1265</v>
      </c>
      <c r="B653" s="53" t="s">
        <v>225</v>
      </c>
      <c r="C653" s="53" t="s">
        <v>1023</v>
      </c>
      <c r="D653" s="7"/>
      <c r="E653" s="9"/>
      <c r="F653" s="173">
        <v>1</v>
      </c>
      <c r="G653" s="9"/>
      <c r="H653" s="8">
        <f t="shared" si="783"/>
        <v>1</v>
      </c>
      <c r="I653" s="4">
        <v>1</v>
      </c>
      <c r="J653" s="9" t="s">
        <v>216</v>
      </c>
      <c r="K653" s="73">
        <f>SUMIF(exportMMB!D:D,budgetMMB!A653,exportMMB!F:F)</f>
        <v>0</v>
      </c>
      <c r="L653" s="19">
        <f t="shared" si="784"/>
        <v>0</v>
      </c>
      <c r="M653" s="32"/>
      <c r="N653" s="19">
        <f t="shared" si="785"/>
        <v>0</v>
      </c>
      <c r="O653" s="42"/>
      <c r="P653" s="42"/>
      <c r="Q653" s="42"/>
      <c r="R653" s="42"/>
      <c r="S653" s="19">
        <f t="shared" si="786"/>
        <v>0</v>
      </c>
      <c r="T653" s="42">
        <f t="shared" si="787"/>
        <v>0</v>
      </c>
      <c r="U653" s="42" t="e">
        <f>SUMIF(#REF!,A:A,#REF!)</f>
        <v>#REF!</v>
      </c>
      <c r="V653" s="42" t="e">
        <f>SUMIF(#REF!,A:A,#REF!)</f>
        <v>#REF!</v>
      </c>
      <c r="W653" s="42" t="e">
        <f>U:U+V:V</f>
        <v>#REF!</v>
      </c>
      <c r="X653" s="42" t="e">
        <f>MAX(L:L-W:W,0)</f>
        <v>#REF!</v>
      </c>
      <c r="Y653" s="42" t="e">
        <f>W:W+X:X</f>
        <v>#REF!</v>
      </c>
      <c r="Z653" s="116" t="e">
        <f>L:L-Y:Y</f>
        <v>#REF!</v>
      </c>
      <c r="AA653" s="120">
        <f>AB:AB-L:L</f>
        <v>0</v>
      </c>
      <c r="AB653" s="153">
        <f>L:L</f>
        <v>0</v>
      </c>
      <c r="AC653" s="1"/>
      <c r="AD653" s="1"/>
      <c r="AE653" s="1"/>
      <c r="AF653" s="1"/>
      <c r="AG653" s="1"/>
      <c r="AH653" s="1"/>
      <c r="AI653" s="1"/>
      <c r="AJ653" s="1"/>
      <c r="AK653" s="1"/>
      <c r="AL653" s="1"/>
      <c r="AM653" s="1"/>
      <c r="AN653" s="1"/>
      <c r="AO653" s="1"/>
    </row>
    <row r="654" spans="1:41" s="3" customFormat="1">
      <c r="A654" s="375"/>
      <c r="B654" s="376" t="s">
        <v>1154</v>
      </c>
      <c r="C654" s="377"/>
      <c r="D654" s="378"/>
      <c r="E654" s="379"/>
      <c r="F654" s="380"/>
      <c r="G654" s="379"/>
      <c r="H654" s="381"/>
      <c r="I654" s="382"/>
      <c r="J654" s="379"/>
      <c r="K654" s="383"/>
      <c r="L654" s="384">
        <f t="shared" ref="L654:T654" si="788">SUM(L649:L653)</f>
        <v>0</v>
      </c>
      <c r="M654" s="385">
        <f t="shared" si="788"/>
        <v>0</v>
      </c>
      <c r="N654" s="384">
        <f t="shared" si="788"/>
        <v>0</v>
      </c>
      <c r="O654" s="388">
        <f t="shared" si="788"/>
        <v>0</v>
      </c>
      <c r="P654" s="388">
        <f t="shared" si="788"/>
        <v>0</v>
      </c>
      <c r="Q654" s="388">
        <f t="shared" si="788"/>
        <v>0</v>
      </c>
      <c r="R654" s="388">
        <f t="shared" si="788"/>
        <v>0</v>
      </c>
      <c r="S654" s="384">
        <f t="shared" si="788"/>
        <v>0</v>
      </c>
      <c r="T654" s="388">
        <f t="shared" si="788"/>
        <v>0</v>
      </c>
      <c r="U654" s="42" t="e">
        <f t="shared" ref="U654:W654" si="789">SUM(U649:U653)</f>
        <v>#REF!</v>
      </c>
      <c r="V654" s="42" t="e">
        <f t="shared" si="789"/>
        <v>#REF!</v>
      </c>
      <c r="W654" s="42" t="e">
        <f t="shared" si="789"/>
        <v>#REF!</v>
      </c>
      <c r="X654" s="42" t="e">
        <f t="shared" ref="X654" si="790">SUM(X649:X653)</f>
        <v>#REF!</v>
      </c>
      <c r="Y654" s="42" t="e">
        <f t="shared" ref="Y654" si="791">SUM(Y649:Y653)</f>
        <v>#REF!</v>
      </c>
      <c r="Z654" s="116" t="e">
        <f t="shared" ref="Z654" si="792">SUM(Z649:Z653)</f>
        <v>#REF!</v>
      </c>
      <c r="AA654" s="120">
        <f t="shared" ref="AA654" si="793">SUM(AA649:AA653)</f>
        <v>0</v>
      </c>
      <c r="AB654" s="153">
        <f t="shared" ref="AB654" si="794">SUM(AB649:AB653)</f>
        <v>0</v>
      </c>
      <c r="AC654" s="1"/>
      <c r="AD654" s="1"/>
      <c r="AE654" s="1"/>
      <c r="AF654" s="1"/>
      <c r="AG654" s="1"/>
      <c r="AH654" s="1"/>
      <c r="AI654" s="1"/>
      <c r="AJ654" s="1"/>
      <c r="AK654" s="1"/>
      <c r="AL654" s="1"/>
      <c r="AM654" s="1"/>
      <c r="AN654" s="1"/>
      <c r="AO654" s="1"/>
    </row>
    <row r="655" spans="1:41" s="3" customFormat="1">
      <c r="A655" s="375"/>
      <c r="B655" s="376" t="s">
        <v>1267</v>
      </c>
      <c r="C655" s="377"/>
      <c r="D655" s="378"/>
      <c r="E655" s="379"/>
      <c r="F655" s="380"/>
      <c r="G655" s="379"/>
      <c r="H655" s="381"/>
      <c r="I655" s="382"/>
      <c r="J655" s="379"/>
      <c r="K655" s="383"/>
      <c r="L655" s="384"/>
      <c r="M655" s="385"/>
      <c r="N655" s="384"/>
      <c r="O655" s="388"/>
      <c r="P655" s="388"/>
      <c r="Q655" s="388"/>
      <c r="R655" s="388"/>
      <c r="S655" s="384"/>
      <c r="T655" s="388"/>
      <c r="U655" s="42"/>
      <c r="V655" s="42"/>
      <c r="W655" s="42"/>
      <c r="X655" s="42"/>
      <c r="Y655" s="42"/>
      <c r="Z655" s="116"/>
      <c r="AA655" s="120"/>
      <c r="AB655" s="153"/>
      <c r="AC655" s="1"/>
      <c r="AD655" s="1"/>
      <c r="AE655" s="1"/>
      <c r="AF655" s="1"/>
      <c r="AG655" s="1"/>
      <c r="AH655" s="1"/>
      <c r="AI655" s="1"/>
      <c r="AJ655" s="1"/>
      <c r="AK655" s="1"/>
      <c r="AL655" s="1"/>
      <c r="AM655" s="1"/>
      <c r="AN655" s="1"/>
      <c r="AO655" s="1"/>
    </row>
    <row r="656" spans="1:41" s="3" customFormat="1">
      <c r="A656" s="180" t="s">
        <v>1268</v>
      </c>
      <c r="B656" s="53" t="s">
        <v>1269</v>
      </c>
      <c r="C656" s="53" t="s">
        <v>1023</v>
      </c>
      <c r="D656" s="7"/>
      <c r="E656" s="9"/>
      <c r="F656" s="173">
        <v>1</v>
      </c>
      <c r="G656" s="9"/>
      <c r="H656" s="8">
        <f t="shared" ref="H656:H674" si="795">SUM(E656:G656)</f>
        <v>1</v>
      </c>
      <c r="I656" s="4">
        <v>1</v>
      </c>
      <c r="J656" s="9" t="s">
        <v>216</v>
      </c>
      <c r="K656" s="73">
        <f>SUMIF(exportMMB!D:D,budgetMMB!A656,exportMMB!F:F)</f>
        <v>0</v>
      </c>
      <c r="L656" s="19">
        <f t="shared" ref="L656:L674" si="796">H656*I656*K656</f>
        <v>0</v>
      </c>
      <c r="M656" s="32"/>
      <c r="N656" s="19">
        <f t="shared" ref="N656:N674" si="797">MAX(L656-SUM(O656:R656),0)</f>
        <v>0</v>
      </c>
      <c r="O656" s="42"/>
      <c r="P656" s="42"/>
      <c r="Q656" s="42"/>
      <c r="R656" s="42"/>
      <c r="S656" s="19">
        <f t="shared" ref="S656:S674" si="798">L656-SUM(N656:R656)</f>
        <v>0</v>
      </c>
      <c r="T656" s="42">
        <f t="shared" ref="T656:T674" si="799">N656</f>
        <v>0</v>
      </c>
      <c r="U656" s="42" t="e">
        <f>SUMIF(#REF!,A:A,#REF!)</f>
        <v>#REF!</v>
      </c>
      <c r="V656" s="42" t="e">
        <f>SUMIF(#REF!,A:A,#REF!)</f>
        <v>#REF!</v>
      </c>
      <c r="W656" s="42" t="e">
        <f>U:U+V:V</f>
        <v>#REF!</v>
      </c>
      <c r="X656" s="42" t="e">
        <f>MAX(L:L-W:W,0)</f>
        <v>#REF!</v>
      </c>
      <c r="Y656" s="42" t="e">
        <f>W:W+X:X</f>
        <v>#REF!</v>
      </c>
      <c r="Z656" s="116" t="e">
        <f>L:L-Y:Y</f>
        <v>#REF!</v>
      </c>
      <c r="AA656" s="120">
        <f>AB:AB-L:L</f>
        <v>0</v>
      </c>
      <c r="AB656" s="153">
        <f>L:L</f>
        <v>0</v>
      </c>
      <c r="AC656" s="1"/>
      <c r="AD656" s="1"/>
      <c r="AE656" s="1"/>
      <c r="AF656" s="1"/>
      <c r="AG656" s="1"/>
      <c r="AH656" s="1"/>
      <c r="AI656" s="1"/>
      <c r="AJ656" s="1"/>
      <c r="AK656" s="1"/>
      <c r="AL656" s="1"/>
      <c r="AM656" s="1"/>
      <c r="AN656" s="1"/>
      <c r="AO656" s="1"/>
    </row>
    <row r="657" spans="1:41" s="3" customFormat="1">
      <c r="A657" s="180" t="s">
        <v>1270</v>
      </c>
      <c r="B657" s="53" t="s">
        <v>1271</v>
      </c>
      <c r="C657" s="53" t="s">
        <v>1023</v>
      </c>
      <c r="D657" s="7"/>
      <c r="E657" s="9"/>
      <c r="F657" s="173">
        <v>1</v>
      </c>
      <c r="G657" s="9"/>
      <c r="H657" s="8">
        <f t="shared" si="795"/>
        <v>1</v>
      </c>
      <c r="I657" s="4">
        <v>1</v>
      </c>
      <c r="J657" s="9" t="s">
        <v>216</v>
      </c>
      <c r="K657" s="73">
        <f>SUMIF(exportMMB!D:D,budgetMMB!A657,exportMMB!F:F)</f>
        <v>0</v>
      </c>
      <c r="L657" s="19">
        <f t="shared" si="796"/>
        <v>0</v>
      </c>
      <c r="M657" s="32"/>
      <c r="N657" s="19">
        <f t="shared" si="797"/>
        <v>0</v>
      </c>
      <c r="O657" s="42"/>
      <c r="P657" s="42"/>
      <c r="Q657" s="42"/>
      <c r="R657" s="42"/>
      <c r="S657" s="19">
        <f t="shared" si="798"/>
        <v>0</v>
      </c>
      <c r="T657" s="42">
        <f t="shared" si="799"/>
        <v>0</v>
      </c>
      <c r="U657" s="42" t="e">
        <f>SUMIF(#REF!,A:A,#REF!)</f>
        <v>#REF!</v>
      </c>
      <c r="V657" s="42" t="e">
        <f>SUMIF(#REF!,A:A,#REF!)</f>
        <v>#REF!</v>
      </c>
      <c r="W657" s="42" t="e">
        <f>U:U+V:V</f>
        <v>#REF!</v>
      </c>
      <c r="X657" s="42" t="e">
        <f>MAX(L:L-W:W,0)</f>
        <v>#REF!</v>
      </c>
      <c r="Y657" s="42" t="e">
        <f>W:W+X:X</f>
        <v>#REF!</v>
      </c>
      <c r="Z657" s="116" t="e">
        <f>L:L-Y:Y</f>
        <v>#REF!</v>
      </c>
      <c r="AA657" s="120">
        <f>AB:AB-L:L</f>
        <v>0</v>
      </c>
      <c r="AB657" s="153">
        <f>L:L</f>
        <v>0</v>
      </c>
      <c r="AC657" s="1"/>
      <c r="AD657" s="1"/>
      <c r="AE657" s="1"/>
      <c r="AF657" s="1"/>
      <c r="AG657" s="1"/>
      <c r="AH657" s="1"/>
      <c r="AI657" s="1"/>
      <c r="AJ657" s="1"/>
      <c r="AK657" s="1"/>
      <c r="AL657" s="1"/>
      <c r="AM657" s="1"/>
      <c r="AN657" s="1"/>
      <c r="AO657" s="1"/>
    </row>
    <row r="658" spans="1:41" s="3" customFormat="1">
      <c r="A658" s="180" t="s">
        <v>1272</v>
      </c>
      <c r="B658" s="53" t="s">
        <v>1273</v>
      </c>
      <c r="C658" s="53" t="s">
        <v>1023</v>
      </c>
      <c r="D658" s="7"/>
      <c r="E658" s="9"/>
      <c r="F658" s="173">
        <v>1</v>
      </c>
      <c r="G658" s="9"/>
      <c r="H658" s="8">
        <f t="shared" si="795"/>
        <v>1</v>
      </c>
      <c r="I658" s="4">
        <v>1</v>
      </c>
      <c r="J658" s="9" t="s">
        <v>216</v>
      </c>
      <c r="K658" s="73">
        <f>SUMIF(exportMMB!D:D,budgetMMB!A658,exportMMB!F:F)</f>
        <v>0</v>
      </c>
      <c r="L658" s="19">
        <f t="shared" si="796"/>
        <v>0</v>
      </c>
      <c r="M658" s="32"/>
      <c r="N658" s="19">
        <f t="shared" si="797"/>
        <v>0</v>
      </c>
      <c r="O658" s="42"/>
      <c r="P658" s="42"/>
      <c r="Q658" s="42"/>
      <c r="R658" s="42"/>
      <c r="S658" s="19">
        <f t="shared" si="798"/>
        <v>0</v>
      </c>
      <c r="T658" s="42">
        <f t="shared" si="799"/>
        <v>0</v>
      </c>
      <c r="U658" s="42" t="e">
        <f>SUMIF(#REF!,A:A,#REF!)</f>
        <v>#REF!</v>
      </c>
      <c r="V658" s="42" t="e">
        <f>SUMIF(#REF!,A:A,#REF!)</f>
        <v>#REF!</v>
      </c>
      <c r="W658" s="42" t="e">
        <f>U:U+V:V</f>
        <v>#REF!</v>
      </c>
      <c r="X658" s="42" t="e">
        <f>MAX(L:L-W:W,0)</f>
        <v>#REF!</v>
      </c>
      <c r="Y658" s="42" t="e">
        <f>W:W+X:X</f>
        <v>#REF!</v>
      </c>
      <c r="Z658" s="116" t="e">
        <f>L:L-Y:Y</f>
        <v>#REF!</v>
      </c>
      <c r="AA658" s="120">
        <f>AB:AB-L:L</f>
        <v>0</v>
      </c>
      <c r="AB658" s="153">
        <f>L:L</f>
        <v>0</v>
      </c>
      <c r="AC658" s="1"/>
      <c r="AD658" s="1"/>
      <c r="AE658" s="1"/>
      <c r="AF658" s="1"/>
      <c r="AG658" s="1"/>
      <c r="AH658" s="1"/>
      <c r="AI658" s="1"/>
      <c r="AJ658" s="1"/>
      <c r="AK658" s="1"/>
      <c r="AL658" s="1"/>
      <c r="AM658" s="1"/>
      <c r="AN658" s="1"/>
      <c r="AO658" s="1"/>
    </row>
    <row r="659" spans="1:41" s="3" customFormat="1">
      <c r="A659" s="180" t="s">
        <v>1274</v>
      </c>
      <c r="B659" s="53" t="s">
        <v>1275</v>
      </c>
      <c r="C659" s="53" t="s">
        <v>1023</v>
      </c>
      <c r="D659" s="7"/>
      <c r="E659" s="9"/>
      <c r="F659" s="173">
        <v>1</v>
      </c>
      <c r="G659" s="9"/>
      <c r="H659" s="8">
        <f t="shared" si="795"/>
        <v>1</v>
      </c>
      <c r="I659" s="4">
        <v>1</v>
      </c>
      <c r="J659" s="9" t="s">
        <v>216</v>
      </c>
      <c r="K659" s="73">
        <f>SUMIF(exportMMB!D:D,budgetMMB!A659,exportMMB!F:F)</f>
        <v>0</v>
      </c>
      <c r="L659" s="19">
        <f t="shared" si="796"/>
        <v>0</v>
      </c>
      <c r="M659" s="32"/>
      <c r="N659" s="19">
        <f t="shared" si="797"/>
        <v>0</v>
      </c>
      <c r="O659" s="42"/>
      <c r="P659" s="42"/>
      <c r="Q659" s="42"/>
      <c r="R659" s="42"/>
      <c r="S659" s="19">
        <f t="shared" si="798"/>
        <v>0</v>
      </c>
      <c r="T659" s="42">
        <f t="shared" si="799"/>
        <v>0</v>
      </c>
      <c r="U659" s="42" t="e">
        <f>SUMIF(#REF!,A:A,#REF!)</f>
        <v>#REF!</v>
      </c>
      <c r="V659" s="42" t="e">
        <f>SUMIF(#REF!,A:A,#REF!)</f>
        <v>#REF!</v>
      </c>
      <c r="W659" s="42" t="e">
        <f>U:U+V:V</f>
        <v>#REF!</v>
      </c>
      <c r="X659" s="42" t="e">
        <f>MAX(L:L-W:W,0)</f>
        <v>#REF!</v>
      </c>
      <c r="Y659" s="42" t="e">
        <f>W:W+X:X</f>
        <v>#REF!</v>
      </c>
      <c r="Z659" s="116" t="e">
        <f>L:L-Y:Y</f>
        <v>#REF!</v>
      </c>
      <c r="AA659" s="120">
        <f>AB:AB-L:L</f>
        <v>0</v>
      </c>
      <c r="AB659" s="153">
        <f>L:L</f>
        <v>0</v>
      </c>
      <c r="AC659" s="1"/>
      <c r="AD659" s="1"/>
      <c r="AE659" s="1"/>
      <c r="AF659" s="1"/>
      <c r="AG659" s="1"/>
      <c r="AH659" s="1"/>
      <c r="AI659" s="1"/>
      <c r="AJ659" s="1"/>
      <c r="AK659" s="1"/>
      <c r="AL659" s="1"/>
      <c r="AM659" s="1"/>
      <c r="AN659" s="1"/>
      <c r="AO659" s="1"/>
    </row>
    <row r="660" spans="1:41" s="3" customFormat="1">
      <c r="A660" s="180" t="s">
        <v>1276</v>
      </c>
      <c r="B660" s="53" t="s">
        <v>1277</v>
      </c>
      <c r="C660" s="53" t="s">
        <v>1023</v>
      </c>
      <c r="D660" s="7"/>
      <c r="E660" s="9"/>
      <c r="F660" s="173">
        <v>1</v>
      </c>
      <c r="G660" s="9"/>
      <c r="H660" s="8">
        <f t="shared" si="795"/>
        <v>1</v>
      </c>
      <c r="I660" s="4">
        <v>1</v>
      </c>
      <c r="J660" s="9" t="s">
        <v>216</v>
      </c>
      <c r="K660" s="73">
        <f>SUMIF(exportMMB!D:D,budgetMMB!A660,exportMMB!F:F)</f>
        <v>0</v>
      </c>
      <c r="L660" s="19">
        <f t="shared" si="796"/>
        <v>0</v>
      </c>
      <c r="M660" s="32"/>
      <c r="N660" s="19">
        <f t="shared" si="797"/>
        <v>0</v>
      </c>
      <c r="O660" s="42"/>
      <c r="P660" s="42"/>
      <c r="Q660" s="42"/>
      <c r="R660" s="42"/>
      <c r="S660" s="19">
        <f t="shared" si="798"/>
        <v>0</v>
      </c>
      <c r="T660" s="42">
        <f t="shared" si="799"/>
        <v>0</v>
      </c>
      <c r="U660" s="42" t="e">
        <f>SUMIF(#REF!,A:A,#REF!)</f>
        <v>#REF!</v>
      </c>
      <c r="V660" s="42" t="e">
        <f>SUMIF(#REF!,A:A,#REF!)</f>
        <v>#REF!</v>
      </c>
      <c r="W660" s="42" t="e">
        <f>U:U+V:V</f>
        <v>#REF!</v>
      </c>
      <c r="X660" s="42" t="e">
        <f>MAX(L:L-W:W,0)</f>
        <v>#REF!</v>
      </c>
      <c r="Y660" s="42" t="e">
        <f>W:W+X:X</f>
        <v>#REF!</v>
      </c>
      <c r="Z660" s="116" t="e">
        <f>L:L-Y:Y</f>
        <v>#REF!</v>
      </c>
      <c r="AA660" s="120">
        <f>AB:AB-L:L</f>
        <v>0</v>
      </c>
      <c r="AB660" s="153">
        <f>L:L</f>
        <v>0</v>
      </c>
      <c r="AC660" s="1"/>
      <c r="AD660" s="1"/>
      <c r="AE660" s="1"/>
      <c r="AF660" s="1"/>
      <c r="AG660" s="1"/>
      <c r="AH660" s="1"/>
      <c r="AI660" s="1"/>
      <c r="AJ660" s="1"/>
      <c r="AK660" s="1"/>
      <c r="AL660" s="1"/>
      <c r="AM660" s="1"/>
      <c r="AN660" s="1"/>
      <c r="AO660" s="1"/>
    </row>
    <row r="661" spans="1:41" s="3" customFormat="1">
      <c r="A661" s="180" t="s">
        <v>1278</v>
      </c>
      <c r="B661" s="53" t="s">
        <v>1279</v>
      </c>
      <c r="C661" s="53" t="s">
        <v>1023</v>
      </c>
      <c r="D661" s="7"/>
      <c r="E661" s="9"/>
      <c r="F661" s="173">
        <v>1</v>
      </c>
      <c r="G661" s="9"/>
      <c r="H661" s="8">
        <f t="shared" si="795"/>
        <v>1</v>
      </c>
      <c r="I661" s="4">
        <v>1</v>
      </c>
      <c r="J661" s="9" t="s">
        <v>216</v>
      </c>
      <c r="K661" s="73">
        <f>SUMIF(exportMMB!D:D,budgetMMB!A661,exportMMB!F:F)</f>
        <v>0</v>
      </c>
      <c r="L661" s="19">
        <f t="shared" si="796"/>
        <v>0</v>
      </c>
      <c r="M661" s="32"/>
      <c r="N661" s="19">
        <f t="shared" si="797"/>
        <v>0</v>
      </c>
      <c r="O661" s="42"/>
      <c r="P661" s="42"/>
      <c r="Q661" s="42"/>
      <c r="R661" s="42"/>
      <c r="S661" s="19">
        <f t="shared" si="798"/>
        <v>0</v>
      </c>
      <c r="T661" s="42">
        <f t="shared" si="799"/>
        <v>0</v>
      </c>
      <c r="U661" s="42" t="e">
        <f>SUMIF(#REF!,A:A,#REF!)</f>
        <v>#REF!</v>
      </c>
      <c r="V661" s="42" t="e">
        <f>SUMIF(#REF!,A:A,#REF!)</f>
        <v>#REF!</v>
      </c>
      <c r="W661" s="42" t="e">
        <f>U:U+V:V</f>
        <v>#REF!</v>
      </c>
      <c r="X661" s="42" t="e">
        <f>MAX(L:L-W:W,0)</f>
        <v>#REF!</v>
      </c>
      <c r="Y661" s="42" t="e">
        <f>W:W+X:X</f>
        <v>#REF!</v>
      </c>
      <c r="Z661" s="116" t="e">
        <f>L:L-Y:Y</f>
        <v>#REF!</v>
      </c>
      <c r="AA661" s="120">
        <f>AB:AB-L:L</f>
        <v>0</v>
      </c>
      <c r="AB661" s="153">
        <f>L:L</f>
        <v>0</v>
      </c>
      <c r="AC661" s="1"/>
      <c r="AD661" s="1"/>
      <c r="AE661" s="1"/>
      <c r="AF661" s="1"/>
      <c r="AG661" s="1"/>
      <c r="AH661" s="1"/>
      <c r="AI661" s="1"/>
      <c r="AJ661" s="1"/>
      <c r="AK661" s="1"/>
      <c r="AL661" s="1"/>
      <c r="AM661" s="1"/>
      <c r="AN661" s="1"/>
      <c r="AO661" s="1"/>
    </row>
    <row r="662" spans="1:41" s="3" customFormat="1">
      <c r="A662" s="180" t="s">
        <v>1280</v>
      </c>
      <c r="B662" s="53" t="s">
        <v>1281</v>
      </c>
      <c r="C662" s="53" t="s">
        <v>1023</v>
      </c>
      <c r="D662" s="7"/>
      <c r="E662" s="9"/>
      <c r="F662" s="173">
        <v>1</v>
      </c>
      <c r="G662" s="9"/>
      <c r="H662" s="8">
        <f t="shared" si="795"/>
        <v>1</v>
      </c>
      <c r="I662" s="4">
        <v>1</v>
      </c>
      <c r="J662" s="9" t="s">
        <v>216</v>
      </c>
      <c r="K662" s="73">
        <f>SUMIF(exportMMB!D:D,budgetMMB!A662,exportMMB!F:F)</f>
        <v>0</v>
      </c>
      <c r="L662" s="19">
        <f t="shared" si="796"/>
        <v>0</v>
      </c>
      <c r="M662" s="32"/>
      <c r="N662" s="19">
        <f t="shared" si="797"/>
        <v>0</v>
      </c>
      <c r="O662" s="42"/>
      <c r="P662" s="42"/>
      <c r="Q662" s="42"/>
      <c r="R662" s="42"/>
      <c r="S662" s="19">
        <f t="shared" si="798"/>
        <v>0</v>
      </c>
      <c r="T662" s="42">
        <f t="shared" si="799"/>
        <v>0</v>
      </c>
      <c r="U662" s="42" t="e">
        <f>SUMIF(#REF!,A:A,#REF!)</f>
        <v>#REF!</v>
      </c>
      <c r="V662" s="42" t="e">
        <f>SUMIF(#REF!,A:A,#REF!)</f>
        <v>#REF!</v>
      </c>
      <c r="W662" s="42" t="e">
        <f>U:U+V:V</f>
        <v>#REF!</v>
      </c>
      <c r="X662" s="42" t="e">
        <f>MAX(L:L-W:W,0)</f>
        <v>#REF!</v>
      </c>
      <c r="Y662" s="42" t="e">
        <f>W:W+X:X</f>
        <v>#REF!</v>
      </c>
      <c r="Z662" s="116" t="e">
        <f>L:L-Y:Y</f>
        <v>#REF!</v>
      </c>
      <c r="AA662" s="120">
        <f>AB:AB-L:L</f>
        <v>0</v>
      </c>
      <c r="AB662" s="153">
        <f>L:L</f>
        <v>0</v>
      </c>
      <c r="AC662" s="1"/>
      <c r="AD662" s="1"/>
      <c r="AE662" s="1"/>
      <c r="AF662" s="1"/>
      <c r="AG662" s="1"/>
      <c r="AH662" s="1"/>
      <c r="AI662" s="1"/>
      <c r="AJ662" s="1"/>
      <c r="AK662" s="1"/>
      <c r="AL662" s="1"/>
      <c r="AM662" s="1"/>
      <c r="AN662" s="1"/>
      <c r="AO662" s="1"/>
    </row>
    <row r="663" spans="1:41" s="3" customFormat="1">
      <c r="A663" s="180" t="s">
        <v>1282</v>
      </c>
      <c r="B663" s="53" t="s">
        <v>1283</v>
      </c>
      <c r="C663" s="53" t="s">
        <v>1023</v>
      </c>
      <c r="D663" s="7"/>
      <c r="E663" s="9"/>
      <c r="F663" s="173">
        <v>1</v>
      </c>
      <c r="G663" s="9"/>
      <c r="H663" s="8">
        <f t="shared" si="795"/>
        <v>1</v>
      </c>
      <c r="I663" s="4">
        <v>1</v>
      </c>
      <c r="J663" s="9" t="s">
        <v>216</v>
      </c>
      <c r="K663" s="73">
        <f>SUMIF(exportMMB!D:D,budgetMMB!A663,exportMMB!F:F)</f>
        <v>0</v>
      </c>
      <c r="L663" s="19">
        <f t="shared" si="796"/>
        <v>0</v>
      </c>
      <c r="M663" s="32"/>
      <c r="N663" s="19">
        <f t="shared" si="797"/>
        <v>0</v>
      </c>
      <c r="O663" s="42"/>
      <c r="P663" s="42"/>
      <c r="Q663" s="42"/>
      <c r="R663" s="42"/>
      <c r="S663" s="19">
        <f t="shared" si="798"/>
        <v>0</v>
      </c>
      <c r="T663" s="42">
        <f t="shared" si="799"/>
        <v>0</v>
      </c>
      <c r="U663" s="42" t="e">
        <f>SUMIF(#REF!,A:A,#REF!)</f>
        <v>#REF!</v>
      </c>
      <c r="V663" s="42" t="e">
        <f>SUMIF(#REF!,A:A,#REF!)</f>
        <v>#REF!</v>
      </c>
      <c r="W663" s="42" t="e">
        <f>U:U+V:V</f>
        <v>#REF!</v>
      </c>
      <c r="X663" s="42" t="e">
        <f>MAX(L:L-W:W,0)</f>
        <v>#REF!</v>
      </c>
      <c r="Y663" s="42" t="e">
        <f>W:W+X:X</f>
        <v>#REF!</v>
      </c>
      <c r="Z663" s="116" t="e">
        <f>L:L-Y:Y</f>
        <v>#REF!</v>
      </c>
      <c r="AA663" s="120">
        <f>AB:AB-L:L</f>
        <v>0</v>
      </c>
      <c r="AB663" s="153">
        <f>L:L</f>
        <v>0</v>
      </c>
      <c r="AC663" s="1"/>
      <c r="AD663" s="1"/>
      <c r="AE663" s="1"/>
      <c r="AF663" s="1"/>
      <c r="AG663" s="1"/>
      <c r="AH663" s="1"/>
      <c r="AI663" s="1"/>
      <c r="AJ663" s="1"/>
      <c r="AK663" s="1"/>
      <c r="AL663" s="1"/>
      <c r="AM663" s="1"/>
      <c r="AN663" s="1"/>
      <c r="AO663" s="1"/>
    </row>
    <row r="664" spans="1:41" s="3" customFormat="1">
      <c r="A664" s="180" t="s">
        <v>1284</v>
      </c>
      <c r="B664" s="53" t="s">
        <v>1285</v>
      </c>
      <c r="C664" s="53" t="s">
        <v>1023</v>
      </c>
      <c r="D664" s="7"/>
      <c r="E664" s="9"/>
      <c r="F664" s="173">
        <v>1</v>
      </c>
      <c r="G664" s="9"/>
      <c r="H664" s="8">
        <f t="shared" si="795"/>
        <v>1</v>
      </c>
      <c r="I664" s="4">
        <v>1</v>
      </c>
      <c r="J664" s="9" t="s">
        <v>216</v>
      </c>
      <c r="K664" s="73">
        <f>SUMIF(exportMMB!D:D,budgetMMB!A664,exportMMB!F:F)</f>
        <v>0</v>
      </c>
      <c r="L664" s="19">
        <f t="shared" si="796"/>
        <v>0</v>
      </c>
      <c r="M664" s="32"/>
      <c r="N664" s="19">
        <f t="shared" si="797"/>
        <v>0</v>
      </c>
      <c r="O664" s="42"/>
      <c r="P664" s="42"/>
      <c r="Q664" s="42"/>
      <c r="R664" s="42"/>
      <c r="S664" s="19">
        <f t="shared" si="798"/>
        <v>0</v>
      </c>
      <c r="T664" s="42">
        <f t="shared" si="799"/>
        <v>0</v>
      </c>
      <c r="U664" s="42" t="e">
        <f>SUMIF(#REF!,A:A,#REF!)</f>
        <v>#REF!</v>
      </c>
      <c r="V664" s="42" t="e">
        <f>SUMIF(#REF!,A:A,#REF!)</f>
        <v>#REF!</v>
      </c>
      <c r="W664" s="42" t="e">
        <f>U:U+V:V</f>
        <v>#REF!</v>
      </c>
      <c r="X664" s="42" t="e">
        <f>MAX(L:L-W:W,0)</f>
        <v>#REF!</v>
      </c>
      <c r="Y664" s="42" t="e">
        <f>W:W+X:X</f>
        <v>#REF!</v>
      </c>
      <c r="Z664" s="116" t="e">
        <f>L:L-Y:Y</f>
        <v>#REF!</v>
      </c>
      <c r="AA664" s="120">
        <f>AB:AB-L:L</f>
        <v>0</v>
      </c>
      <c r="AB664" s="153">
        <f>L:L</f>
        <v>0</v>
      </c>
      <c r="AC664" s="1"/>
      <c r="AD664" s="1"/>
      <c r="AE664" s="1"/>
      <c r="AF664" s="1"/>
      <c r="AG664" s="1"/>
      <c r="AH664" s="1"/>
      <c r="AI664" s="1"/>
      <c r="AJ664" s="1"/>
      <c r="AK664" s="1"/>
      <c r="AL664" s="1"/>
      <c r="AM664" s="1"/>
      <c r="AN664" s="1"/>
      <c r="AO664" s="1"/>
    </row>
    <row r="665" spans="1:41" s="3" customFormat="1">
      <c r="A665" s="180" t="s">
        <v>1286</v>
      </c>
      <c r="B665" s="53" t="s">
        <v>1287</v>
      </c>
      <c r="C665" s="53" t="s">
        <v>1023</v>
      </c>
      <c r="D665" s="7"/>
      <c r="E665" s="9"/>
      <c r="F665" s="173">
        <v>1</v>
      </c>
      <c r="G665" s="9"/>
      <c r="H665" s="8">
        <f t="shared" si="795"/>
        <v>1</v>
      </c>
      <c r="I665" s="4">
        <v>1</v>
      </c>
      <c r="J665" s="9" t="s">
        <v>216</v>
      </c>
      <c r="K665" s="73">
        <f>SUMIF(exportMMB!D:D,budgetMMB!A665,exportMMB!F:F)</f>
        <v>0</v>
      </c>
      <c r="L665" s="19">
        <f t="shared" si="796"/>
        <v>0</v>
      </c>
      <c r="M665" s="32"/>
      <c r="N665" s="19">
        <f t="shared" si="797"/>
        <v>0</v>
      </c>
      <c r="O665" s="42"/>
      <c r="P665" s="42"/>
      <c r="Q665" s="42"/>
      <c r="R665" s="42"/>
      <c r="S665" s="19">
        <f t="shared" si="798"/>
        <v>0</v>
      </c>
      <c r="T665" s="42">
        <f t="shared" si="799"/>
        <v>0</v>
      </c>
      <c r="U665" s="42" t="e">
        <f>SUMIF(#REF!,A:A,#REF!)</f>
        <v>#REF!</v>
      </c>
      <c r="V665" s="42" t="e">
        <f>SUMIF(#REF!,A:A,#REF!)</f>
        <v>#REF!</v>
      </c>
      <c r="W665" s="42" t="e">
        <f>U:U+V:V</f>
        <v>#REF!</v>
      </c>
      <c r="X665" s="42" t="e">
        <f>MAX(L:L-W:W,0)</f>
        <v>#REF!</v>
      </c>
      <c r="Y665" s="42" t="e">
        <f>W:W+X:X</f>
        <v>#REF!</v>
      </c>
      <c r="Z665" s="116" t="e">
        <f>L:L-Y:Y</f>
        <v>#REF!</v>
      </c>
      <c r="AA665" s="120">
        <f>AB:AB-L:L</f>
        <v>0</v>
      </c>
      <c r="AB665" s="153">
        <f>L:L</f>
        <v>0</v>
      </c>
      <c r="AC665" s="1"/>
      <c r="AD665" s="1"/>
      <c r="AE665" s="1"/>
      <c r="AF665" s="1"/>
      <c r="AG665" s="1"/>
      <c r="AH665" s="1"/>
      <c r="AI665" s="1"/>
      <c r="AJ665" s="1"/>
      <c r="AK665" s="1"/>
      <c r="AL665" s="1"/>
      <c r="AM665" s="1"/>
      <c r="AN665" s="1"/>
      <c r="AO665" s="1"/>
    </row>
    <row r="666" spans="1:41" s="3" customFormat="1">
      <c r="A666" s="180" t="s">
        <v>1288</v>
      </c>
      <c r="B666" s="53" t="s">
        <v>1289</v>
      </c>
      <c r="C666" s="53" t="s">
        <v>1023</v>
      </c>
      <c r="D666" s="7"/>
      <c r="E666" s="9"/>
      <c r="F666" s="173">
        <v>1</v>
      </c>
      <c r="G666" s="9"/>
      <c r="H666" s="8">
        <f t="shared" si="795"/>
        <v>1</v>
      </c>
      <c r="I666" s="4">
        <v>1</v>
      </c>
      <c r="J666" s="9" t="s">
        <v>216</v>
      </c>
      <c r="K666" s="73">
        <f>SUMIF(exportMMB!D:D,budgetMMB!A666,exportMMB!F:F)</f>
        <v>0</v>
      </c>
      <c r="L666" s="19">
        <f t="shared" si="796"/>
        <v>0</v>
      </c>
      <c r="M666" s="32"/>
      <c r="N666" s="19">
        <f t="shared" si="797"/>
        <v>0</v>
      </c>
      <c r="O666" s="42"/>
      <c r="P666" s="42"/>
      <c r="Q666" s="42"/>
      <c r="R666" s="42"/>
      <c r="S666" s="19">
        <f t="shared" si="798"/>
        <v>0</v>
      </c>
      <c r="T666" s="42">
        <f t="shared" si="799"/>
        <v>0</v>
      </c>
      <c r="U666" s="42" t="e">
        <f>SUMIF(#REF!,A:A,#REF!)</f>
        <v>#REF!</v>
      </c>
      <c r="V666" s="42" t="e">
        <f>SUMIF(#REF!,A:A,#REF!)</f>
        <v>#REF!</v>
      </c>
      <c r="W666" s="42" t="e">
        <f>U:U+V:V</f>
        <v>#REF!</v>
      </c>
      <c r="X666" s="42" t="e">
        <f>MAX(L:L-W:W,0)</f>
        <v>#REF!</v>
      </c>
      <c r="Y666" s="42" t="e">
        <f>W:W+X:X</f>
        <v>#REF!</v>
      </c>
      <c r="Z666" s="116" t="e">
        <f>L:L-Y:Y</f>
        <v>#REF!</v>
      </c>
      <c r="AA666" s="120">
        <f>AB:AB-L:L</f>
        <v>0</v>
      </c>
      <c r="AB666" s="153">
        <f>L:L</f>
        <v>0</v>
      </c>
      <c r="AC666" s="1"/>
      <c r="AD666" s="1"/>
      <c r="AE666" s="1"/>
      <c r="AF666" s="1"/>
      <c r="AG666" s="1"/>
      <c r="AH666" s="1"/>
      <c r="AI666" s="1"/>
      <c r="AJ666" s="1"/>
      <c r="AK666" s="1"/>
      <c r="AL666" s="1"/>
      <c r="AM666" s="1"/>
      <c r="AN666" s="1"/>
      <c r="AO666" s="1"/>
    </row>
    <row r="667" spans="1:41" s="3" customFormat="1">
      <c r="A667" s="180" t="s">
        <v>1290</v>
      </c>
      <c r="B667" s="53" t="s">
        <v>1291</v>
      </c>
      <c r="C667" s="53" t="s">
        <v>1023</v>
      </c>
      <c r="D667" s="7"/>
      <c r="E667" s="9"/>
      <c r="F667" s="173">
        <v>1</v>
      </c>
      <c r="G667" s="9"/>
      <c r="H667" s="8">
        <f t="shared" si="795"/>
        <v>1</v>
      </c>
      <c r="I667" s="4">
        <v>1</v>
      </c>
      <c r="J667" s="9" t="s">
        <v>216</v>
      </c>
      <c r="K667" s="73">
        <f>SUMIF(exportMMB!D:D,budgetMMB!A667,exportMMB!F:F)</f>
        <v>0</v>
      </c>
      <c r="L667" s="19">
        <f t="shared" si="796"/>
        <v>0</v>
      </c>
      <c r="M667" s="32"/>
      <c r="N667" s="19">
        <f t="shared" si="797"/>
        <v>0</v>
      </c>
      <c r="O667" s="42"/>
      <c r="P667" s="42"/>
      <c r="Q667" s="42"/>
      <c r="R667" s="42"/>
      <c r="S667" s="19">
        <f t="shared" si="798"/>
        <v>0</v>
      </c>
      <c r="T667" s="42">
        <f t="shared" si="799"/>
        <v>0</v>
      </c>
      <c r="U667" s="42" t="e">
        <f>SUMIF(#REF!,A:A,#REF!)</f>
        <v>#REF!</v>
      </c>
      <c r="V667" s="42" t="e">
        <f>SUMIF(#REF!,A:A,#REF!)</f>
        <v>#REF!</v>
      </c>
      <c r="W667" s="42" t="e">
        <f>U:U+V:V</f>
        <v>#REF!</v>
      </c>
      <c r="X667" s="42" t="e">
        <f>MAX(L:L-W:W,0)</f>
        <v>#REF!</v>
      </c>
      <c r="Y667" s="42" t="e">
        <f>W:W+X:X</f>
        <v>#REF!</v>
      </c>
      <c r="Z667" s="116" t="e">
        <f>L:L-Y:Y</f>
        <v>#REF!</v>
      </c>
      <c r="AA667" s="120">
        <f>AB:AB-L:L</f>
        <v>0</v>
      </c>
      <c r="AB667" s="153">
        <f>L:L</f>
        <v>0</v>
      </c>
      <c r="AC667" s="1"/>
      <c r="AD667" s="1"/>
      <c r="AE667" s="1"/>
      <c r="AF667" s="1"/>
      <c r="AG667" s="1"/>
      <c r="AH667" s="1"/>
      <c r="AI667" s="1"/>
      <c r="AJ667" s="1"/>
      <c r="AK667" s="1"/>
      <c r="AL667" s="1"/>
      <c r="AM667" s="1"/>
      <c r="AN667" s="1"/>
      <c r="AO667" s="1"/>
    </row>
    <row r="668" spans="1:41" s="3" customFormat="1">
      <c r="A668" s="180" t="s">
        <v>1292</v>
      </c>
      <c r="B668" s="53" t="s">
        <v>1293</v>
      </c>
      <c r="C668" s="53" t="s">
        <v>1023</v>
      </c>
      <c r="D668" s="7"/>
      <c r="E668" s="9"/>
      <c r="F668" s="173">
        <v>1</v>
      </c>
      <c r="G668" s="9"/>
      <c r="H668" s="8">
        <f t="shared" si="795"/>
        <v>1</v>
      </c>
      <c r="I668" s="4">
        <v>1</v>
      </c>
      <c r="J668" s="9" t="s">
        <v>216</v>
      </c>
      <c r="K668" s="73">
        <f>SUMIF(exportMMB!D:D,budgetMMB!A668,exportMMB!F:F)</f>
        <v>0</v>
      </c>
      <c r="L668" s="19">
        <f t="shared" si="796"/>
        <v>0</v>
      </c>
      <c r="M668" s="32"/>
      <c r="N668" s="19">
        <f t="shared" si="797"/>
        <v>0</v>
      </c>
      <c r="O668" s="42"/>
      <c r="P668" s="42"/>
      <c r="Q668" s="42"/>
      <c r="R668" s="42"/>
      <c r="S668" s="19">
        <f t="shared" si="798"/>
        <v>0</v>
      </c>
      <c r="T668" s="42">
        <f t="shared" si="799"/>
        <v>0</v>
      </c>
      <c r="U668" s="42" t="e">
        <f>SUMIF(#REF!,A:A,#REF!)</f>
        <v>#REF!</v>
      </c>
      <c r="V668" s="42" t="e">
        <f>SUMIF(#REF!,A:A,#REF!)</f>
        <v>#REF!</v>
      </c>
      <c r="W668" s="42" t="e">
        <f>U:U+V:V</f>
        <v>#REF!</v>
      </c>
      <c r="X668" s="42" t="e">
        <f>MAX(L:L-W:W,0)</f>
        <v>#REF!</v>
      </c>
      <c r="Y668" s="42" t="e">
        <f>W:W+X:X</f>
        <v>#REF!</v>
      </c>
      <c r="Z668" s="116" t="e">
        <f>L:L-Y:Y</f>
        <v>#REF!</v>
      </c>
      <c r="AA668" s="120">
        <f>AB:AB-L:L</f>
        <v>0</v>
      </c>
      <c r="AB668" s="153">
        <f>L:L</f>
        <v>0</v>
      </c>
      <c r="AC668" s="1"/>
      <c r="AD668" s="1"/>
      <c r="AE668" s="1"/>
      <c r="AF668" s="1"/>
      <c r="AG668" s="1"/>
      <c r="AH668" s="1"/>
      <c r="AI668" s="1"/>
      <c r="AJ668" s="1"/>
      <c r="AK668" s="1"/>
      <c r="AL668" s="1"/>
      <c r="AM668" s="1"/>
      <c r="AN668" s="1"/>
      <c r="AO668" s="1"/>
    </row>
    <row r="669" spans="1:41" s="3" customFormat="1">
      <c r="A669" s="180" t="s">
        <v>1294</v>
      </c>
      <c r="B669" s="53" t="s">
        <v>1295</v>
      </c>
      <c r="C669" s="53" t="s">
        <v>1023</v>
      </c>
      <c r="D669" s="7"/>
      <c r="E669" s="9"/>
      <c r="F669" s="173">
        <v>1</v>
      </c>
      <c r="G669" s="9"/>
      <c r="H669" s="8">
        <f t="shared" si="795"/>
        <v>1</v>
      </c>
      <c r="I669" s="4">
        <v>1</v>
      </c>
      <c r="J669" s="9" t="s">
        <v>216</v>
      </c>
      <c r="K669" s="73">
        <f>SUMIF(exportMMB!D:D,budgetMMB!A669,exportMMB!F:F)</f>
        <v>0</v>
      </c>
      <c r="L669" s="19">
        <f t="shared" si="796"/>
        <v>0</v>
      </c>
      <c r="M669" s="32"/>
      <c r="N669" s="19">
        <f t="shared" si="797"/>
        <v>0</v>
      </c>
      <c r="O669" s="42"/>
      <c r="P669" s="42"/>
      <c r="Q669" s="42"/>
      <c r="R669" s="42"/>
      <c r="S669" s="19">
        <f t="shared" si="798"/>
        <v>0</v>
      </c>
      <c r="T669" s="42">
        <f t="shared" si="799"/>
        <v>0</v>
      </c>
      <c r="U669" s="42" t="e">
        <f>SUMIF(#REF!,A:A,#REF!)</f>
        <v>#REF!</v>
      </c>
      <c r="V669" s="42" t="e">
        <f>SUMIF(#REF!,A:A,#REF!)</f>
        <v>#REF!</v>
      </c>
      <c r="W669" s="42" t="e">
        <f>U:U+V:V</f>
        <v>#REF!</v>
      </c>
      <c r="X669" s="42" t="e">
        <f>MAX(L:L-W:W,0)</f>
        <v>#REF!</v>
      </c>
      <c r="Y669" s="42" t="e">
        <f>W:W+X:X</f>
        <v>#REF!</v>
      </c>
      <c r="Z669" s="116" t="e">
        <f>L:L-Y:Y</f>
        <v>#REF!</v>
      </c>
      <c r="AA669" s="120">
        <f>AB:AB-L:L</f>
        <v>0</v>
      </c>
      <c r="AB669" s="153">
        <f>L:L</f>
        <v>0</v>
      </c>
      <c r="AC669" s="1"/>
      <c r="AD669" s="1"/>
      <c r="AE669" s="1"/>
      <c r="AF669" s="1"/>
      <c r="AG669" s="1"/>
      <c r="AH669" s="1"/>
      <c r="AI669" s="1"/>
      <c r="AJ669" s="1"/>
      <c r="AK669" s="1"/>
      <c r="AL669" s="1"/>
      <c r="AM669" s="1"/>
      <c r="AN669" s="1"/>
      <c r="AO669" s="1"/>
    </row>
    <row r="670" spans="1:41" s="3" customFormat="1">
      <c r="A670" s="180" t="s">
        <v>1296</v>
      </c>
      <c r="B670" s="53" t="s">
        <v>1297</v>
      </c>
      <c r="C670" s="53" t="s">
        <v>1023</v>
      </c>
      <c r="D670" s="7"/>
      <c r="E670" s="9"/>
      <c r="F670" s="173">
        <v>1</v>
      </c>
      <c r="G670" s="9"/>
      <c r="H670" s="8">
        <f t="shared" si="795"/>
        <v>1</v>
      </c>
      <c r="I670" s="4">
        <v>1</v>
      </c>
      <c r="J670" s="9" t="s">
        <v>216</v>
      </c>
      <c r="K670" s="73">
        <f>SUMIF(exportMMB!D:D,budgetMMB!A670,exportMMB!F:F)</f>
        <v>0</v>
      </c>
      <c r="L670" s="19">
        <f t="shared" si="796"/>
        <v>0</v>
      </c>
      <c r="M670" s="32"/>
      <c r="N670" s="19">
        <f t="shared" si="797"/>
        <v>0</v>
      </c>
      <c r="O670" s="42"/>
      <c r="P670" s="42"/>
      <c r="Q670" s="42"/>
      <c r="R670" s="42"/>
      <c r="S670" s="19">
        <f t="shared" si="798"/>
        <v>0</v>
      </c>
      <c r="T670" s="42">
        <f t="shared" si="799"/>
        <v>0</v>
      </c>
      <c r="U670" s="42" t="e">
        <f>SUMIF(#REF!,A:A,#REF!)</f>
        <v>#REF!</v>
      </c>
      <c r="V670" s="42" t="e">
        <f>SUMIF(#REF!,A:A,#REF!)</f>
        <v>#REF!</v>
      </c>
      <c r="W670" s="42" t="e">
        <f>U:U+V:V</f>
        <v>#REF!</v>
      </c>
      <c r="X670" s="42" t="e">
        <f>MAX(L:L-W:W,0)</f>
        <v>#REF!</v>
      </c>
      <c r="Y670" s="42" t="e">
        <f>W:W+X:X</f>
        <v>#REF!</v>
      </c>
      <c r="Z670" s="116" t="e">
        <f>L:L-Y:Y</f>
        <v>#REF!</v>
      </c>
      <c r="AA670" s="120">
        <f>AB:AB-L:L</f>
        <v>0</v>
      </c>
      <c r="AB670" s="153">
        <f>L:L</f>
        <v>0</v>
      </c>
      <c r="AC670" s="1"/>
      <c r="AD670" s="1"/>
      <c r="AE670" s="1"/>
      <c r="AF670" s="1"/>
      <c r="AG670" s="1"/>
      <c r="AH670" s="1"/>
      <c r="AI670" s="1"/>
      <c r="AJ670" s="1"/>
      <c r="AK670" s="1"/>
      <c r="AL670" s="1"/>
      <c r="AM670" s="1"/>
      <c r="AN670" s="1"/>
      <c r="AO670" s="1"/>
    </row>
    <row r="671" spans="1:41" s="3" customFormat="1">
      <c r="A671" s="180" t="s">
        <v>1298</v>
      </c>
      <c r="B671" s="53" t="s">
        <v>1299</v>
      </c>
      <c r="C671" s="53" t="s">
        <v>1023</v>
      </c>
      <c r="D671" s="7"/>
      <c r="E671" s="9"/>
      <c r="F671" s="173">
        <v>1</v>
      </c>
      <c r="G671" s="9"/>
      <c r="H671" s="8">
        <f t="shared" si="795"/>
        <v>1</v>
      </c>
      <c r="I671" s="4">
        <v>1</v>
      </c>
      <c r="J671" s="9" t="s">
        <v>216</v>
      </c>
      <c r="K671" s="73">
        <f>SUMIF(exportMMB!D:D,budgetMMB!A671,exportMMB!F:F)</f>
        <v>0</v>
      </c>
      <c r="L671" s="19">
        <f t="shared" si="796"/>
        <v>0</v>
      </c>
      <c r="M671" s="32"/>
      <c r="N671" s="19">
        <f t="shared" si="797"/>
        <v>0</v>
      </c>
      <c r="O671" s="42"/>
      <c r="P671" s="42"/>
      <c r="Q671" s="42"/>
      <c r="R671" s="42"/>
      <c r="S671" s="19">
        <f t="shared" si="798"/>
        <v>0</v>
      </c>
      <c r="T671" s="42">
        <f t="shared" si="799"/>
        <v>0</v>
      </c>
      <c r="U671" s="42" t="e">
        <f>SUMIF(#REF!,A:A,#REF!)</f>
        <v>#REF!</v>
      </c>
      <c r="V671" s="42" t="e">
        <f>SUMIF(#REF!,A:A,#REF!)</f>
        <v>#REF!</v>
      </c>
      <c r="W671" s="42" t="e">
        <f>U:U+V:V</f>
        <v>#REF!</v>
      </c>
      <c r="X671" s="42" t="e">
        <f>MAX(L:L-W:W,0)</f>
        <v>#REF!</v>
      </c>
      <c r="Y671" s="42" t="e">
        <f>W:W+X:X</f>
        <v>#REF!</v>
      </c>
      <c r="Z671" s="116" t="e">
        <f>L:L-Y:Y</f>
        <v>#REF!</v>
      </c>
      <c r="AA671" s="120">
        <f>AB:AB-L:L</f>
        <v>0</v>
      </c>
      <c r="AB671" s="153">
        <f>L:L</f>
        <v>0</v>
      </c>
      <c r="AC671" s="1"/>
      <c r="AD671" s="1"/>
      <c r="AE671" s="1"/>
      <c r="AF671" s="1"/>
      <c r="AG671" s="1"/>
      <c r="AH671" s="1"/>
      <c r="AI671" s="1"/>
      <c r="AJ671" s="1"/>
      <c r="AK671" s="1"/>
      <c r="AL671" s="1"/>
      <c r="AM671" s="1"/>
      <c r="AN671" s="1"/>
      <c r="AO671" s="1"/>
    </row>
    <row r="672" spans="1:41" s="3" customFormat="1">
      <c r="A672" s="180" t="s">
        <v>1300</v>
      </c>
      <c r="B672" s="53" t="s">
        <v>1301</v>
      </c>
      <c r="C672" s="53" t="s">
        <v>1023</v>
      </c>
      <c r="D672" s="7"/>
      <c r="E672" s="9"/>
      <c r="F672" s="173">
        <v>1</v>
      </c>
      <c r="G672" s="9"/>
      <c r="H672" s="8">
        <f t="shared" si="795"/>
        <v>1</v>
      </c>
      <c r="I672" s="4">
        <v>1</v>
      </c>
      <c r="J672" s="9" t="s">
        <v>216</v>
      </c>
      <c r="K672" s="73">
        <f>SUMIF(exportMMB!D:D,budgetMMB!A672,exportMMB!F:F)</f>
        <v>0</v>
      </c>
      <c r="L672" s="19">
        <f t="shared" si="796"/>
        <v>0</v>
      </c>
      <c r="M672" s="32"/>
      <c r="N672" s="19">
        <f t="shared" si="797"/>
        <v>0</v>
      </c>
      <c r="O672" s="42"/>
      <c r="P672" s="42"/>
      <c r="Q672" s="42"/>
      <c r="R672" s="42"/>
      <c r="S672" s="19">
        <f t="shared" si="798"/>
        <v>0</v>
      </c>
      <c r="T672" s="42">
        <f t="shared" si="799"/>
        <v>0</v>
      </c>
      <c r="U672" s="42" t="e">
        <f>SUMIF(#REF!,A:A,#REF!)</f>
        <v>#REF!</v>
      </c>
      <c r="V672" s="42" t="e">
        <f>SUMIF(#REF!,A:A,#REF!)</f>
        <v>#REF!</v>
      </c>
      <c r="W672" s="42" t="e">
        <f>U:U+V:V</f>
        <v>#REF!</v>
      </c>
      <c r="X672" s="42" t="e">
        <f>MAX(L:L-W:W,0)</f>
        <v>#REF!</v>
      </c>
      <c r="Y672" s="42" t="e">
        <f>W:W+X:X</f>
        <v>#REF!</v>
      </c>
      <c r="Z672" s="116" t="e">
        <f>L:L-Y:Y</f>
        <v>#REF!</v>
      </c>
      <c r="AA672" s="120">
        <f>AB:AB-L:L</f>
        <v>0</v>
      </c>
      <c r="AB672" s="153">
        <f>L:L</f>
        <v>0</v>
      </c>
      <c r="AC672" s="1"/>
      <c r="AD672" s="1"/>
      <c r="AE672" s="1"/>
      <c r="AF672" s="1"/>
      <c r="AG672" s="1"/>
      <c r="AH672" s="1"/>
      <c r="AI672" s="1"/>
      <c r="AJ672" s="1"/>
      <c r="AK672" s="1"/>
      <c r="AL672" s="1"/>
      <c r="AM672" s="1"/>
      <c r="AN672" s="1"/>
      <c r="AO672" s="1"/>
    </row>
    <row r="673" spans="1:41" s="3" customFormat="1">
      <c r="A673" s="180" t="s">
        <v>1302</v>
      </c>
      <c r="B673" s="53" t="s">
        <v>1303</v>
      </c>
      <c r="C673" s="53" t="s">
        <v>1023</v>
      </c>
      <c r="D673" s="7"/>
      <c r="E673" s="9"/>
      <c r="F673" s="173">
        <v>1</v>
      </c>
      <c r="G673" s="9"/>
      <c r="H673" s="8">
        <f t="shared" si="795"/>
        <v>1</v>
      </c>
      <c r="I673" s="4">
        <v>1</v>
      </c>
      <c r="J673" s="9" t="s">
        <v>216</v>
      </c>
      <c r="K673" s="73">
        <f>SUMIF(exportMMB!D:D,budgetMMB!A673,exportMMB!F:F)</f>
        <v>0</v>
      </c>
      <c r="L673" s="19">
        <f t="shared" si="796"/>
        <v>0</v>
      </c>
      <c r="M673" s="32"/>
      <c r="N673" s="19">
        <f t="shared" si="797"/>
        <v>0</v>
      </c>
      <c r="O673" s="42"/>
      <c r="P673" s="42"/>
      <c r="Q673" s="42"/>
      <c r="R673" s="42"/>
      <c r="S673" s="19">
        <f t="shared" si="798"/>
        <v>0</v>
      </c>
      <c r="T673" s="42">
        <f t="shared" si="799"/>
        <v>0</v>
      </c>
      <c r="U673" s="42" t="e">
        <f>SUMIF(#REF!,A:A,#REF!)</f>
        <v>#REF!</v>
      </c>
      <c r="V673" s="42" t="e">
        <f>SUMIF(#REF!,A:A,#REF!)</f>
        <v>#REF!</v>
      </c>
      <c r="W673" s="42" t="e">
        <f>U:U+V:V</f>
        <v>#REF!</v>
      </c>
      <c r="X673" s="42" t="e">
        <f>MAX(L:L-W:W,0)</f>
        <v>#REF!</v>
      </c>
      <c r="Y673" s="42" t="e">
        <f>W:W+X:X</f>
        <v>#REF!</v>
      </c>
      <c r="Z673" s="116" t="e">
        <f>L:L-Y:Y</f>
        <v>#REF!</v>
      </c>
      <c r="AA673" s="120">
        <f>AB:AB-L:L</f>
        <v>0</v>
      </c>
      <c r="AB673" s="153">
        <f>L:L</f>
        <v>0</v>
      </c>
      <c r="AC673" s="1"/>
      <c r="AD673" s="1"/>
      <c r="AE673" s="1"/>
      <c r="AF673" s="1"/>
      <c r="AG673" s="1"/>
      <c r="AH673" s="1"/>
      <c r="AI673" s="1"/>
      <c r="AJ673" s="1"/>
      <c r="AK673" s="1"/>
      <c r="AL673" s="1"/>
      <c r="AM673" s="1"/>
      <c r="AN673" s="1"/>
      <c r="AO673" s="1"/>
    </row>
    <row r="674" spans="1:41" s="3" customFormat="1">
      <c r="A674" s="180" t="s">
        <v>1304</v>
      </c>
      <c r="B674" s="53" t="s">
        <v>1305</v>
      </c>
      <c r="C674" s="53" t="s">
        <v>1023</v>
      </c>
      <c r="D674" s="7"/>
      <c r="E674" s="9"/>
      <c r="F674" s="173">
        <v>1</v>
      </c>
      <c r="G674" s="9"/>
      <c r="H674" s="8">
        <f t="shared" si="795"/>
        <v>1</v>
      </c>
      <c r="I674" s="4">
        <v>1</v>
      </c>
      <c r="J674" s="9" t="s">
        <v>216</v>
      </c>
      <c r="K674" s="73">
        <f>SUMIF(exportMMB!D:D,budgetMMB!A674,exportMMB!F:F)</f>
        <v>0</v>
      </c>
      <c r="L674" s="19">
        <f t="shared" si="796"/>
        <v>0</v>
      </c>
      <c r="M674" s="32"/>
      <c r="N674" s="19">
        <f t="shared" si="797"/>
        <v>0</v>
      </c>
      <c r="O674" s="42"/>
      <c r="P674" s="42"/>
      <c r="Q674" s="42"/>
      <c r="R674" s="42"/>
      <c r="S674" s="19">
        <f t="shared" si="798"/>
        <v>0</v>
      </c>
      <c r="T674" s="42">
        <f t="shared" si="799"/>
        <v>0</v>
      </c>
      <c r="U674" s="42" t="e">
        <f>SUMIF(#REF!,A:A,#REF!)</f>
        <v>#REF!</v>
      </c>
      <c r="V674" s="42" t="e">
        <f>SUMIF(#REF!,A:A,#REF!)</f>
        <v>#REF!</v>
      </c>
      <c r="W674" s="42" t="e">
        <f>U:U+V:V</f>
        <v>#REF!</v>
      </c>
      <c r="X674" s="42" t="e">
        <f>MAX(L:L-W:W,0)</f>
        <v>#REF!</v>
      </c>
      <c r="Y674" s="42" t="e">
        <f>W:W+X:X</f>
        <v>#REF!</v>
      </c>
      <c r="Z674" s="116" t="e">
        <f>L:L-Y:Y</f>
        <v>#REF!</v>
      </c>
      <c r="AA674" s="120">
        <f>AB:AB-L:L</f>
        <v>0</v>
      </c>
      <c r="AB674" s="153">
        <f>L:L</f>
        <v>0</v>
      </c>
      <c r="AC674" s="1"/>
      <c r="AD674" s="1"/>
      <c r="AE674" s="1"/>
      <c r="AF674" s="1"/>
      <c r="AG674" s="1"/>
      <c r="AH674" s="1"/>
      <c r="AI674" s="1"/>
      <c r="AJ674" s="1"/>
      <c r="AK674" s="1"/>
      <c r="AL674" s="1"/>
      <c r="AM674" s="1"/>
      <c r="AN674" s="1"/>
      <c r="AO674" s="1"/>
    </row>
    <row r="675" spans="1:41" s="3" customFormat="1">
      <c r="A675" s="375"/>
      <c r="B675" s="376" t="s">
        <v>1154</v>
      </c>
      <c r="C675" s="377"/>
      <c r="D675" s="378"/>
      <c r="E675" s="379"/>
      <c r="F675" s="380"/>
      <c r="G675" s="379"/>
      <c r="H675" s="381"/>
      <c r="I675" s="382"/>
      <c r="J675" s="379"/>
      <c r="K675" s="383"/>
      <c r="L675" s="384">
        <f t="shared" ref="L675:T675" si="800">SUM(L656:L674)</f>
        <v>0</v>
      </c>
      <c r="M675" s="385">
        <f t="shared" si="800"/>
        <v>0</v>
      </c>
      <c r="N675" s="384">
        <f t="shared" si="800"/>
        <v>0</v>
      </c>
      <c r="O675" s="388">
        <f t="shared" si="800"/>
        <v>0</v>
      </c>
      <c r="P675" s="388">
        <f t="shared" si="800"/>
        <v>0</v>
      </c>
      <c r="Q675" s="388">
        <f t="shared" si="800"/>
        <v>0</v>
      </c>
      <c r="R675" s="388">
        <f t="shared" si="800"/>
        <v>0</v>
      </c>
      <c r="S675" s="384">
        <f t="shared" si="800"/>
        <v>0</v>
      </c>
      <c r="T675" s="388">
        <f t="shared" si="800"/>
        <v>0</v>
      </c>
      <c r="U675" s="42" t="e">
        <f t="shared" ref="U675:W675" si="801">SUM(U656:U674)</f>
        <v>#REF!</v>
      </c>
      <c r="V675" s="42" t="e">
        <f t="shared" si="801"/>
        <v>#REF!</v>
      </c>
      <c r="W675" s="42" t="e">
        <f t="shared" si="801"/>
        <v>#REF!</v>
      </c>
      <c r="X675" s="42" t="e">
        <f t="shared" ref="X675" si="802">SUM(X656:X674)</f>
        <v>#REF!</v>
      </c>
      <c r="Y675" s="42" t="e">
        <f t="shared" ref="Y675" si="803">SUM(Y656:Y674)</f>
        <v>#REF!</v>
      </c>
      <c r="Z675" s="116" t="e">
        <f t="shared" ref="Z675" si="804">SUM(Z656:Z674)</f>
        <v>#REF!</v>
      </c>
      <c r="AA675" s="120">
        <f t="shared" ref="AA675" si="805">SUM(AA656:AA674)</f>
        <v>0</v>
      </c>
      <c r="AB675" s="153">
        <f t="shared" ref="AB675" si="806">SUM(AB656:AB674)</f>
        <v>0</v>
      </c>
      <c r="AC675" s="1"/>
      <c r="AD675" s="1"/>
      <c r="AE675" s="1"/>
      <c r="AF675" s="1"/>
      <c r="AG675" s="1"/>
      <c r="AH675" s="1"/>
      <c r="AI675" s="1"/>
      <c r="AJ675" s="1"/>
      <c r="AK675" s="1"/>
      <c r="AL675" s="1"/>
      <c r="AM675" s="1"/>
      <c r="AN675" s="1"/>
      <c r="AO675" s="1"/>
    </row>
    <row r="676" spans="1:41" s="3" customFormat="1">
      <c r="A676" s="48"/>
      <c r="B676" s="55" t="s">
        <v>253</v>
      </c>
      <c r="C676" s="55"/>
      <c r="D676" s="7"/>
      <c r="E676" s="4"/>
      <c r="F676" s="173"/>
      <c r="G676" s="9"/>
      <c r="H676" s="8"/>
      <c r="I676" s="4"/>
      <c r="J676" s="9"/>
      <c r="K676" s="14"/>
      <c r="L676" s="21">
        <f>L654+L675</f>
        <v>0</v>
      </c>
      <c r="M676" s="28">
        <f t="shared" ref="M676:T676" si="807">M654+M675</f>
        <v>0</v>
      </c>
      <c r="N676" s="21">
        <f t="shared" si="807"/>
        <v>0</v>
      </c>
      <c r="O676" s="43">
        <f t="shared" si="807"/>
        <v>0</v>
      </c>
      <c r="P676" s="43">
        <f t="shared" si="807"/>
        <v>0</v>
      </c>
      <c r="Q676" s="43">
        <f t="shared" si="807"/>
        <v>0</v>
      </c>
      <c r="R676" s="43">
        <f t="shared" si="807"/>
        <v>0</v>
      </c>
      <c r="S676" s="21">
        <f t="shared" si="807"/>
        <v>0</v>
      </c>
      <c r="T676" s="43">
        <f t="shared" si="807"/>
        <v>0</v>
      </c>
      <c r="U676" s="42" t="e">
        <f t="shared" ref="U676" si="808">U654+U675</f>
        <v>#REF!</v>
      </c>
      <c r="V676" s="42" t="e">
        <f t="shared" ref="V676" si="809">V654+V675</f>
        <v>#REF!</v>
      </c>
      <c r="W676" s="42" t="e">
        <f t="shared" ref="W676" si="810">W654+W675</f>
        <v>#REF!</v>
      </c>
      <c r="X676" s="42" t="e">
        <f t="shared" ref="X676" si="811">X654+X675</f>
        <v>#REF!</v>
      </c>
      <c r="Y676" s="42" t="e">
        <f t="shared" ref="Y676" si="812">Y654+Y675</f>
        <v>#REF!</v>
      </c>
      <c r="Z676" s="116" t="e">
        <f t="shared" ref="Z676" si="813">Z654+Z675</f>
        <v>#REF!</v>
      </c>
      <c r="AA676" s="120">
        <f t="shared" ref="AA676" si="814">AA654+AA675</f>
        <v>0</v>
      </c>
      <c r="AB676" s="153">
        <f t="shared" ref="AB676" si="815">AB654+AB675</f>
        <v>0</v>
      </c>
      <c r="AC676" s="1"/>
      <c r="AD676" s="1"/>
      <c r="AE676" s="1"/>
      <c r="AF676" s="1"/>
      <c r="AG676" s="1"/>
      <c r="AH676" s="1"/>
      <c r="AI676" s="1"/>
      <c r="AJ676" s="1"/>
      <c r="AK676" s="1"/>
      <c r="AL676" s="1"/>
      <c r="AM676" s="1"/>
      <c r="AN676" s="1"/>
      <c r="AO676" s="1"/>
    </row>
    <row r="677" spans="1:41" s="3" customFormat="1">
      <c r="A677" s="180"/>
      <c r="B677" s="53"/>
      <c r="C677" s="38"/>
      <c r="D677" s="7"/>
      <c r="E677" s="9"/>
      <c r="F677" s="173"/>
      <c r="G677" s="9"/>
      <c r="H677" s="8"/>
      <c r="I677" s="4"/>
      <c r="J677" s="9"/>
      <c r="K677" s="14"/>
      <c r="L677" s="19"/>
      <c r="M677" s="32"/>
      <c r="N677" s="19"/>
      <c r="O677" s="42"/>
      <c r="P677" s="42"/>
      <c r="Q677" s="42"/>
      <c r="R677" s="42"/>
      <c r="S677" s="19"/>
      <c r="T677" s="42"/>
      <c r="U677" s="42"/>
      <c r="V677" s="42"/>
      <c r="W677" s="42"/>
      <c r="X677" s="42"/>
      <c r="Y677" s="42"/>
      <c r="Z677" s="116"/>
      <c r="AA677" s="120"/>
      <c r="AB677" s="153"/>
      <c r="AC677" s="1"/>
      <c r="AD677" s="1"/>
      <c r="AE677" s="1"/>
      <c r="AF677" s="1"/>
      <c r="AG677" s="1"/>
      <c r="AH677" s="1"/>
      <c r="AI677" s="1"/>
      <c r="AJ677" s="1"/>
      <c r="AK677" s="1"/>
      <c r="AL677" s="1"/>
      <c r="AM677" s="1"/>
      <c r="AN677" s="1"/>
      <c r="AO677" s="1"/>
    </row>
    <row r="678" spans="1:41" s="3" customFormat="1">
      <c r="A678" s="181">
        <v>4850</v>
      </c>
      <c r="B678" s="38" t="s">
        <v>1266</v>
      </c>
      <c r="C678" s="38"/>
      <c r="D678" s="368"/>
      <c r="E678" s="369"/>
      <c r="F678" s="370"/>
      <c r="G678" s="369"/>
      <c r="H678" s="371"/>
      <c r="I678" s="372"/>
      <c r="J678" s="369"/>
      <c r="K678" s="373"/>
      <c r="L678" s="21"/>
      <c r="M678" s="31"/>
      <c r="N678" s="21"/>
      <c r="O678" s="46"/>
      <c r="P678" s="46"/>
      <c r="Q678" s="46"/>
      <c r="R678" s="46"/>
      <c r="S678" s="21"/>
      <c r="T678" s="46"/>
      <c r="U678" s="42"/>
      <c r="V678" s="42"/>
      <c r="W678" s="42"/>
      <c r="X678" s="42"/>
      <c r="Y678" s="42"/>
      <c r="Z678" s="116"/>
      <c r="AA678" s="120"/>
      <c r="AB678" s="153"/>
      <c r="AC678" s="1"/>
      <c r="AD678" s="1"/>
      <c r="AE678" s="1"/>
      <c r="AF678" s="1"/>
      <c r="AG678" s="1"/>
      <c r="AH678" s="1"/>
      <c r="AI678" s="1"/>
      <c r="AJ678" s="1"/>
      <c r="AK678" s="1"/>
      <c r="AL678" s="1"/>
      <c r="AM678" s="1"/>
      <c r="AN678" s="1"/>
      <c r="AO678" s="1"/>
    </row>
    <row r="679" spans="1:41" s="3" customFormat="1">
      <c r="A679" s="375"/>
      <c r="B679" s="376" t="s">
        <v>1203</v>
      </c>
      <c r="C679" s="377"/>
      <c r="D679" s="378"/>
      <c r="E679" s="379"/>
      <c r="F679" s="380"/>
      <c r="G679" s="379"/>
      <c r="H679" s="381"/>
      <c r="I679" s="382"/>
      <c r="J679" s="379"/>
      <c r="K679" s="383"/>
      <c r="L679" s="384"/>
      <c r="M679" s="385"/>
      <c r="N679" s="384"/>
      <c r="O679" s="388"/>
      <c r="P679" s="388"/>
      <c r="Q679" s="388"/>
      <c r="R679" s="388"/>
      <c r="S679" s="384"/>
      <c r="T679" s="388"/>
      <c r="U679" s="42"/>
      <c r="V679" s="42"/>
      <c r="W679" s="42"/>
      <c r="X679" s="42"/>
      <c r="Y679" s="42"/>
      <c r="Z679" s="116"/>
      <c r="AA679" s="120"/>
      <c r="AB679" s="153"/>
      <c r="AC679" s="1"/>
      <c r="AD679" s="1"/>
      <c r="AE679" s="1"/>
      <c r="AF679" s="1"/>
      <c r="AG679" s="1"/>
      <c r="AH679" s="1"/>
      <c r="AI679" s="1"/>
      <c r="AJ679" s="1"/>
      <c r="AK679" s="1"/>
      <c r="AL679" s="1"/>
      <c r="AM679" s="1"/>
      <c r="AN679" s="1"/>
      <c r="AO679" s="1"/>
    </row>
    <row r="680" spans="1:41" s="3" customFormat="1">
      <c r="A680" s="180" t="s">
        <v>1306</v>
      </c>
      <c r="B680" s="53" t="s">
        <v>737</v>
      </c>
      <c r="C680" s="53" t="s">
        <v>1023</v>
      </c>
      <c r="D680" s="7"/>
      <c r="E680" s="9"/>
      <c r="F680" s="173">
        <v>1</v>
      </c>
      <c r="G680" s="9"/>
      <c r="H680" s="8">
        <f t="shared" ref="H680:H687" si="816">SUM(E680:G680)</f>
        <v>1</v>
      </c>
      <c r="I680" s="4">
        <v>1</v>
      </c>
      <c r="J680" s="9" t="s">
        <v>216</v>
      </c>
      <c r="K680" s="73">
        <f>SUMIF(exportMMB!D:D,budgetMMB!A680,exportMMB!F:F)</f>
        <v>0</v>
      </c>
      <c r="L680" s="19">
        <f t="shared" ref="L680:L687" si="817">H680*I680*K680</f>
        <v>0</v>
      </c>
      <c r="M680" s="32"/>
      <c r="N680" s="19">
        <f t="shared" ref="N680:N687" si="818">MAX(L680-SUM(O680:R680),0)</f>
        <v>0</v>
      </c>
      <c r="O680" s="42"/>
      <c r="P680" s="42"/>
      <c r="Q680" s="42"/>
      <c r="R680" s="42"/>
      <c r="S680" s="19">
        <f t="shared" ref="S680:S687" si="819">L680-SUM(N680:R680)</f>
        <v>0</v>
      </c>
      <c r="T680" s="42">
        <f t="shared" ref="T680:T687" si="820">N680</f>
        <v>0</v>
      </c>
      <c r="U680" s="42" t="e">
        <f>SUMIF(#REF!,A:A,#REF!)</f>
        <v>#REF!</v>
      </c>
      <c r="V680" s="42" t="e">
        <f>SUMIF(#REF!,A:A,#REF!)</f>
        <v>#REF!</v>
      </c>
      <c r="W680" s="42" t="e">
        <f>U:U+V:V</f>
        <v>#REF!</v>
      </c>
      <c r="X680" s="42" t="e">
        <f>MAX(L:L-W:W,0)</f>
        <v>#REF!</v>
      </c>
      <c r="Y680" s="42" t="e">
        <f>W:W+X:X</f>
        <v>#REF!</v>
      </c>
      <c r="Z680" s="116" t="e">
        <f>L:L-Y:Y</f>
        <v>#REF!</v>
      </c>
      <c r="AA680" s="120">
        <f>AB:AB-L:L</f>
        <v>0</v>
      </c>
      <c r="AB680" s="153">
        <f>L:L</f>
        <v>0</v>
      </c>
      <c r="AC680" s="1"/>
      <c r="AD680" s="1"/>
      <c r="AE680" s="1"/>
      <c r="AF680" s="1"/>
      <c r="AG680" s="1"/>
      <c r="AH680" s="1"/>
      <c r="AI680" s="1"/>
      <c r="AJ680" s="1"/>
      <c r="AK680" s="1"/>
      <c r="AL680" s="1"/>
      <c r="AM680" s="1"/>
      <c r="AN680" s="1"/>
      <c r="AO680" s="1"/>
    </row>
    <row r="681" spans="1:41" s="3" customFormat="1">
      <c r="A681" s="180" t="s">
        <v>840</v>
      </c>
      <c r="B681" s="53" t="s">
        <v>1170</v>
      </c>
      <c r="C681" s="53" t="s">
        <v>1023</v>
      </c>
      <c r="D681" s="7"/>
      <c r="E681" s="9"/>
      <c r="F681" s="173">
        <v>1</v>
      </c>
      <c r="G681" s="9"/>
      <c r="H681" s="8">
        <f t="shared" si="816"/>
        <v>1</v>
      </c>
      <c r="I681" s="4">
        <v>1</v>
      </c>
      <c r="J681" s="9" t="s">
        <v>216</v>
      </c>
      <c r="K681" s="73">
        <f>SUMIF(exportMMB!D:D,budgetMMB!A681,exportMMB!F:F)</f>
        <v>0</v>
      </c>
      <c r="L681" s="19">
        <f t="shared" si="817"/>
        <v>0</v>
      </c>
      <c r="M681" s="32"/>
      <c r="N681" s="19">
        <f t="shared" si="818"/>
        <v>0</v>
      </c>
      <c r="O681" s="42"/>
      <c r="P681" s="42"/>
      <c r="Q681" s="42"/>
      <c r="R681" s="42"/>
      <c r="S681" s="19">
        <f t="shared" si="819"/>
        <v>0</v>
      </c>
      <c r="T681" s="42">
        <f t="shared" si="820"/>
        <v>0</v>
      </c>
      <c r="U681" s="42" t="e">
        <f>SUMIF(#REF!,A:A,#REF!)</f>
        <v>#REF!</v>
      </c>
      <c r="V681" s="42" t="e">
        <f>SUMIF(#REF!,A:A,#REF!)</f>
        <v>#REF!</v>
      </c>
      <c r="W681" s="42" t="e">
        <f>U:U+V:V</f>
        <v>#REF!</v>
      </c>
      <c r="X681" s="42" t="e">
        <f>MAX(L:L-W:W,0)</f>
        <v>#REF!</v>
      </c>
      <c r="Y681" s="42" t="e">
        <f>W:W+X:X</f>
        <v>#REF!</v>
      </c>
      <c r="Z681" s="116" t="e">
        <f>L:L-Y:Y</f>
        <v>#REF!</v>
      </c>
      <c r="AA681" s="120">
        <f>AB:AB-L:L</f>
        <v>0</v>
      </c>
      <c r="AB681" s="153">
        <f>L:L</f>
        <v>0</v>
      </c>
      <c r="AC681" s="1"/>
      <c r="AD681" s="1"/>
      <c r="AE681" s="1"/>
      <c r="AF681" s="1"/>
      <c r="AG681" s="1"/>
      <c r="AH681" s="1"/>
      <c r="AI681" s="1"/>
      <c r="AJ681" s="1"/>
      <c r="AK681" s="1"/>
      <c r="AL681" s="1"/>
      <c r="AM681" s="1"/>
      <c r="AN681" s="1"/>
      <c r="AO681" s="1"/>
    </row>
    <row r="682" spans="1:41" s="3" customFormat="1">
      <c r="A682" s="180" t="s">
        <v>1307</v>
      </c>
      <c r="B682" s="53" t="s">
        <v>1308</v>
      </c>
      <c r="C682" s="53" t="s">
        <v>1023</v>
      </c>
      <c r="D682" s="7"/>
      <c r="E682" s="9"/>
      <c r="F682" s="173">
        <v>1</v>
      </c>
      <c r="G682" s="9"/>
      <c r="H682" s="8">
        <f t="shared" si="816"/>
        <v>1</v>
      </c>
      <c r="I682" s="4">
        <v>1</v>
      </c>
      <c r="J682" s="9" t="s">
        <v>216</v>
      </c>
      <c r="K682" s="73">
        <f>SUMIF(exportMMB!D:D,budgetMMB!A682,exportMMB!F:F)</f>
        <v>0</v>
      </c>
      <c r="L682" s="19">
        <f t="shared" si="817"/>
        <v>0</v>
      </c>
      <c r="M682" s="32"/>
      <c r="N682" s="19">
        <f t="shared" si="818"/>
        <v>0</v>
      </c>
      <c r="O682" s="42"/>
      <c r="P682" s="42"/>
      <c r="Q682" s="42"/>
      <c r="R682" s="42"/>
      <c r="S682" s="19">
        <f t="shared" si="819"/>
        <v>0</v>
      </c>
      <c r="T682" s="42">
        <f t="shared" si="820"/>
        <v>0</v>
      </c>
      <c r="U682" s="42" t="e">
        <f>SUMIF(#REF!,A:A,#REF!)</f>
        <v>#REF!</v>
      </c>
      <c r="V682" s="42" t="e">
        <f>SUMIF(#REF!,A:A,#REF!)</f>
        <v>#REF!</v>
      </c>
      <c r="W682" s="42" t="e">
        <f>U:U+V:V</f>
        <v>#REF!</v>
      </c>
      <c r="X682" s="42" t="e">
        <f>MAX(L:L-W:W,0)</f>
        <v>#REF!</v>
      </c>
      <c r="Y682" s="42" t="e">
        <f>W:W+X:X</f>
        <v>#REF!</v>
      </c>
      <c r="Z682" s="116" t="e">
        <f>L:L-Y:Y</f>
        <v>#REF!</v>
      </c>
      <c r="AA682" s="120">
        <f>AB:AB-L:L</f>
        <v>0</v>
      </c>
      <c r="AB682" s="153">
        <f>L:L</f>
        <v>0</v>
      </c>
      <c r="AC682" s="1"/>
      <c r="AD682" s="1"/>
      <c r="AE682" s="1"/>
      <c r="AF682" s="1"/>
      <c r="AG682" s="1"/>
      <c r="AH682" s="1"/>
      <c r="AI682" s="1"/>
      <c r="AJ682" s="1"/>
      <c r="AK682" s="1"/>
      <c r="AL682" s="1"/>
      <c r="AM682" s="1"/>
      <c r="AN682" s="1"/>
      <c r="AO682" s="1"/>
    </row>
    <row r="683" spans="1:41" s="3" customFormat="1">
      <c r="A683" s="180" t="s">
        <v>1309</v>
      </c>
      <c r="B683" s="53" t="s">
        <v>1310</v>
      </c>
      <c r="C683" s="53" t="s">
        <v>1023</v>
      </c>
      <c r="D683" s="7"/>
      <c r="E683" s="9"/>
      <c r="F683" s="173">
        <v>1</v>
      </c>
      <c r="G683" s="9"/>
      <c r="H683" s="8">
        <f t="shared" si="816"/>
        <v>1</v>
      </c>
      <c r="I683" s="4">
        <v>1</v>
      </c>
      <c r="J683" s="9" t="s">
        <v>216</v>
      </c>
      <c r="K683" s="73">
        <f>SUMIF(exportMMB!D:D,budgetMMB!A683,exportMMB!F:F)</f>
        <v>0</v>
      </c>
      <c r="L683" s="19">
        <f t="shared" si="817"/>
        <v>0</v>
      </c>
      <c r="M683" s="32"/>
      <c r="N683" s="19">
        <f t="shared" si="818"/>
        <v>0</v>
      </c>
      <c r="O683" s="42"/>
      <c r="P683" s="42"/>
      <c r="Q683" s="42"/>
      <c r="R683" s="42"/>
      <c r="S683" s="19">
        <f t="shared" si="819"/>
        <v>0</v>
      </c>
      <c r="T683" s="42">
        <f t="shared" si="820"/>
        <v>0</v>
      </c>
      <c r="U683" s="42" t="e">
        <f>SUMIF(#REF!,A:A,#REF!)</f>
        <v>#REF!</v>
      </c>
      <c r="V683" s="42" t="e">
        <f>SUMIF(#REF!,A:A,#REF!)</f>
        <v>#REF!</v>
      </c>
      <c r="W683" s="42" t="e">
        <f>U:U+V:V</f>
        <v>#REF!</v>
      </c>
      <c r="X683" s="42" t="e">
        <f>MAX(L:L-W:W,0)</f>
        <v>#REF!</v>
      </c>
      <c r="Y683" s="42" t="e">
        <f>W:W+X:X</f>
        <v>#REF!</v>
      </c>
      <c r="Z683" s="116" t="e">
        <f>L:L-Y:Y</f>
        <v>#REF!</v>
      </c>
      <c r="AA683" s="120">
        <f>AB:AB-L:L</f>
        <v>0</v>
      </c>
      <c r="AB683" s="153">
        <f>L:L</f>
        <v>0</v>
      </c>
      <c r="AC683" s="1"/>
      <c r="AD683" s="1"/>
      <c r="AE683" s="1"/>
      <c r="AF683" s="1"/>
      <c r="AG683" s="1"/>
      <c r="AH683" s="1"/>
      <c r="AI683" s="1"/>
      <c r="AJ683" s="1"/>
      <c r="AK683" s="1"/>
      <c r="AL683" s="1"/>
      <c r="AM683" s="1"/>
      <c r="AN683" s="1"/>
      <c r="AO683" s="1"/>
    </row>
    <row r="684" spans="1:41" s="3" customFormat="1">
      <c r="A684" s="180" t="s">
        <v>1311</v>
      </c>
      <c r="B684" s="53" t="s">
        <v>1171</v>
      </c>
      <c r="C684" s="53" t="s">
        <v>1023</v>
      </c>
      <c r="D684" s="7"/>
      <c r="E684" s="9"/>
      <c r="F684" s="173">
        <v>1</v>
      </c>
      <c r="G684" s="9"/>
      <c r="H684" s="8">
        <f t="shared" si="816"/>
        <v>1</v>
      </c>
      <c r="I684" s="4">
        <v>1</v>
      </c>
      <c r="J684" s="9" t="s">
        <v>216</v>
      </c>
      <c r="K684" s="73">
        <f>SUMIF(exportMMB!D:D,budgetMMB!A684,exportMMB!F:F)</f>
        <v>0</v>
      </c>
      <c r="L684" s="19">
        <f t="shared" si="817"/>
        <v>0</v>
      </c>
      <c r="M684" s="32"/>
      <c r="N684" s="19">
        <f t="shared" si="818"/>
        <v>0</v>
      </c>
      <c r="O684" s="42"/>
      <c r="P684" s="42"/>
      <c r="Q684" s="42"/>
      <c r="R684" s="42"/>
      <c r="S684" s="19">
        <f t="shared" si="819"/>
        <v>0</v>
      </c>
      <c r="T684" s="42">
        <f t="shared" si="820"/>
        <v>0</v>
      </c>
      <c r="U684" s="42" t="e">
        <f>SUMIF(#REF!,A:A,#REF!)</f>
        <v>#REF!</v>
      </c>
      <c r="V684" s="42" t="e">
        <f>SUMIF(#REF!,A:A,#REF!)</f>
        <v>#REF!</v>
      </c>
      <c r="W684" s="42" t="e">
        <f>U:U+V:V</f>
        <v>#REF!</v>
      </c>
      <c r="X684" s="42" t="e">
        <f>MAX(L:L-W:W,0)</f>
        <v>#REF!</v>
      </c>
      <c r="Y684" s="42" t="e">
        <f>W:W+X:X</f>
        <v>#REF!</v>
      </c>
      <c r="Z684" s="116" t="e">
        <f>L:L-Y:Y</f>
        <v>#REF!</v>
      </c>
      <c r="AA684" s="120">
        <f>AB:AB-L:L</f>
        <v>0</v>
      </c>
      <c r="AB684" s="153">
        <f>L:L</f>
        <v>0</v>
      </c>
      <c r="AC684" s="1"/>
      <c r="AD684" s="1"/>
      <c r="AE684" s="1"/>
      <c r="AF684" s="1"/>
      <c r="AG684" s="1"/>
      <c r="AH684" s="1"/>
      <c r="AI684" s="1"/>
      <c r="AJ684" s="1"/>
      <c r="AK684" s="1"/>
      <c r="AL684" s="1"/>
      <c r="AM684" s="1"/>
      <c r="AN684" s="1"/>
      <c r="AO684" s="1"/>
    </row>
    <row r="685" spans="1:41" s="3" customFormat="1">
      <c r="A685" s="180" t="s">
        <v>1312</v>
      </c>
      <c r="B685" s="53" t="s">
        <v>1172</v>
      </c>
      <c r="C685" s="53" t="s">
        <v>1023</v>
      </c>
      <c r="D685" s="7"/>
      <c r="E685" s="9"/>
      <c r="F685" s="173">
        <v>1</v>
      </c>
      <c r="G685" s="9"/>
      <c r="H685" s="8">
        <f t="shared" si="816"/>
        <v>1</v>
      </c>
      <c r="I685" s="4">
        <v>1</v>
      </c>
      <c r="J685" s="9" t="s">
        <v>216</v>
      </c>
      <c r="K685" s="73">
        <f>SUMIF(exportMMB!D:D,budgetMMB!A685,exportMMB!F:F)</f>
        <v>0</v>
      </c>
      <c r="L685" s="19">
        <f t="shared" si="817"/>
        <v>0</v>
      </c>
      <c r="M685" s="32"/>
      <c r="N685" s="19">
        <f t="shared" si="818"/>
        <v>0</v>
      </c>
      <c r="O685" s="42"/>
      <c r="P685" s="42"/>
      <c r="Q685" s="42"/>
      <c r="R685" s="42"/>
      <c r="S685" s="19">
        <f t="shared" si="819"/>
        <v>0</v>
      </c>
      <c r="T685" s="42">
        <f t="shared" si="820"/>
        <v>0</v>
      </c>
      <c r="U685" s="42" t="e">
        <f>SUMIF(#REF!,A:A,#REF!)</f>
        <v>#REF!</v>
      </c>
      <c r="V685" s="42" t="e">
        <f>SUMIF(#REF!,A:A,#REF!)</f>
        <v>#REF!</v>
      </c>
      <c r="W685" s="42" t="e">
        <f>U:U+V:V</f>
        <v>#REF!</v>
      </c>
      <c r="X685" s="42" t="e">
        <f>MAX(L:L-W:W,0)</f>
        <v>#REF!</v>
      </c>
      <c r="Y685" s="42" t="e">
        <f>W:W+X:X</f>
        <v>#REF!</v>
      </c>
      <c r="Z685" s="116" t="e">
        <f>L:L-Y:Y</f>
        <v>#REF!</v>
      </c>
      <c r="AA685" s="120">
        <f>AB:AB-L:L</f>
        <v>0</v>
      </c>
      <c r="AB685" s="153">
        <f>L:L</f>
        <v>0</v>
      </c>
      <c r="AC685" s="1"/>
      <c r="AD685" s="1"/>
      <c r="AE685" s="1"/>
      <c r="AF685" s="1"/>
      <c r="AG685" s="1"/>
      <c r="AH685" s="1"/>
      <c r="AI685" s="1"/>
      <c r="AJ685" s="1"/>
      <c r="AK685" s="1"/>
      <c r="AL685" s="1"/>
      <c r="AM685" s="1"/>
      <c r="AN685" s="1"/>
      <c r="AO685" s="1"/>
    </row>
    <row r="686" spans="1:41" s="3" customFormat="1">
      <c r="A686" s="180" t="s">
        <v>1313</v>
      </c>
      <c r="B686" s="53" t="s">
        <v>1173</v>
      </c>
      <c r="C686" s="53" t="s">
        <v>1023</v>
      </c>
      <c r="D686" s="7"/>
      <c r="E686" s="9"/>
      <c r="F686" s="173">
        <v>1</v>
      </c>
      <c r="G686" s="9"/>
      <c r="H686" s="8">
        <f t="shared" si="816"/>
        <v>1</v>
      </c>
      <c r="I686" s="4">
        <v>1</v>
      </c>
      <c r="J686" s="9" t="s">
        <v>216</v>
      </c>
      <c r="K686" s="73">
        <f>SUMIF(exportMMB!D:D,budgetMMB!A686,exportMMB!F:F)</f>
        <v>0</v>
      </c>
      <c r="L686" s="19">
        <f t="shared" si="817"/>
        <v>0</v>
      </c>
      <c r="M686" s="32"/>
      <c r="N686" s="19">
        <f t="shared" si="818"/>
        <v>0</v>
      </c>
      <c r="O686" s="42"/>
      <c r="P686" s="42"/>
      <c r="Q686" s="42"/>
      <c r="R686" s="42"/>
      <c r="S686" s="19">
        <f t="shared" si="819"/>
        <v>0</v>
      </c>
      <c r="T686" s="42">
        <f t="shared" si="820"/>
        <v>0</v>
      </c>
      <c r="U686" s="42" t="e">
        <f>SUMIF(#REF!,A:A,#REF!)</f>
        <v>#REF!</v>
      </c>
      <c r="V686" s="42" t="e">
        <f>SUMIF(#REF!,A:A,#REF!)</f>
        <v>#REF!</v>
      </c>
      <c r="W686" s="42" t="e">
        <f>U:U+V:V</f>
        <v>#REF!</v>
      </c>
      <c r="X686" s="42" t="e">
        <f>MAX(L:L-W:W,0)</f>
        <v>#REF!</v>
      </c>
      <c r="Y686" s="42" t="e">
        <f>W:W+X:X</f>
        <v>#REF!</v>
      </c>
      <c r="Z686" s="116" t="e">
        <f>L:L-Y:Y</f>
        <v>#REF!</v>
      </c>
      <c r="AA686" s="120">
        <f>AB:AB-L:L</f>
        <v>0</v>
      </c>
      <c r="AB686" s="153">
        <f>L:L</f>
        <v>0</v>
      </c>
      <c r="AC686" s="1"/>
      <c r="AD686" s="1"/>
      <c r="AE686" s="1"/>
      <c r="AF686" s="1"/>
      <c r="AG686" s="1"/>
      <c r="AH686" s="1"/>
      <c r="AI686" s="1"/>
      <c r="AJ686" s="1"/>
      <c r="AK686" s="1"/>
      <c r="AL686" s="1"/>
      <c r="AM686" s="1"/>
      <c r="AN686" s="1"/>
      <c r="AO686" s="1"/>
    </row>
    <row r="687" spans="1:41" s="3" customFormat="1">
      <c r="A687" s="180" t="s">
        <v>1314</v>
      </c>
      <c r="B687" s="53" t="s">
        <v>1315</v>
      </c>
      <c r="C687" s="53" t="s">
        <v>1023</v>
      </c>
      <c r="D687" s="7"/>
      <c r="E687" s="9"/>
      <c r="F687" s="173">
        <v>1</v>
      </c>
      <c r="G687" s="9"/>
      <c r="H687" s="8">
        <f t="shared" si="816"/>
        <v>1</v>
      </c>
      <c r="I687" s="4">
        <v>1</v>
      </c>
      <c r="J687" s="9" t="s">
        <v>216</v>
      </c>
      <c r="K687" s="73">
        <f>SUMIF(exportMMB!D:D,budgetMMB!A687,exportMMB!F:F)</f>
        <v>0</v>
      </c>
      <c r="L687" s="19">
        <f t="shared" si="817"/>
        <v>0</v>
      </c>
      <c r="M687" s="32"/>
      <c r="N687" s="19">
        <f t="shared" si="818"/>
        <v>0</v>
      </c>
      <c r="O687" s="42"/>
      <c r="P687" s="42"/>
      <c r="Q687" s="42"/>
      <c r="R687" s="42"/>
      <c r="S687" s="19">
        <f t="shared" si="819"/>
        <v>0</v>
      </c>
      <c r="T687" s="42">
        <f t="shared" si="820"/>
        <v>0</v>
      </c>
      <c r="U687" s="42" t="e">
        <f>SUMIF(#REF!,A:A,#REF!)</f>
        <v>#REF!</v>
      </c>
      <c r="V687" s="42" t="e">
        <f>SUMIF(#REF!,A:A,#REF!)</f>
        <v>#REF!</v>
      </c>
      <c r="W687" s="42" t="e">
        <f>U:U+V:V</f>
        <v>#REF!</v>
      </c>
      <c r="X687" s="42" t="e">
        <f>MAX(L:L-W:W,0)</f>
        <v>#REF!</v>
      </c>
      <c r="Y687" s="42" t="e">
        <f>W:W+X:X</f>
        <v>#REF!</v>
      </c>
      <c r="Z687" s="116" t="e">
        <f>L:L-Y:Y</f>
        <v>#REF!</v>
      </c>
      <c r="AA687" s="120">
        <f>AB:AB-L:L</f>
        <v>0</v>
      </c>
      <c r="AB687" s="153">
        <f>L:L</f>
        <v>0</v>
      </c>
      <c r="AC687" s="1"/>
      <c r="AD687" s="1"/>
      <c r="AE687" s="1"/>
      <c r="AF687" s="1"/>
      <c r="AG687" s="1"/>
      <c r="AH687" s="1"/>
      <c r="AI687" s="1"/>
      <c r="AJ687" s="1"/>
      <c r="AK687" s="1"/>
      <c r="AL687" s="1"/>
      <c r="AM687" s="1"/>
      <c r="AN687" s="1"/>
      <c r="AO687" s="1"/>
    </row>
    <row r="688" spans="1:41" s="3" customFormat="1">
      <c r="A688" s="375"/>
      <c r="B688" s="376" t="s">
        <v>1154</v>
      </c>
      <c r="C688" s="377"/>
      <c r="D688" s="378"/>
      <c r="E688" s="379"/>
      <c r="F688" s="380"/>
      <c r="G688" s="379"/>
      <c r="H688" s="381"/>
      <c r="I688" s="382"/>
      <c r="J688" s="379"/>
      <c r="K688" s="383"/>
      <c r="L688" s="384">
        <f t="shared" ref="L688:T688" si="821">SUM(L680:L687)</f>
        <v>0</v>
      </c>
      <c r="M688" s="385">
        <f t="shared" si="821"/>
        <v>0</v>
      </c>
      <c r="N688" s="384">
        <f t="shared" si="821"/>
        <v>0</v>
      </c>
      <c r="O688" s="388">
        <f t="shared" si="821"/>
        <v>0</v>
      </c>
      <c r="P688" s="388">
        <f t="shared" si="821"/>
        <v>0</v>
      </c>
      <c r="Q688" s="388">
        <f t="shared" si="821"/>
        <v>0</v>
      </c>
      <c r="R688" s="388">
        <f t="shared" si="821"/>
        <v>0</v>
      </c>
      <c r="S688" s="384">
        <f t="shared" si="821"/>
        <v>0</v>
      </c>
      <c r="T688" s="388">
        <f t="shared" si="821"/>
        <v>0</v>
      </c>
      <c r="U688" s="42" t="e">
        <f t="shared" ref="U688:W688" si="822">SUM(U680:U687)</f>
        <v>#REF!</v>
      </c>
      <c r="V688" s="42" t="e">
        <f t="shared" si="822"/>
        <v>#REF!</v>
      </c>
      <c r="W688" s="42" t="e">
        <f t="shared" si="822"/>
        <v>#REF!</v>
      </c>
      <c r="X688" s="42" t="e">
        <f t="shared" ref="X688" si="823">SUM(X680:X687)</f>
        <v>#REF!</v>
      </c>
      <c r="Y688" s="42" t="e">
        <f t="shared" ref="Y688" si="824">SUM(Y680:Y687)</f>
        <v>#REF!</v>
      </c>
      <c r="Z688" s="116" t="e">
        <f t="shared" ref="Z688" si="825">SUM(Z680:Z687)</f>
        <v>#REF!</v>
      </c>
      <c r="AA688" s="120">
        <f t="shared" ref="AA688" si="826">SUM(AA680:AA687)</f>
        <v>0</v>
      </c>
      <c r="AB688" s="153">
        <f t="shared" ref="AB688" si="827">SUM(AB680:AB687)</f>
        <v>0</v>
      </c>
      <c r="AC688" s="1"/>
      <c r="AD688" s="1"/>
      <c r="AE688" s="1"/>
      <c r="AF688" s="1"/>
      <c r="AG688" s="1"/>
      <c r="AH688" s="1"/>
      <c r="AI688" s="1"/>
      <c r="AJ688" s="1"/>
      <c r="AK688" s="1"/>
      <c r="AL688" s="1"/>
      <c r="AM688" s="1"/>
      <c r="AN688" s="1"/>
      <c r="AO688" s="1"/>
    </row>
    <row r="689" spans="1:41" s="3" customFormat="1">
      <c r="A689" s="375"/>
      <c r="B689" s="376" t="s">
        <v>766</v>
      </c>
      <c r="C689" s="377"/>
      <c r="D689" s="378"/>
      <c r="E689" s="379"/>
      <c r="F689" s="380"/>
      <c r="G689" s="379"/>
      <c r="H689" s="381"/>
      <c r="I689" s="382"/>
      <c r="J689" s="379"/>
      <c r="K689" s="383"/>
      <c r="L689" s="384"/>
      <c r="M689" s="385"/>
      <c r="N689" s="384"/>
      <c r="O689" s="388"/>
      <c r="P689" s="388"/>
      <c r="Q689" s="388"/>
      <c r="R689" s="388"/>
      <c r="S689" s="384"/>
      <c r="T689" s="388"/>
      <c r="U689" s="42"/>
      <c r="V689" s="42"/>
      <c r="W689" s="42"/>
      <c r="X689" s="42"/>
      <c r="Y689" s="42"/>
      <c r="Z689" s="116"/>
      <c r="AA689" s="120"/>
      <c r="AB689" s="153"/>
      <c r="AC689" s="1"/>
      <c r="AD689" s="1"/>
      <c r="AE689" s="1"/>
      <c r="AF689" s="1"/>
      <c r="AG689" s="1"/>
      <c r="AH689" s="1"/>
      <c r="AI689" s="1"/>
      <c r="AJ689" s="1"/>
      <c r="AK689" s="1"/>
      <c r="AL689" s="1"/>
      <c r="AM689" s="1"/>
      <c r="AN689" s="1"/>
      <c r="AO689" s="1"/>
    </row>
    <row r="690" spans="1:41" s="3" customFormat="1">
      <c r="A690" s="180">
        <v>4861</v>
      </c>
      <c r="B690" s="53" t="s">
        <v>1317</v>
      </c>
      <c r="C690" s="53" t="s">
        <v>1023</v>
      </c>
      <c r="D690" s="7"/>
      <c r="E690" s="9"/>
      <c r="F690" s="173">
        <v>1</v>
      </c>
      <c r="G690" s="9"/>
      <c r="H690" s="8">
        <f t="shared" ref="H690:H700" si="828">SUM(E690:G690)</f>
        <v>1</v>
      </c>
      <c r="I690" s="4">
        <v>1</v>
      </c>
      <c r="J690" s="9" t="s">
        <v>216</v>
      </c>
      <c r="K690" s="73">
        <f>SUMIF(exportMMB!D:D,budgetMMB!A690,exportMMB!F:F)</f>
        <v>0</v>
      </c>
      <c r="L690" s="19">
        <f t="shared" ref="L690:L700" si="829">H690*I690*K690</f>
        <v>0</v>
      </c>
      <c r="M690" s="32"/>
      <c r="N690" s="19">
        <f t="shared" ref="N690:N700" si="830">MAX(L690-SUM(O690:R690),0)</f>
        <v>0</v>
      </c>
      <c r="O690" s="42"/>
      <c r="P690" s="42"/>
      <c r="Q690" s="42"/>
      <c r="R690" s="42"/>
      <c r="S690" s="19">
        <f t="shared" ref="S690:S700" si="831">L690-SUM(N690:R690)</f>
        <v>0</v>
      </c>
      <c r="T690" s="42">
        <f t="shared" ref="T690:T700" si="832">N690</f>
        <v>0</v>
      </c>
      <c r="U690" s="42" t="e">
        <f>SUMIF(#REF!,A:A,#REF!)</f>
        <v>#REF!</v>
      </c>
      <c r="V690" s="42" t="e">
        <f>SUMIF(#REF!,A:A,#REF!)</f>
        <v>#REF!</v>
      </c>
      <c r="W690" s="42" t="e">
        <f>U:U+V:V</f>
        <v>#REF!</v>
      </c>
      <c r="X690" s="42" t="e">
        <f>MAX(L:L-W:W,0)</f>
        <v>#REF!</v>
      </c>
      <c r="Y690" s="42" t="e">
        <f>W:W+X:X</f>
        <v>#REF!</v>
      </c>
      <c r="Z690" s="116" t="e">
        <f>L:L-Y:Y</f>
        <v>#REF!</v>
      </c>
      <c r="AA690" s="120">
        <f>AB:AB-L:L</f>
        <v>0</v>
      </c>
      <c r="AB690" s="153">
        <f>L:L</f>
        <v>0</v>
      </c>
      <c r="AC690" s="1"/>
      <c r="AD690" s="1"/>
      <c r="AE690" s="1"/>
      <c r="AF690" s="1"/>
      <c r="AG690" s="1"/>
      <c r="AH690" s="1"/>
      <c r="AI690" s="1"/>
      <c r="AJ690" s="1"/>
      <c r="AK690" s="1"/>
      <c r="AL690" s="1"/>
      <c r="AM690" s="1"/>
      <c r="AN690" s="1"/>
      <c r="AO690" s="1"/>
    </row>
    <row r="691" spans="1:41" s="3" customFormat="1">
      <c r="A691" s="180">
        <v>4862</v>
      </c>
      <c r="B691" s="53" t="s">
        <v>1318</v>
      </c>
      <c r="C691" s="53" t="s">
        <v>1023</v>
      </c>
      <c r="D691" s="7"/>
      <c r="E691" s="9"/>
      <c r="F691" s="173">
        <v>1</v>
      </c>
      <c r="G691" s="9"/>
      <c r="H691" s="8">
        <f t="shared" si="828"/>
        <v>1</v>
      </c>
      <c r="I691" s="4">
        <v>1</v>
      </c>
      <c r="J691" s="9" t="s">
        <v>216</v>
      </c>
      <c r="K691" s="73">
        <f>SUMIF(exportMMB!D:D,budgetMMB!A691,exportMMB!F:F)</f>
        <v>0</v>
      </c>
      <c r="L691" s="19">
        <f t="shared" si="829"/>
        <v>0</v>
      </c>
      <c r="M691" s="32"/>
      <c r="N691" s="19">
        <f t="shared" si="830"/>
        <v>0</v>
      </c>
      <c r="O691" s="42"/>
      <c r="P691" s="42"/>
      <c r="Q691" s="42"/>
      <c r="R691" s="42"/>
      <c r="S691" s="19">
        <f t="shared" si="831"/>
        <v>0</v>
      </c>
      <c r="T691" s="42">
        <f t="shared" si="832"/>
        <v>0</v>
      </c>
      <c r="U691" s="42" t="e">
        <f>SUMIF(#REF!,A:A,#REF!)</f>
        <v>#REF!</v>
      </c>
      <c r="V691" s="42" t="e">
        <f>SUMIF(#REF!,A:A,#REF!)</f>
        <v>#REF!</v>
      </c>
      <c r="W691" s="42" t="e">
        <f>U:U+V:V</f>
        <v>#REF!</v>
      </c>
      <c r="X691" s="42" t="e">
        <f>MAX(L:L-W:W,0)</f>
        <v>#REF!</v>
      </c>
      <c r="Y691" s="42" t="e">
        <f>W:W+X:X</f>
        <v>#REF!</v>
      </c>
      <c r="Z691" s="116" t="e">
        <f>L:L-Y:Y</f>
        <v>#REF!</v>
      </c>
      <c r="AA691" s="120">
        <f>AB:AB-L:L</f>
        <v>0</v>
      </c>
      <c r="AB691" s="153">
        <f>L:L</f>
        <v>0</v>
      </c>
      <c r="AC691" s="1"/>
      <c r="AD691" s="1"/>
      <c r="AE691" s="1"/>
      <c r="AF691" s="1"/>
      <c r="AG691" s="1"/>
      <c r="AH691" s="1"/>
      <c r="AI691" s="1"/>
      <c r="AJ691" s="1"/>
      <c r="AK691" s="1"/>
      <c r="AL691" s="1"/>
      <c r="AM691" s="1"/>
      <c r="AN691" s="1"/>
      <c r="AO691" s="1"/>
    </row>
    <row r="692" spans="1:41" s="3" customFormat="1">
      <c r="A692" s="180">
        <v>4863</v>
      </c>
      <c r="B692" s="53" t="s">
        <v>1319</v>
      </c>
      <c r="C692" s="53" t="s">
        <v>1023</v>
      </c>
      <c r="D692" s="7"/>
      <c r="E692" s="9"/>
      <c r="F692" s="173">
        <v>1</v>
      </c>
      <c r="G692" s="9"/>
      <c r="H692" s="8">
        <f t="shared" si="828"/>
        <v>1</v>
      </c>
      <c r="I692" s="4">
        <v>1</v>
      </c>
      <c r="J692" s="9" t="s">
        <v>216</v>
      </c>
      <c r="K692" s="73">
        <f>SUMIF(exportMMB!D:D,budgetMMB!A692,exportMMB!F:F)</f>
        <v>0</v>
      </c>
      <c r="L692" s="19">
        <f t="shared" si="829"/>
        <v>0</v>
      </c>
      <c r="M692" s="32"/>
      <c r="N692" s="19">
        <f t="shared" si="830"/>
        <v>0</v>
      </c>
      <c r="O692" s="42"/>
      <c r="P692" s="42"/>
      <c r="Q692" s="42"/>
      <c r="R692" s="42"/>
      <c r="S692" s="19">
        <f t="shared" si="831"/>
        <v>0</v>
      </c>
      <c r="T692" s="42">
        <f t="shared" si="832"/>
        <v>0</v>
      </c>
      <c r="U692" s="42" t="e">
        <f>SUMIF(#REF!,A:A,#REF!)</f>
        <v>#REF!</v>
      </c>
      <c r="V692" s="42" t="e">
        <f>SUMIF(#REF!,A:A,#REF!)</f>
        <v>#REF!</v>
      </c>
      <c r="W692" s="42" t="e">
        <f>U:U+V:V</f>
        <v>#REF!</v>
      </c>
      <c r="X692" s="42" t="e">
        <f>MAX(L:L-W:W,0)</f>
        <v>#REF!</v>
      </c>
      <c r="Y692" s="42" t="e">
        <f>W:W+X:X</f>
        <v>#REF!</v>
      </c>
      <c r="Z692" s="116" t="e">
        <f>L:L-Y:Y</f>
        <v>#REF!</v>
      </c>
      <c r="AA692" s="120">
        <f>AB:AB-L:L</f>
        <v>0</v>
      </c>
      <c r="AB692" s="153">
        <f>L:L</f>
        <v>0</v>
      </c>
      <c r="AC692" s="1"/>
      <c r="AD692" s="1"/>
      <c r="AE692" s="1"/>
      <c r="AF692" s="1"/>
      <c r="AG692" s="1"/>
      <c r="AH692" s="1"/>
      <c r="AI692" s="1"/>
      <c r="AJ692" s="1"/>
      <c r="AK692" s="1"/>
      <c r="AL692" s="1"/>
      <c r="AM692" s="1"/>
      <c r="AN692" s="1"/>
      <c r="AO692" s="1"/>
    </row>
    <row r="693" spans="1:41" s="3" customFormat="1">
      <c r="A693" s="180">
        <v>4864</v>
      </c>
      <c r="B693" s="53" t="s">
        <v>1320</v>
      </c>
      <c r="C693" s="53" t="s">
        <v>1023</v>
      </c>
      <c r="D693" s="7"/>
      <c r="E693" s="9"/>
      <c r="F693" s="173">
        <v>1</v>
      </c>
      <c r="G693" s="9"/>
      <c r="H693" s="8">
        <f t="shared" si="828"/>
        <v>1</v>
      </c>
      <c r="I693" s="4">
        <v>1</v>
      </c>
      <c r="J693" s="9" t="s">
        <v>216</v>
      </c>
      <c r="K693" s="73">
        <f>SUMIF(exportMMB!D:D,budgetMMB!A693,exportMMB!F:F)</f>
        <v>0</v>
      </c>
      <c r="L693" s="19">
        <f t="shared" si="829"/>
        <v>0</v>
      </c>
      <c r="M693" s="32"/>
      <c r="N693" s="19">
        <f t="shared" si="830"/>
        <v>0</v>
      </c>
      <c r="O693" s="42"/>
      <c r="P693" s="42"/>
      <c r="Q693" s="42"/>
      <c r="R693" s="42"/>
      <c r="S693" s="19">
        <f t="shared" si="831"/>
        <v>0</v>
      </c>
      <c r="T693" s="42">
        <f t="shared" si="832"/>
        <v>0</v>
      </c>
      <c r="U693" s="42" t="e">
        <f>SUMIF(#REF!,A:A,#REF!)</f>
        <v>#REF!</v>
      </c>
      <c r="V693" s="42" t="e">
        <f>SUMIF(#REF!,A:A,#REF!)</f>
        <v>#REF!</v>
      </c>
      <c r="W693" s="42" t="e">
        <f>U:U+V:V</f>
        <v>#REF!</v>
      </c>
      <c r="X693" s="42" t="e">
        <f>MAX(L:L-W:W,0)</f>
        <v>#REF!</v>
      </c>
      <c r="Y693" s="42" t="e">
        <f>W:W+X:X</f>
        <v>#REF!</v>
      </c>
      <c r="Z693" s="116" t="e">
        <f>L:L-Y:Y</f>
        <v>#REF!</v>
      </c>
      <c r="AA693" s="120">
        <f>AB:AB-L:L</f>
        <v>0</v>
      </c>
      <c r="AB693" s="153">
        <f>L:L</f>
        <v>0</v>
      </c>
      <c r="AC693" s="1"/>
      <c r="AD693" s="1"/>
      <c r="AE693" s="1"/>
      <c r="AF693" s="1"/>
      <c r="AG693" s="1"/>
      <c r="AH693" s="1"/>
      <c r="AI693" s="1"/>
      <c r="AJ693" s="1"/>
      <c r="AK693" s="1"/>
      <c r="AL693" s="1"/>
      <c r="AM693" s="1"/>
      <c r="AN693" s="1"/>
      <c r="AO693" s="1"/>
    </row>
    <row r="694" spans="1:41" s="3" customFormat="1">
      <c r="A694" s="180">
        <v>4865</v>
      </c>
      <c r="B694" s="53" t="s">
        <v>1321</v>
      </c>
      <c r="C694" s="53" t="s">
        <v>1023</v>
      </c>
      <c r="D694" s="7"/>
      <c r="E694" s="9"/>
      <c r="F694" s="173">
        <v>1</v>
      </c>
      <c r="G694" s="9"/>
      <c r="H694" s="8">
        <f t="shared" si="828"/>
        <v>1</v>
      </c>
      <c r="I694" s="4">
        <v>1</v>
      </c>
      <c r="J694" s="9" t="s">
        <v>216</v>
      </c>
      <c r="K694" s="73">
        <f>SUMIF(exportMMB!D:D,budgetMMB!A694,exportMMB!F:F)</f>
        <v>0</v>
      </c>
      <c r="L694" s="19">
        <f t="shared" si="829"/>
        <v>0</v>
      </c>
      <c r="M694" s="32"/>
      <c r="N694" s="19">
        <f t="shared" si="830"/>
        <v>0</v>
      </c>
      <c r="O694" s="42"/>
      <c r="P694" s="42"/>
      <c r="Q694" s="42"/>
      <c r="R694" s="42"/>
      <c r="S694" s="19">
        <f t="shared" si="831"/>
        <v>0</v>
      </c>
      <c r="T694" s="42">
        <f t="shared" si="832"/>
        <v>0</v>
      </c>
      <c r="U694" s="42" t="e">
        <f>SUMIF(#REF!,A:A,#REF!)</f>
        <v>#REF!</v>
      </c>
      <c r="V694" s="42" t="e">
        <f>SUMIF(#REF!,A:A,#REF!)</f>
        <v>#REF!</v>
      </c>
      <c r="W694" s="42" t="e">
        <f>U:U+V:V</f>
        <v>#REF!</v>
      </c>
      <c r="X694" s="42" t="e">
        <f>MAX(L:L-W:W,0)</f>
        <v>#REF!</v>
      </c>
      <c r="Y694" s="42" t="e">
        <f>W:W+X:X</f>
        <v>#REF!</v>
      </c>
      <c r="Z694" s="116" t="e">
        <f>L:L-Y:Y</f>
        <v>#REF!</v>
      </c>
      <c r="AA694" s="120">
        <f>AB:AB-L:L</f>
        <v>0</v>
      </c>
      <c r="AB694" s="153">
        <f>L:L</f>
        <v>0</v>
      </c>
      <c r="AC694" s="1"/>
      <c r="AD694" s="1"/>
      <c r="AE694" s="1"/>
      <c r="AF694" s="1"/>
      <c r="AG694" s="1"/>
      <c r="AH694" s="1"/>
      <c r="AI694" s="1"/>
      <c r="AJ694" s="1"/>
      <c r="AK694" s="1"/>
      <c r="AL694" s="1"/>
      <c r="AM694" s="1"/>
      <c r="AN694" s="1"/>
      <c r="AO694" s="1"/>
    </row>
    <row r="695" spans="1:41" s="3" customFormat="1">
      <c r="A695" s="180">
        <v>4866</v>
      </c>
      <c r="B695" s="53" t="s">
        <v>1322</v>
      </c>
      <c r="C695" s="53" t="s">
        <v>1023</v>
      </c>
      <c r="D695" s="7"/>
      <c r="E695" s="9"/>
      <c r="F695" s="173">
        <v>1</v>
      </c>
      <c r="G695" s="9"/>
      <c r="H695" s="8">
        <f t="shared" si="828"/>
        <v>1</v>
      </c>
      <c r="I695" s="4">
        <v>1</v>
      </c>
      <c r="J695" s="9" t="s">
        <v>216</v>
      </c>
      <c r="K695" s="73">
        <f>SUMIF(exportMMB!D:D,budgetMMB!A695,exportMMB!F:F)</f>
        <v>0</v>
      </c>
      <c r="L695" s="19">
        <f t="shared" si="829"/>
        <v>0</v>
      </c>
      <c r="M695" s="32"/>
      <c r="N695" s="19">
        <f t="shared" si="830"/>
        <v>0</v>
      </c>
      <c r="O695" s="42"/>
      <c r="P695" s="42"/>
      <c r="Q695" s="42"/>
      <c r="R695" s="42"/>
      <c r="S695" s="19">
        <f t="shared" si="831"/>
        <v>0</v>
      </c>
      <c r="T695" s="42">
        <f t="shared" si="832"/>
        <v>0</v>
      </c>
      <c r="U695" s="42" t="e">
        <f>SUMIF(#REF!,A:A,#REF!)</f>
        <v>#REF!</v>
      </c>
      <c r="V695" s="42" t="e">
        <f>SUMIF(#REF!,A:A,#REF!)</f>
        <v>#REF!</v>
      </c>
      <c r="W695" s="42" t="e">
        <f>U:U+V:V</f>
        <v>#REF!</v>
      </c>
      <c r="X695" s="42" t="e">
        <f>MAX(L:L-W:W,0)</f>
        <v>#REF!</v>
      </c>
      <c r="Y695" s="42" t="e">
        <f>W:W+X:X</f>
        <v>#REF!</v>
      </c>
      <c r="Z695" s="116" t="e">
        <f>L:L-Y:Y</f>
        <v>#REF!</v>
      </c>
      <c r="AA695" s="120">
        <f>AB:AB-L:L</f>
        <v>0</v>
      </c>
      <c r="AB695" s="153">
        <f>L:L</f>
        <v>0</v>
      </c>
      <c r="AC695" s="1"/>
      <c r="AD695" s="1"/>
      <c r="AE695" s="1"/>
      <c r="AF695" s="1"/>
      <c r="AG695" s="1"/>
      <c r="AH695" s="1"/>
      <c r="AI695" s="1"/>
      <c r="AJ695" s="1"/>
      <c r="AK695" s="1"/>
      <c r="AL695" s="1"/>
      <c r="AM695" s="1"/>
      <c r="AN695" s="1"/>
      <c r="AO695" s="1"/>
    </row>
    <row r="696" spans="1:41" s="3" customFormat="1">
      <c r="A696" s="180">
        <v>4867</v>
      </c>
      <c r="B696" s="53" t="s">
        <v>1323</v>
      </c>
      <c r="C696" s="53" t="s">
        <v>1023</v>
      </c>
      <c r="D696" s="7"/>
      <c r="E696" s="9"/>
      <c r="F696" s="173">
        <v>1</v>
      </c>
      <c r="G696" s="9"/>
      <c r="H696" s="8">
        <f t="shared" si="828"/>
        <v>1</v>
      </c>
      <c r="I696" s="4">
        <v>1</v>
      </c>
      <c r="J696" s="9" t="s">
        <v>216</v>
      </c>
      <c r="K696" s="73">
        <f>SUMIF(exportMMB!D:D,budgetMMB!A696,exportMMB!F:F)</f>
        <v>0</v>
      </c>
      <c r="L696" s="19">
        <f t="shared" si="829"/>
        <v>0</v>
      </c>
      <c r="M696" s="32"/>
      <c r="N696" s="19">
        <f t="shared" si="830"/>
        <v>0</v>
      </c>
      <c r="O696" s="42"/>
      <c r="P696" s="42"/>
      <c r="Q696" s="42"/>
      <c r="R696" s="42"/>
      <c r="S696" s="19">
        <f t="shared" si="831"/>
        <v>0</v>
      </c>
      <c r="T696" s="42">
        <f t="shared" si="832"/>
        <v>0</v>
      </c>
      <c r="U696" s="42" t="e">
        <f>SUMIF(#REF!,A:A,#REF!)</f>
        <v>#REF!</v>
      </c>
      <c r="V696" s="42" t="e">
        <f>SUMIF(#REF!,A:A,#REF!)</f>
        <v>#REF!</v>
      </c>
      <c r="W696" s="42" t="e">
        <f>U:U+V:V</f>
        <v>#REF!</v>
      </c>
      <c r="X696" s="42" t="e">
        <f>MAX(L:L-W:W,0)</f>
        <v>#REF!</v>
      </c>
      <c r="Y696" s="42" t="e">
        <f>W:W+X:X</f>
        <v>#REF!</v>
      </c>
      <c r="Z696" s="116" t="e">
        <f>L:L-Y:Y</f>
        <v>#REF!</v>
      </c>
      <c r="AA696" s="120">
        <f>AB:AB-L:L</f>
        <v>0</v>
      </c>
      <c r="AB696" s="153">
        <f>L:L</f>
        <v>0</v>
      </c>
      <c r="AC696" s="1"/>
      <c r="AD696" s="1"/>
      <c r="AE696" s="1"/>
      <c r="AF696" s="1"/>
      <c r="AG696" s="1"/>
      <c r="AH696" s="1"/>
      <c r="AI696" s="1"/>
      <c r="AJ696" s="1"/>
      <c r="AK696" s="1"/>
      <c r="AL696" s="1"/>
      <c r="AM696" s="1"/>
      <c r="AN696" s="1"/>
      <c r="AO696" s="1"/>
    </row>
    <row r="697" spans="1:41" s="3" customFormat="1">
      <c r="A697" s="180">
        <v>4868</v>
      </c>
      <c r="B697" s="53" t="s">
        <v>1324</v>
      </c>
      <c r="C697" s="53" t="s">
        <v>1023</v>
      </c>
      <c r="D697" s="7"/>
      <c r="E697" s="9"/>
      <c r="F697" s="173">
        <v>1</v>
      </c>
      <c r="G697" s="9"/>
      <c r="H697" s="8">
        <f t="shared" si="828"/>
        <v>1</v>
      </c>
      <c r="I697" s="4">
        <v>1</v>
      </c>
      <c r="J697" s="9" t="s">
        <v>216</v>
      </c>
      <c r="K697" s="73">
        <f>SUMIF(exportMMB!D:D,budgetMMB!A697,exportMMB!F:F)</f>
        <v>0</v>
      </c>
      <c r="L697" s="19">
        <f t="shared" si="829"/>
        <v>0</v>
      </c>
      <c r="M697" s="32"/>
      <c r="N697" s="19">
        <f t="shared" si="830"/>
        <v>0</v>
      </c>
      <c r="O697" s="42"/>
      <c r="P697" s="42"/>
      <c r="Q697" s="42"/>
      <c r="R697" s="42"/>
      <c r="S697" s="19">
        <f t="shared" si="831"/>
        <v>0</v>
      </c>
      <c r="T697" s="42">
        <f t="shared" si="832"/>
        <v>0</v>
      </c>
      <c r="U697" s="42" t="e">
        <f>SUMIF(#REF!,A:A,#REF!)</f>
        <v>#REF!</v>
      </c>
      <c r="V697" s="42" t="e">
        <f>SUMIF(#REF!,A:A,#REF!)</f>
        <v>#REF!</v>
      </c>
      <c r="W697" s="42" t="e">
        <f>U:U+V:V</f>
        <v>#REF!</v>
      </c>
      <c r="X697" s="42" t="e">
        <f>MAX(L:L-W:W,0)</f>
        <v>#REF!</v>
      </c>
      <c r="Y697" s="42" t="e">
        <f>W:W+X:X</f>
        <v>#REF!</v>
      </c>
      <c r="Z697" s="116" t="e">
        <f>L:L-Y:Y</f>
        <v>#REF!</v>
      </c>
      <c r="AA697" s="120">
        <f>AB:AB-L:L</f>
        <v>0</v>
      </c>
      <c r="AB697" s="153">
        <f>L:L</f>
        <v>0</v>
      </c>
      <c r="AC697" s="1"/>
      <c r="AD697" s="1"/>
      <c r="AE697" s="1"/>
      <c r="AF697" s="1"/>
      <c r="AG697" s="1"/>
      <c r="AH697" s="1"/>
      <c r="AI697" s="1"/>
      <c r="AJ697" s="1"/>
      <c r="AK697" s="1"/>
      <c r="AL697" s="1"/>
      <c r="AM697" s="1"/>
      <c r="AN697" s="1"/>
      <c r="AO697" s="1"/>
    </row>
    <row r="698" spans="1:41" s="3" customFormat="1">
      <c r="A698" s="180">
        <v>4869</v>
      </c>
      <c r="B698" s="53" t="s">
        <v>1325</v>
      </c>
      <c r="C698" s="53" t="s">
        <v>1023</v>
      </c>
      <c r="D698" s="7"/>
      <c r="E698" s="9"/>
      <c r="F698" s="173">
        <v>1</v>
      </c>
      <c r="G698" s="9"/>
      <c r="H698" s="8">
        <f t="shared" si="828"/>
        <v>1</v>
      </c>
      <c r="I698" s="4">
        <v>1</v>
      </c>
      <c r="J698" s="9" t="s">
        <v>216</v>
      </c>
      <c r="K698" s="73">
        <f>SUMIF(exportMMB!D:D,budgetMMB!A698,exportMMB!F:F)</f>
        <v>0</v>
      </c>
      <c r="L698" s="19">
        <f t="shared" si="829"/>
        <v>0</v>
      </c>
      <c r="M698" s="32"/>
      <c r="N698" s="19">
        <f t="shared" si="830"/>
        <v>0</v>
      </c>
      <c r="O698" s="42"/>
      <c r="P698" s="42"/>
      <c r="Q698" s="42"/>
      <c r="R698" s="42"/>
      <c r="S698" s="19">
        <f t="shared" si="831"/>
        <v>0</v>
      </c>
      <c r="T698" s="42">
        <f t="shared" si="832"/>
        <v>0</v>
      </c>
      <c r="U698" s="42" t="e">
        <f>SUMIF(#REF!,A:A,#REF!)</f>
        <v>#REF!</v>
      </c>
      <c r="V698" s="42" t="e">
        <f>SUMIF(#REF!,A:A,#REF!)</f>
        <v>#REF!</v>
      </c>
      <c r="W698" s="42" t="e">
        <f>U:U+V:V</f>
        <v>#REF!</v>
      </c>
      <c r="X698" s="42" t="e">
        <f>MAX(L:L-W:W,0)</f>
        <v>#REF!</v>
      </c>
      <c r="Y698" s="42" t="e">
        <f>W:W+X:X</f>
        <v>#REF!</v>
      </c>
      <c r="Z698" s="116" t="e">
        <f>L:L-Y:Y</f>
        <v>#REF!</v>
      </c>
      <c r="AA698" s="120">
        <f>AB:AB-L:L</f>
        <v>0</v>
      </c>
      <c r="AB698" s="153">
        <f>L:L</f>
        <v>0</v>
      </c>
      <c r="AC698" s="1"/>
      <c r="AD698" s="1"/>
      <c r="AE698" s="1"/>
      <c r="AF698" s="1"/>
      <c r="AG698" s="1"/>
      <c r="AH698" s="1"/>
      <c r="AI698" s="1"/>
      <c r="AJ698" s="1"/>
      <c r="AK698" s="1"/>
      <c r="AL698" s="1"/>
      <c r="AM698" s="1"/>
      <c r="AN698" s="1"/>
      <c r="AO698" s="1"/>
    </row>
    <row r="699" spans="1:41" s="3" customFormat="1">
      <c r="A699" s="180" t="s">
        <v>1316</v>
      </c>
      <c r="B699" s="53" t="s">
        <v>770</v>
      </c>
      <c r="C699" s="53" t="s">
        <v>1023</v>
      </c>
      <c r="D699" s="7"/>
      <c r="E699" s="9"/>
      <c r="F699" s="173">
        <v>1</v>
      </c>
      <c r="G699" s="9"/>
      <c r="H699" s="8">
        <f t="shared" si="828"/>
        <v>1</v>
      </c>
      <c r="I699" s="4">
        <v>1</v>
      </c>
      <c r="J699" s="9" t="s">
        <v>216</v>
      </c>
      <c r="K699" s="73">
        <f>SUMIF(exportMMB!D:D,budgetMMB!A699,exportMMB!F:F)</f>
        <v>0</v>
      </c>
      <c r="L699" s="19">
        <f t="shared" si="829"/>
        <v>0</v>
      </c>
      <c r="M699" s="32"/>
      <c r="N699" s="19">
        <f t="shared" si="830"/>
        <v>0</v>
      </c>
      <c r="O699" s="42"/>
      <c r="P699" s="42"/>
      <c r="Q699" s="42"/>
      <c r="R699" s="42"/>
      <c r="S699" s="19">
        <f t="shared" si="831"/>
        <v>0</v>
      </c>
      <c r="T699" s="42">
        <f t="shared" si="832"/>
        <v>0</v>
      </c>
      <c r="U699" s="42" t="e">
        <f>SUMIF(#REF!,A:A,#REF!)</f>
        <v>#REF!</v>
      </c>
      <c r="V699" s="42" t="e">
        <f>SUMIF(#REF!,A:A,#REF!)</f>
        <v>#REF!</v>
      </c>
      <c r="W699" s="42" t="e">
        <f>U:U+V:V</f>
        <v>#REF!</v>
      </c>
      <c r="X699" s="42" t="e">
        <f>MAX(L:L-W:W,0)</f>
        <v>#REF!</v>
      </c>
      <c r="Y699" s="42" t="e">
        <f>W:W+X:X</f>
        <v>#REF!</v>
      </c>
      <c r="Z699" s="116" t="e">
        <f>L:L-Y:Y</f>
        <v>#REF!</v>
      </c>
      <c r="AA699" s="120">
        <f>AB:AB-L:L</f>
        <v>0</v>
      </c>
      <c r="AB699" s="153">
        <f>L:L</f>
        <v>0</v>
      </c>
      <c r="AC699" s="1"/>
      <c r="AD699" s="1"/>
      <c r="AE699" s="1"/>
      <c r="AF699" s="1"/>
      <c r="AG699" s="1"/>
      <c r="AH699" s="1"/>
      <c r="AI699" s="1"/>
      <c r="AJ699" s="1"/>
      <c r="AK699" s="1"/>
      <c r="AL699" s="1"/>
      <c r="AM699" s="1"/>
      <c r="AN699" s="1"/>
      <c r="AO699" s="1"/>
    </row>
    <row r="700" spans="1:41" s="3" customFormat="1">
      <c r="A700" s="180" t="s">
        <v>1326</v>
      </c>
      <c r="B700" s="53" t="s">
        <v>1327</v>
      </c>
      <c r="C700" s="53" t="s">
        <v>1023</v>
      </c>
      <c r="D700" s="7"/>
      <c r="E700" s="9"/>
      <c r="F700" s="173">
        <v>1</v>
      </c>
      <c r="G700" s="9"/>
      <c r="H700" s="8">
        <f t="shared" si="828"/>
        <v>1</v>
      </c>
      <c r="I700" s="4">
        <v>1</v>
      </c>
      <c r="J700" s="9" t="s">
        <v>216</v>
      </c>
      <c r="K700" s="73">
        <f>SUMIF(exportMMB!D:D,budgetMMB!A700,exportMMB!F:F)</f>
        <v>0</v>
      </c>
      <c r="L700" s="19">
        <f t="shared" si="829"/>
        <v>0</v>
      </c>
      <c r="M700" s="32"/>
      <c r="N700" s="19">
        <f t="shared" si="830"/>
        <v>0</v>
      </c>
      <c r="O700" s="42"/>
      <c r="P700" s="42"/>
      <c r="Q700" s="42"/>
      <c r="R700" s="42"/>
      <c r="S700" s="19">
        <f t="shared" si="831"/>
        <v>0</v>
      </c>
      <c r="T700" s="42">
        <f t="shared" si="832"/>
        <v>0</v>
      </c>
      <c r="U700" s="42" t="e">
        <f>SUMIF(#REF!,A:A,#REF!)</f>
        <v>#REF!</v>
      </c>
      <c r="V700" s="42" t="e">
        <f>SUMIF(#REF!,A:A,#REF!)</f>
        <v>#REF!</v>
      </c>
      <c r="W700" s="42" t="e">
        <f>U:U+V:V</f>
        <v>#REF!</v>
      </c>
      <c r="X700" s="42" t="e">
        <f>MAX(L:L-W:W,0)</f>
        <v>#REF!</v>
      </c>
      <c r="Y700" s="42" t="e">
        <f>W:W+X:X</f>
        <v>#REF!</v>
      </c>
      <c r="Z700" s="116" t="e">
        <f>L:L-Y:Y</f>
        <v>#REF!</v>
      </c>
      <c r="AA700" s="120">
        <f>AB:AB-L:L</f>
        <v>0</v>
      </c>
      <c r="AB700" s="153">
        <f>L:L</f>
        <v>0</v>
      </c>
      <c r="AC700" s="1"/>
      <c r="AD700" s="1"/>
      <c r="AE700" s="1"/>
      <c r="AF700" s="1"/>
      <c r="AG700" s="1"/>
      <c r="AH700" s="1"/>
      <c r="AI700" s="1"/>
      <c r="AJ700" s="1"/>
      <c r="AK700" s="1"/>
      <c r="AL700" s="1"/>
      <c r="AM700" s="1"/>
      <c r="AN700" s="1"/>
      <c r="AO700" s="1"/>
    </row>
    <row r="701" spans="1:41" s="3" customFormat="1">
      <c r="A701" s="375"/>
      <c r="B701" s="376" t="s">
        <v>1154</v>
      </c>
      <c r="C701" s="377"/>
      <c r="D701" s="378"/>
      <c r="E701" s="379"/>
      <c r="F701" s="380"/>
      <c r="G701" s="379"/>
      <c r="H701" s="381"/>
      <c r="I701" s="382"/>
      <c r="J701" s="379"/>
      <c r="K701" s="383"/>
      <c r="L701" s="384">
        <f t="shared" ref="L701:T701" si="833">SUM(L690:L700)</f>
        <v>0</v>
      </c>
      <c r="M701" s="385">
        <f t="shared" si="833"/>
        <v>0</v>
      </c>
      <c r="N701" s="384">
        <f t="shared" si="833"/>
        <v>0</v>
      </c>
      <c r="O701" s="388">
        <f t="shared" si="833"/>
        <v>0</v>
      </c>
      <c r="P701" s="388">
        <f t="shared" si="833"/>
        <v>0</v>
      </c>
      <c r="Q701" s="388">
        <f t="shared" si="833"/>
        <v>0</v>
      </c>
      <c r="R701" s="388">
        <f t="shared" si="833"/>
        <v>0</v>
      </c>
      <c r="S701" s="384">
        <f t="shared" si="833"/>
        <v>0</v>
      </c>
      <c r="T701" s="388">
        <f t="shared" si="833"/>
        <v>0</v>
      </c>
      <c r="U701" s="42" t="e">
        <f t="shared" ref="U701:W701" si="834">SUM(U690:U700)</f>
        <v>#REF!</v>
      </c>
      <c r="V701" s="42" t="e">
        <f t="shared" si="834"/>
        <v>#REF!</v>
      </c>
      <c r="W701" s="42" t="e">
        <f t="shared" si="834"/>
        <v>#REF!</v>
      </c>
      <c r="X701" s="42" t="e">
        <f t="shared" ref="X701" si="835">SUM(X690:X700)</f>
        <v>#REF!</v>
      </c>
      <c r="Y701" s="42" t="e">
        <f t="shared" ref="Y701" si="836">SUM(Y690:Y700)</f>
        <v>#REF!</v>
      </c>
      <c r="Z701" s="116" t="e">
        <f t="shared" ref="Z701" si="837">SUM(Z690:Z700)</f>
        <v>#REF!</v>
      </c>
      <c r="AA701" s="120">
        <f t="shared" ref="AA701" si="838">SUM(AA690:AA700)</f>
        <v>0</v>
      </c>
      <c r="AB701" s="153">
        <f t="shared" ref="AB701" si="839">SUM(AB690:AB700)</f>
        <v>0</v>
      </c>
      <c r="AC701" s="1"/>
      <c r="AD701" s="1"/>
      <c r="AE701" s="1"/>
      <c r="AF701" s="1"/>
      <c r="AG701" s="1"/>
      <c r="AH701" s="1"/>
      <c r="AI701" s="1"/>
      <c r="AJ701" s="1"/>
      <c r="AK701" s="1"/>
      <c r="AL701" s="1"/>
      <c r="AM701" s="1"/>
      <c r="AN701" s="1"/>
      <c r="AO701" s="1"/>
    </row>
    <row r="702" spans="1:41" s="3" customFormat="1">
      <c r="A702" s="375"/>
      <c r="B702" s="376" t="s">
        <v>773</v>
      </c>
      <c r="C702" s="377"/>
      <c r="D702" s="378"/>
      <c r="E702" s="379"/>
      <c r="F702" s="380"/>
      <c r="G702" s="379"/>
      <c r="H702" s="381"/>
      <c r="I702" s="382"/>
      <c r="J702" s="379"/>
      <c r="K702" s="383"/>
      <c r="L702" s="384"/>
      <c r="M702" s="385"/>
      <c r="N702" s="384"/>
      <c r="O702" s="388"/>
      <c r="P702" s="388"/>
      <c r="Q702" s="388"/>
      <c r="R702" s="388"/>
      <c r="S702" s="384"/>
      <c r="T702" s="388"/>
      <c r="U702" s="42"/>
      <c r="V702" s="42"/>
      <c r="W702" s="42"/>
      <c r="X702" s="42"/>
      <c r="Y702" s="42"/>
      <c r="Z702" s="116"/>
      <c r="AA702" s="120"/>
      <c r="AB702" s="153"/>
      <c r="AC702" s="1"/>
      <c r="AD702" s="1"/>
      <c r="AE702" s="1"/>
      <c r="AF702" s="1"/>
      <c r="AG702" s="1"/>
      <c r="AH702" s="1"/>
      <c r="AI702" s="1"/>
      <c r="AJ702" s="1"/>
      <c r="AK702" s="1"/>
      <c r="AL702" s="1"/>
      <c r="AM702" s="1"/>
      <c r="AN702" s="1"/>
      <c r="AO702" s="1"/>
    </row>
    <row r="703" spans="1:41" s="3" customFormat="1">
      <c r="A703" s="180" t="s">
        <v>1328</v>
      </c>
      <c r="B703" s="53" t="s">
        <v>1231</v>
      </c>
      <c r="C703" s="53" t="s">
        <v>1023</v>
      </c>
      <c r="D703" s="7"/>
      <c r="E703" s="9"/>
      <c r="F703" s="173">
        <v>1</v>
      </c>
      <c r="G703" s="9"/>
      <c r="H703" s="8">
        <f t="shared" ref="H703:H706" si="840">SUM(E703:G703)</f>
        <v>1</v>
      </c>
      <c r="I703" s="4">
        <v>1</v>
      </c>
      <c r="J703" s="9" t="s">
        <v>216</v>
      </c>
      <c r="K703" s="73">
        <f>SUMIF(exportMMB!D:D,budgetMMB!A703,exportMMB!F:F)</f>
        <v>0</v>
      </c>
      <c r="L703" s="19">
        <f t="shared" ref="L703:L706" si="841">H703*I703*K703</f>
        <v>0</v>
      </c>
      <c r="M703" s="32"/>
      <c r="N703" s="19">
        <f t="shared" ref="N703:N706" si="842">MAX(L703-SUM(O703:R703),0)</f>
        <v>0</v>
      </c>
      <c r="O703" s="42"/>
      <c r="P703" s="42"/>
      <c r="Q703" s="42"/>
      <c r="R703" s="42"/>
      <c r="S703" s="19">
        <f t="shared" ref="S703:S706" si="843">L703-SUM(N703:R703)</f>
        <v>0</v>
      </c>
      <c r="T703" s="42">
        <f t="shared" ref="T703:T706" si="844">N703</f>
        <v>0</v>
      </c>
      <c r="U703" s="42" t="e">
        <f>SUMIF(#REF!,A:A,#REF!)</f>
        <v>#REF!</v>
      </c>
      <c r="V703" s="42" t="e">
        <f>SUMIF(#REF!,A:A,#REF!)</f>
        <v>#REF!</v>
      </c>
      <c r="W703" s="42" t="e">
        <f>U:U+V:V</f>
        <v>#REF!</v>
      </c>
      <c r="X703" s="42" t="e">
        <f>MAX(L:L-W:W,0)</f>
        <v>#REF!</v>
      </c>
      <c r="Y703" s="42" t="e">
        <f>W:W+X:X</f>
        <v>#REF!</v>
      </c>
      <c r="Z703" s="116" t="e">
        <f>L:L-Y:Y</f>
        <v>#REF!</v>
      </c>
      <c r="AA703" s="120">
        <f>AB:AB-L:L</f>
        <v>0</v>
      </c>
      <c r="AB703" s="153">
        <f>L:L</f>
        <v>0</v>
      </c>
      <c r="AC703" s="1"/>
      <c r="AD703" s="1"/>
      <c r="AE703" s="1"/>
      <c r="AF703" s="1"/>
      <c r="AG703" s="1"/>
      <c r="AH703" s="1"/>
      <c r="AI703" s="1"/>
      <c r="AJ703" s="1"/>
      <c r="AK703" s="1"/>
      <c r="AL703" s="1"/>
      <c r="AM703" s="1"/>
      <c r="AN703" s="1"/>
      <c r="AO703" s="1"/>
    </row>
    <row r="704" spans="1:41" s="3" customFormat="1">
      <c r="A704" s="180" t="s">
        <v>1329</v>
      </c>
      <c r="B704" s="53" t="s">
        <v>772</v>
      </c>
      <c r="C704" s="53" t="s">
        <v>1023</v>
      </c>
      <c r="D704" s="7"/>
      <c r="E704" s="9"/>
      <c r="F704" s="173">
        <v>1</v>
      </c>
      <c r="G704" s="9"/>
      <c r="H704" s="8">
        <f t="shared" si="840"/>
        <v>1</v>
      </c>
      <c r="I704" s="4">
        <v>1</v>
      </c>
      <c r="J704" s="9" t="s">
        <v>216</v>
      </c>
      <c r="K704" s="73">
        <f>SUMIF(exportMMB!D:D,budgetMMB!A704,exportMMB!F:F)</f>
        <v>0</v>
      </c>
      <c r="L704" s="19">
        <f t="shared" si="841"/>
        <v>0</v>
      </c>
      <c r="M704" s="32"/>
      <c r="N704" s="19">
        <f t="shared" si="842"/>
        <v>0</v>
      </c>
      <c r="O704" s="42"/>
      <c r="P704" s="42"/>
      <c r="Q704" s="42"/>
      <c r="R704" s="42"/>
      <c r="S704" s="19">
        <f t="shared" si="843"/>
        <v>0</v>
      </c>
      <c r="T704" s="42">
        <f t="shared" si="844"/>
        <v>0</v>
      </c>
      <c r="U704" s="42" t="e">
        <f>SUMIF(#REF!,A:A,#REF!)</f>
        <v>#REF!</v>
      </c>
      <c r="V704" s="42" t="e">
        <f>SUMIF(#REF!,A:A,#REF!)</f>
        <v>#REF!</v>
      </c>
      <c r="W704" s="42" t="e">
        <f>U:U+V:V</f>
        <v>#REF!</v>
      </c>
      <c r="X704" s="42" t="e">
        <f>MAX(L:L-W:W,0)</f>
        <v>#REF!</v>
      </c>
      <c r="Y704" s="42" t="e">
        <f>W:W+X:X</f>
        <v>#REF!</v>
      </c>
      <c r="Z704" s="116" t="e">
        <f>L:L-Y:Y</f>
        <v>#REF!</v>
      </c>
      <c r="AA704" s="120">
        <f>AB:AB-L:L</f>
        <v>0</v>
      </c>
      <c r="AB704" s="153">
        <f>L:L</f>
        <v>0</v>
      </c>
      <c r="AC704" s="1"/>
      <c r="AD704" s="1"/>
      <c r="AE704" s="1"/>
      <c r="AF704" s="1"/>
      <c r="AG704" s="1"/>
      <c r="AH704" s="1"/>
      <c r="AI704" s="1"/>
      <c r="AJ704" s="1"/>
      <c r="AK704" s="1"/>
      <c r="AL704" s="1"/>
      <c r="AM704" s="1"/>
      <c r="AN704" s="1"/>
      <c r="AO704" s="1"/>
    </row>
    <row r="705" spans="1:41" s="3" customFormat="1">
      <c r="A705" s="180" t="s">
        <v>1330</v>
      </c>
      <c r="B705" s="53" t="s">
        <v>1413</v>
      </c>
      <c r="C705" s="53" t="s">
        <v>1023</v>
      </c>
      <c r="D705" s="7"/>
      <c r="E705" s="9"/>
      <c r="F705" s="173">
        <v>1</v>
      </c>
      <c r="G705" s="9"/>
      <c r="H705" s="8">
        <f t="shared" si="840"/>
        <v>1</v>
      </c>
      <c r="I705" s="4">
        <v>1</v>
      </c>
      <c r="J705" s="9" t="s">
        <v>216</v>
      </c>
      <c r="K705" s="73">
        <f>SUMIF(exportMMB!D:D,budgetMMB!A705,exportMMB!F:F)</f>
        <v>0</v>
      </c>
      <c r="L705" s="19">
        <f t="shared" si="841"/>
        <v>0</v>
      </c>
      <c r="M705" s="32"/>
      <c r="N705" s="19">
        <f t="shared" si="842"/>
        <v>0</v>
      </c>
      <c r="O705" s="42"/>
      <c r="P705" s="42"/>
      <c r="Q705" s="42"/>
      <c r="R705" s="42"/>
      <c r="S705" s="19">
        <f t="shared" si="843"/>
        <v>0</v>
      </c>
      <c r="T705" s="42">
        <f t="shared" si="844"/>
        <v>0</v>
      </c>
      <c r="U705" s="42" t="e">
        <f>SUMIF(#REF!,A:A,#REF!)</f>
        <v>#REF!</v>
      </c>
      <c r="V705" s="42" t="e">
        <f>SUMIF(#REF!,A:A,#REF!)</f>
        <v>#REF!</v>
      </c>
      <c r="W705" s="42" t="e">
        <f>U:U+V:V</f>
        <v>#REF!</v>
      </c>
      <c r="X705" s="42" t="e">
        <f>MAX(L:L-W:W,0)</f>
        <v>#REF!</v>
      </c>
      <c r="Y705" s="42" t="e">
        <f>W:W+X:X</f>
        <v>#REF!</v>
      </c>
      <c r="Z705" s="116" t="e">
        <f>L:L-Y:Y</f>
        <v>#REF!</v>
      </c>
      <c r="AA705" s="120">
        <f>AB:AB-L:L</f>
        <v>0</v>
      </c>
      <c r="AB705" s="153">
        <f>L:L</f>
        <v>0</v>
      </c>
      <c r="AC705" s="1"/>
      <c r="AD705" s="1"/>
      <c r="AE705" s="1"/>
      <c r="AF705" s="1"/>
      <c r="AG705" s="1"/>
      <c r="AH705" s="1"/>
      <c r="AI705" s="1"/>
      <c r="AJ705" s="1"/>
      <c r="AK705" s="1"/>
      <c r="AL705" s="1"/>
      <c r="AM705" s="1"/>
      <c r="AN705" s="1"/>
      <c r="AO705" s="1"/>
    </row>
    <row r="706" spans="1:41" s="3" customFormat="1">
      <c r="A706" s="180">
        <v>4878</v>
      </c>
      <c r="B706" s="53" t="s">
        <v>1331</v>
      </c>
      <c r="C706" s="53" t="s">
        <v>1023</v>
      </c>
      <c r="D706" s="7"/>
      <c r="E706" s="9"/>
      <c r="F706" s="173">
        <v>1</v>
      </c>
      <c r="G706" s="9"/>
      <c r="H706" s="8">
        <f t="shared" si="840"/>
        <v>1</v>
      </c>
      <c r="I706" s="4">
        <v>1</v>
      </c>
      <c r="J706" s="9" t="s">
        <v>216</v>
      </c>
      <c r="K706" s="73">
        <f>SUMIF(exportMMB!D:D,budgetMMB!A706,exportMMB!F:F)</f>
        <v>0</v>
      </c>
      <c r="L706" s="19">
        <f t="shared" si="841"/>
        <v>0</v>
      </c>
      <c r="M706" s="32"/>
      <c r="N706" s="19">
        <f t="shared" si="842"/>
        <v>0</v>
      </c>
      <c r="O706" s="42"/>
      <c r="P706" s="42"/>
      <c r="Q706" s="42"/>
      <c r="R706" s="42"/>
      <c r="S706" s="19">
        <f t="shared" si="843"/>
        <v>0</v>
      </c>
      <c r="T706" s="42">
        <f t="shared" si="844"/>
        <v>0</v>
      </c>
      <c r="U706" s="42" t="e">
        <f>SUMIF(#REF!,A:A,#REF!)</f>
        <v>#REF!</v>
      </c>
      <c r="V706" s="42" t="e">
        <f>SUMIF(#REF!,A:A,#REF!)</f>
        <v>#REF!</v>
      </c>
      <c r="W706" s="42" t="e">
        <f>U:U+V:V</f>
        <v>#REF!</v>
      </c>
      <c r="X706" s="42" t="e">
        <f>MAX(L:L-W:W,0)</f>
        <v>#REF!</v>
      </c>
      <c r="Y706" s="42" t="e">
        <f>W:W+X:X</f>
        <v>#REF!</v>
      </c>
      <c r="Z706" s="116" t="e">
        <f>L:L-Y:Y</f>
        <v>#REF!</v>
      </c>
      <c r="AA706" s="120">
        <f>AB:AB-L:L</f>
        <v>0</v>
      </c>
      <c r="AB706" s="153">
        <f>L:L</f>
        <v>0</v>
      </c>
      <c r="AC706" s="1"/>
      <c r="AD706" s="1"/>
      <c r="AE706" s="1"/>
      <c r="AF706" s="1"/>
      <c r="AG706" s="1"/>
      <c r="AH706" s="1"/>
      <c r="AI706" s="1"/>
      <c r="AJ706" s="1"/>
      <c r="AK706" s="1"/>
      <c r="AL706" s="1"/>
      <c r="AM706" s="1"/>
      <c r="AN706" s="1"/>
      <c r="AO706" s="1"/>
    </row>
    <row r="707" spans="1:41" s="3" customFormat="1">
      <c r="A707" s="375"/>
      <c r="B707" s="376" t="s">
        <v>1154</v>
      </c>
      <c r="C707" s="377"/>
      <c r="D707" s="378"/>
      <c r="E707" s="379"/>
      <c r="F707" s="380"/>
      <c r="G707" s="379"/>
      <c r="H707" s="381"/>
      <c r="I707" s="382"/>
      <c r="J707" s="379"/>
      <c r="K707" s="73"/>
      <c r="L707" s="384">
        <f t="shared" ref="L707:T707" si="845">SUM(L703:L706)</f>
        <v>0</v>
      </c>
      <c r="M707" s="385">
        <f t="shared" si="845"/>
        <v>0</v>
      </c>
      <c r="N707" s="384">
        <f t="shared" si="845"/>
        <v>0</v>
      </c>
      <c r="O707" s="388">
        <f t="shared" si="845"/>
        <v>0</v>
      </c>
      <c r="P707" s="388">
        <f t="shared" si="845"/>
        <v>0</v>
      </c>
      <c r="Q707" s="388">
        <f t="shared" si="845"/>
        <v>0</v>
      </c>
      <c r="R707" s="388">
        <f t="shared" si="845"/>
        <v>0</v>
      </c>
      <c r="S707" s="384">
        <f t="shared" si="845"/>
        <v>0</v>
      </c>
      <c r="T707" s="388">
        <f t="shared" si="845"/>
        <v>0</v>
      </c>
      <c r="U707" s="42" t="e">
        <f t="shared" ref="U707:W707" si="846">SUM(U703:U706)</f>
        <v>#REF!</v>
      </c>
      <c r="V707" s="42" t="e">
        <f t="shared" si="846"/>
        <v>#REF!</v>
      </c>
      <c r="W707" s="42" t="e">
        <f t="shared" si="846"/>
        <v>#REF!</v>
      </c>
      <c r="X707" s="42" t="e">
        <f t="shared" ref="X707" si="847">SUM(X703:X706)</f>
        <v>#REF!</v>
      </c>
      <c r="Y707" s="42" t="e">
        <f t="shared" ref="Y707" si="848">SUM(Y703:Y706)</f>
        <v>#REF!</v>
      </c>
      <c r="Z707" s="116" t="e">
        <f t="shared" ref="Z707" si="849">SUM(Z703:Z706)</f>
        <v>#REF!</v>
      </c>
      <c r="AA707" s="120">
        <f t="shared" ref="AA707" si="850">SUM(AA703:AA706)</f>
        <v>0</v>
      </c>
      <c r="AB707" s="153">
        <f t="shared" ref="AB707" si="851">SUM(AB703:AB706)</f>
        <v>0</v>
      </c>
      <c r="AC707" s="1"/>
      <c r="AD707" s="1"/>
      <c r="AE707" s="1"/>
      <c r="AF707" s="1"/>
      <c r="AG707" s="1"/>
      <c r="AH707" s="1"/>
      <c r="AI707" s="1"/>
      <c r="AJ707" s="1"/>
      <c r="AK707" s="1"/>
      <c r="AL707" s="1"/>
      <c r="AM707" s="1"/>
      <c r="AN707" s="1"/>
      <c r="AO707" s="1"/>
    </row>
    <row r="708" spans="1:41" s="3" customFormat="1">
      <c r="A708" s="375"/>
      <c r="B708" s="376" t="s">
        <v>1239</v>
      </c>
      <c r="C708" s="377"/>
      <c r="D708" s="378"/>
      <c r="E708" s="379"/>
      <c r="F708" s="380"/>
      <c r="G708" s="379"/>
      <c r="H708" s="381"/>
      <c r="I708" s="382"/>
      <c r="J708" s="379"/>
      <c r="K708" s="383"/>
      <c r="L708" s="384"/>
      <c r="M708" s="385"/>
      <c r="N708" s="384"/>
      <c r="O708" s="388"/>
      <c r="P708" s="388"/>
      <c r="Q708" s="388"/>
      <c r="R708" s="388"/>
      <c r="S708" s="384"/>
      <c r="T708" s="388"/>
      <c r="U708" s="42"/>
      <c r="V708" s="42"/>
      <c r="W708" s="42"/>
      <c r="X708" s="42"/>
      <c r="Y708" s="42"/>
      <c r="Z708" s="116"/>
      <c r="AA708" s="120"/>
      <c r="AB708" s="153"/>
      <c r="AC708" s="1"/>
      <c r="AD708" s="1"/>
      <c r="AE708" s="1"/>
      <c r="AF708" s="1"/>
      <c r="AG708" s="1"/>
      <c r="AH708" s="1"/>
      <c r="AI708" s="1"/>
      <c r="AJ708" s="1"/>
      <c r="AK708" s="1"/>
      <c r="AL708" s="1"/>
      <c r="AM708" s="1"/>
      <c r="AN708" s="1"/>
      <c r="AO708" s="1"/>
    </row>
    <row r="709" spans="1:41" s="3" customFormat="1">
      <c r="A709" s="180" t="s">
        <v>1332</v>
      </c>
      <c r="B709" s="53" t="s">
        <v>1333</v>
      </c>
      <c r="C709" s="53" t="s">
        <v>1023</v>
      </c>
      <c r="D709" s="7"/>
      <c r="E709" s="9"/>
      <c r="F709" s="173">
        <v>1</v>
      </c>
      <c r="G709" s="9"/>
      <c r="H709" s="8">
        <f t="shared" ref="H709:H720" si="852">SUM(E709:G709)</f>
        <v>1</v>
      </c>
      <c r="I709" s="4">
        <v>1</v>
      </c>
      <c r="J709" s="9" t="s">
        <v>216</v>
      </c>
      <c r="K709" s="73">
        <f>SUMIF(exportMMB!D:D,budgetMMB!A709,exportMMB!F:F)</f>
        <v>0</v>
      </c>
      <c r="L709" s="19">
        <f t="shared" ref="L709:L720" si="853">H709*I709*K709</f>
        <v>0</v>
      </c>
      <c r="M709" s="32"/>
      <c r="N709" s="19">
        <f t="shared" ref="N709:N720" si="854">MAX(L709-SUM(O709:R709),0)</f>
        <v>0</v>
      </c>
      <c r="O709" s="42"/>
      <c r="P709" s="42"/>
      <c r="Q709" s="42"/>
      <c r="R709" s="42"/>
      <c r="S709" s="19">
        <f t="shared" ref="S709:S720" si="855">L709-SUM(N709:R709)</f>
        <v>0</v>
      </c>
      <c r="T709" s="42">
        <f t="shared" ref="T709:T720" si="856">N709</f>
        <v>0</v>
      </c>
      <c r="U709" s="42" t="e">
        <f>SUMIF(#REF!,A:A,#REF!)</f>
        <v>#REF!</v>
      </c>
      <c r="V709" s="42" t="e">
        <f>SUMIF(#REF!,A:A,#REF!)</f>
        <v>#REF!</v>
      </c>
      <c r="W709" s="42" t="e">
        <f>U:U+V:V</f>
        <v>#REF!</v>
      </c>
      <c r="X709" s="42" t="e">
        <f>MAX(L:L-W:W,0)</f>
        <v>#REF!</v>
      </c>
      <c r="Y709" s="42" t="e">
        <f>W:W+X:X</f>
        <v>#REF!</v>
      </c>
      <c r="Z709" s="116" t="e">
        <f>L:L-Y:Y</f>
        <v>#REF!</v>
      </c>
      <c r="AA709" s="120">
        <f>AB:AB-L:L</f>
        <v>0</v>
      </c>
      <c r="AB709" s="153">
        <f>L:L</f>
        <v>0</v>
      </c>
      <c r="AC709" s="1"/>
      <c r="AD709" s="1"/>
      <c r="AE709" s="1"/>
      <c r="AF709" s="1"/>
      <c r="AG709" s="1"/>
      <c r="AH709" s="1"/>
      <c r="AI709" s="1"/>
      <c r="AJ709" s="1"/>
      <c r="AK709" s="1"/>
      <c r="AL709" s="1"/>
      <c r="AM709" s="1"/>
      <c r="AN709" s="1"/>
      <c r="AO709" s="1"/>
    </row>
    <row r="710" spans="1:41" s="3" customFormat="1">
      <c r="A710" s="180" t="s">
        <v>1334</v>
      </c>
      <c r="B710" s="53" t="s">
        <v>768</v>
      </c>
      <c r="C710" s="53" t="s">
        <v>1023</v>
      </c>
      <c r="D710" s="7"/>
      <c r="E710" s="9"/>
      <c r="F710" s="173">
        <v>1</v>
      </c>
      <c r="G710" s="9"/>
      <c r="H710" s="8">
        <f t="shared" si="852"/>
        <v>1</v>
      </c>
      <c r="I710" s="4">
        <v>1</v>
      </c>
      <c r="J710" s="9" t="s">
        <v>216</v>
      </c>
      <c r="K710" s="73">
        <f>SUMIF(exportMMB!D:D,budgetMMB!A710,exportMMB!F:F)</f>
        <v>0</v>
      </c>
      <c r="L710" s="19">
        <f t="shared" si="853"/>
        <v>0</v>
      </c>
      <c r="M710" s="32"/>
      <c r="N710" s="19">
        <f t="shared" si="854"/>
        <v>0</v>
      </c>
      <c r="O710" s="42"/>
      <c r="P710" s="42"/>
      <c r="Q710" s="42"/>
      <c r="R710" s="42"/>
      <c r="S710" s="19">
        <f t="shared" si="855"/>
        <v>0</v>
      </c>
      <c r="T710" s="42">
        <f t="shared" si="856"/>
        <v>0</v>
      </c>
      <c r="U710" s="42" t="e">
        <f>SUMIF(#REF!,A:A,#REF!)</f>
        <v>#REF!</v>
      </c>
      <c r="V710" s="42" t="e">
        <f>SUMIF(#REF!,A:A,#REF!)</f>
        <v>#REF!</v>
      </c>
      <c r="W710" s="42" t="e">
        <f>U:U+V:V</f>
        <v>#REF!</v>
      </c>
      <c r="X710" s="42" t="e">
        <f>MAX(L:L-W:W,0)</f>
        <v>#REF!</v>
      </c>
      <c r="Y710" s="42" t="e">
        <f>W:W+X:X</f>
        <v>#REF!</v>
      </c>
      <c r="Z710" s="116" t="e">
        <f>L:L-Y:Y</f>
        <v>#REF!</v>
      </c>
      <c r="AA710" s="120">
        <f>AB:AB-L:L</f>
        <v>0</v>
      </c>
      <c r="AB710" s="153">
        <f>L:L</f>
        <v>0</v>
      </c>
      <c r="AC710" s="1"/>
      <c r="AD710" s="1"/>
      <c r="AE710" s="1"/>
      <c r="AF710" s="1"/>
      <c r="AG710" s="1"/>
      <c r="AH710" s="1"/>
      <c r="AI710" s="1"/>
      <c r="AJ710" s="1"/>
      <c r="AK710" s="1"/>
      <c r="AL710" s="1"/>
      <c r="AM710" s="1"/>
      <c r="AN710" s="1"/>
      <c r="AO710" s="1"/>
    </row>
    <row r="711" spans="1:41" s="3" customFormat="1">
      <c r="A711" s="180" t="s">
        <v>1335</v>
      </c>
      <c r="B711" s="53" t="s">
        <v>1336</v>
      </c>
      <c r="C711" s="53" t="s">
        <v>1023</v>
      </c>
      <c r="D711" s="7"/>
      <c r="E711" s="9"/>
      <c r="F711" s="173">
        <v>1</v>
      </c>
      <c r="G711" s="9"/>
      <c r="H711" s="8">
        <f t="shared" si="852"/>
        <v>1</v>
      </c>
      <c r="I711" s="4">
        <v>1</v>
      </c>
      <c r="J711" s="9" t="s">
        <v>216</v>
      </c>
      <c r="K711" s="73">
        <f>SUMIF(exportMMB!D:D,budgetMMB!A711,exportMMB!F:F)</f>
        <v>0</v>
      </c>
      <c r="L711" s="19">
        <f t="shared" si="853"/>
        <v>0</v>
      </c>
      <c r="M711" s="32"/>
      <c r="N711" s="19">
        <f t="shared" si="854"/>
        <v>0</v>
      </c>
      <c r="O711" s="42"/>
      <c r="P711" s="42"/>
      <c r="Q711" s="42"/>
      <c r="R711" s="42"/>
      <c r="S711" s="19">
        <f t="shared" si="855"/>
        <v>0</v>
      </c>
      <c r="T711" s="42">
        <f t="shared" si="856"/>
        <v>0</v>
      </c>
      <c r="U711" s="42" t="e">
        <f>SUMIF(#REF!,A:A,#REF!)</f>
        <v>#REF!</v>
      </c>
      <c r="V711" s="42" t="e">
        <f>SUMIF(#REF!,A:A,#REF!)</f>
        <v>#REF!</v>
      </c>
      <c r="W711" s="42" t="e">
        <f>U:U+V:V</f>
        <v>#REF!</v>
      </c>
      <c r="X711" s="42" t="e">
        <f>MAX(L:L-W:W,0)</f>
        <v>#REF!</v>
      </c>
      <c r="Y711" s="42" t="e">
        <f>W:W+X:X</f>
        <v>#REF!</v>
      </c>
      <c r="Z711" s="116" t="e">
        <f>L:L-Y:Y</f>
        <v>#REF!</v>
      </c>
      <c r="AA711" s="120">
        <f>AB:AB-L:L</f>
        <v>0</v>
      </c>
      <c r="AB711" s="153">
        <f>L:L</f>
        <v>0</v>
      </c>
      <c r="AC711" s="1"/>
      <c r="AD711" s="1"/>
      <c r="AE711" s="1"/>
      <c r="AF711" s="1"/>
      <c r="AG711" s="1"/>
      <c r="AH711" s="1"/>
      <c r="AI711" s="1"/>
      <c r="AJ711" s="1"/>
      <c r="AK711" s="1"/>
      <c r="AL711" s="1"/>
      <c r="AM711" s="1"/>
      <c r="AN711" s="1"/>
      <c r="AO711" s="1"/>
    </row>
    <row r="712" spans="1:41" s="3" customFormat="1">
      <c r="A712" s="180" t="s">
        <v>1337</v>
      </c>
      <c r="B712" s="53" t="s">
        <v>1338</v>
      </c>
      <c r="C712" s="53" t="s">
        <v>1023</v>
      </c>
      <c r="D712" s="7"/>
      <c r="E712" s="9"/>
      <c r="F712" s="173">
        <v>1</v>
      </c>
      <c r="G712" s="9"/>
      <c r="H712" s="8">
        <f t="shared" si="852"/>
        <v>1</v>
      </c>
      <c r="I712" s="4">
        <v>1</v>
      </c>
      <c r="J712" s="9" t="s">
        <v>216</v>
      </c>
      <c r="K712" s="73">
        <f>SUMIF(exportMMB!D:D,budgetMMB!A712,exportMMB!F:F)</f>
        <v>0</v>
      </c>
      <c r="L712" s="19">
        <f t="shared" si="853"/>
        <v>0</v>
      </c>
      <c r="M712" s="32"/>
      <c r="N712" s="19">
        <f t="shared" si="854"/>
        <v>0</v>
      </c>
      <c r="O712" s="42"/>
      <c r="P712" s="42"/>
      <c r="Q712" s="42"/>
      <c r="R712" s="42"/>
      <c r="S712" s="19">
        <f t="shared" si="855"/>
        <v>0</v>
      </c>
      <c r="T712" s="42">
        <f t="shared" si="856"/>
        <v>0</v>
      </c>
      <c r="U712" s="42" t="e">
        <f>SUMIF(#REF!,A:A,#REF!)</f>
        <v>#REF!</v>
      </c>
      <c r="V712" s="42" t="e">
        <f>SUMIF(#REF!,A:A,#REF!)</f>
        <v>#REF!</v>
      </c>
      <c r="W712" s="42" t="e">
        <f>U:U+V:V</f>
        <v>#REF!</v>
      </c>
      <c r="X712" s="42" t="e">
        <f>MAX(L:L-W:W,0)</f>
        <v>#REF!</v>
      </c>
      <c r="Y712" s="42" t="e">
        <f>W:W+X:X</f>
        <v>#REF!</v>
      </c>
      <c r="Z712" s="116" t="e">
        <f>L:L-Y:Y</f>
        <v>#REF!</v>
      </c>
      <c r="AA712" s="120">
        <f>AB:AB-L:L</f>
        <v>0</v>
      </c>
      <c r="AB712" s="153">
        <f>L:L</f>
        <v>0</v>
      </c>
      <c r="AC712" s="1"/>
      <c r="AD712" s="1"/>
      <c r="AE712" s="1"/>
      <c r="AF712" s="1"/>
      <c r="AG712" s="1"/>
      <c r="AH712" s="1"/>
      <c r="AI712" s="1"/>
      <c r="AJ712" s="1"/>
      <c r="AK712" s="1"/>
      <c r="AL712" s="1"/>
      <c r="AM712" s="1"/>
      <c r="AN712" s="1"/>
      <c r="AO712" s="1"/>
    </row>
    <row r="713" spans="1:41" s="3" customFormat="1">
      <c r="A713" s="180" t="s">
        <v>1339</v>
      </c>
      <c r="B713" s="53" t="s">
        <v>1340</v>
      </c>
      <c r="C713" s="53" t="s">
        <v>1023</v>
      </c>
      <c r="D713" s="7"/>
      <c r="E713" s="9"/>
      <c r="F713" s="173">
        <v>1</v>
      </c>
      <c r="G713" s="9"/>
      <c r="H713" s="8">
        <f t="shared" si="852"/>
        <v>1</v>
      </c>
      <c r="I713" s="4">
        <v>1</v>
      </c>
      <c r="J713" s="9" t="s">
        <v>216</v>
      </c>
      <c r="K713" s="73">
        <f>SUMIF(exportMMB!D:D,budgetMMB!A713,exportMMB!F:F)</f>
        <v>0</v>
      </c>
      <c r="L713" s="19">
        <f t="shared" si="853"/>
        <v>0</v>
      </c>
      <c r="M713" s="32"/>
      <c r="N713" s="19">
        <f t="shared" si="854"/>
        <v>0</v>
      </c>
      <c r="O713" s="42"/>
      <c r="P713" s="42"/>
      <c r="Q713" s="42"/>
      <c r="R713" s="42"/>
      <c r="S713" s="19">
        <f t="shared" si="855"/>
        <v>0</v>
      </c>
      <c r="T713" s="42">
        <f t="shared" si="856"/>
        <v>0</v>
      </c>
      <c r="U713" s="42" t="e">
        <f>SUMIF(#REF!,A:A,#REF!)</f>
        <v>#REF!</v>
      </c>
      <c r="V713" s="42" t="e">
        <f>SUMIF(#REF!,A:A,#REF!)</f>
        <v>#REF!</v>
      </c>
      <c r="W713" s="42" t="e">
        <f>U:U+V:V</f>
        <v>#REF!</v>
      </c>
      <c r="X713" s="42" t="e">
        <f>MAX(L:L-W:W,0)</f>
        <v>#REF!</v>
      </c>
      <c r="Y713" s="42" t="e">
        <f>W:W+X:X</f>
        <v>#REF!</v>
      </c>
      <c r="Z713" s="116" t="e">
        <f>L:L-Y:Y</f>
        <v>#REF!</v>
      </c>
      <c r="AA713" s="120">
        <f>AB:AB-L:L</f>
        <v>0</v>
      </c>
      <c r="AB713" s="153">
        <f>L:L</f>
        <v>0</v>
      </c>
      <c r="AC713" s="1"/>
      <c r="AD713" s="1"/>
      <c r="AE713" s="1"/>
      <c r="AF713" s="1"/>
      <c r="AG713" s="1"/>
      <c r="AH713" s="1"/>
      <c r="AI713" s="1"/>
      <c r="AJ713" s="1"/>
      <c r="AK713" s="1"/>
      <c r="AL713" s="1"/>
      <c r="AM713" s="1"/>
      <c r="AN713" s="1"/>
      <c r="AO713" s="1"/>
    </row>
    <row r="714" spans="1:41" s="3" customFormat="1">
      <c r="A714" s="180" t="s">
        <v>1341</v>
      </c>
      <c r="B714" s="53" t="s">
        <v>1247</v>
      </c>
      <c r="C714" s="53" t="s">
        <v>1023</v>
      </c>
      <c r="D714" s="7"/>
      <c r="E714" s="9"/>
      <c r="F714" s="173">
        <v>1</v>
      </c>
      <c r="G714" s="9"/>
      <c r="H714" s="8">
        <f t="shared" si="852"/>
        <v>1</v>
      </c>
      <c r="I714" s="4">
        <v>1</v>
      </c>
      <c r="J714" s="9" t="s">
        <v>216</v>
      </c>
      <c r="K714" s="73">
        <f>SUMIF(exportMMB!D:D,budgetMMB!A714,exportMMB!F:F)</f>
        <v>0</v>
      </c>
      <c r="L714" s="19">
        <f t="shared" si="853"/>
        <v>0</v>
      </c>
      <c r="M714" s="32"/>
      <c r="N714" s="19">
        <f t="shared" si="854"/>
        <v>0</v>
      </c>
      <c r="O714" s="42"/>
      <c r="P714" s="42"/>
      <c r="Q714" s="42"/>
      <c r="R714" s="42"/>
      <c r="S714" s="19">
        <f t="shared" si="855"/>
        <v>0</v>
      </c>
      <c r="T714" s="42">
        <f t="shared" si="856"/>
        <v>0</v>
      </c>
      <c r="U714" s="42" t="e">
        <f>SUMIF(#REF!,A:A,#REF!)</f>
        <v>#REF!</v>
      </c>
      <c r="V714" s="42" t="e">
        <f>SUMIF(#REF!,A:A,#REF!)</f>
        <v>#REF!</v>
      </c>
      <c r="W714" s="42" t="e">
        <f>U:U+V:V</f>
        <v>#REF!</v>
      </c>
      <c r="X714" s="42" t="e">
        <f>MAX(L:L-W:W,0)</f>
        <v>#REF!</v>
      </c>
      <c r="Y714" s="42" t="e">
        <f>W:W+X:X</f>
        <v>#REF!</v>
      </c>
      <c r="Z714" s="116" t="e">
        <f>L:L-Y:Y</f>
        <v>#REF!</v>
      </c>
      <c r="AA714" s="120">
        <f>AB:AB-L:L</f>
        <v>0</v>
      </c>
      <c r="AB714" s="153">
        <f>L:L</f>
        <v>0</v>
      </c>
      <c r="AC714" s="1"/>
      <c r="AD714" s="1"/>
      <c r="AE714" s="1"/>
      <c r="AF714" s="1"/>
      <c r="AG714" s="1"/>
      <c r="AH714" s="1"/>
      <c r="AI714" s="1"/>
      <c r="AJ714" s="1"/>
      <c r="AK714" s="1"/>
      <c r="AL714" s="1"/>
      <c r="AM714" s="1"/>
      <c r="AN714" s="1"/>
      <c r="AO714" s="1"/>
    </row>
    <row r="715" spans="1:41" s="3" customFormat="1">
      <c r="A715" s="180" t="s">
        <v>1342</v>
      </c>
      <c r="B715" s="53" t="s">
        <v>1179</v>
      </c>
      <c r="C715" s="53" t="s">
        <v>1023</v>
      </c>
      <c r="D715" s="7"/>
      <c r="E715" s="9"/>
      <c r="F715" s="173">
        <v>1</v>
      </c>
      <c r="G715" s="9"/>
      <c r="H715" s="8">
        <f t="shared" si="852"/>
        <v>1</v>
      </c>
      <c r="I715" s="4">
        <v>1</v>
      </c>
      <c r="J715" s="9" t="s">
        <v>216</v>
      </c>
      <c r="K715" s="73">
        <f>SUMIF(exportMMB!D:D,budgetMMB!A715,exportMMB!F:F)</f>
        <v>0</v>
      </c>
      <c r="L715" s="19">
        <f t="shared" si="853"/>
        <v>0</v>
      </c>
      <c r="M715" s="32"/>
      <c r="N715" s="19">
        <f t="shared" si="854"/>
        <v>0</v>
      </c>
      <c r="O715" s="42"/>
      <c r="P715" s="42"/>
      <c r="Q715" s="42"/>
      <c r="R715" s="42"/>
      <c r="S715" s="19">
        <f t="shared" si="855"/>
        <v>0</v>
      </c>
      <c r="T715" s="42">
        <f t="shared" si="856"/>
        <v>0</v>
      </c>
      <c r="U715" s="42" t="e">
        <f>SUMIF(#REF!,A:A,#REF!)</f>
        <v>#REF!</v>
      </c>
      <c r="V715" s="42" t="e">
        <f>SUMIF(#REF!,A:A,#REF!)</f>
        <v>#REF!</v>
      </c>
      <c r="W715" s="42" t="e">
        <f>U:U+V:V</f>
        <v>#REF!</v>
      </c>
      <c r="X715" s="42" t="e">
        <f>MAX(L:L-W:W,0)</f>
        <v>#REF!</v>
      </c>
      <c r="Y715" s="42" t="e">
        <f>W:W+X:X</f>
        <v>#REF!</v>
      </c>
      <c r="Z715" s="116" t="e">
        <f>L:L-Y:Y</f>
        <v>#REF!</v>
      </c>
      <c r="AA715" s="120">
        <f>AB:AB-L:L</f>
        <v>0</v>
      </c>
      <c r="AB715" s="153">
        <f>L:L</f>
        <v>0</v>
      </c>
      <c r="AC715" s="1"/>
      <c r="AD715" s="1"/>
      <c r="AE715" s="1"/>
      <c r="AF715" s="1"/>
      <c r="AG715" s="1"/>
      <c r="AH715" s="1"/>
      <c r="AI715" s="1"/>
      <c r="AJ715" s="1"/>
      <c r="AK715" s="1"/>
      <c r="AL715" s="1"/>
      <c r="AM715" s="1"/>
      <c r="AN715" s="1"/>
      <c r="AO715" s="1"/>
    </row>
    <row r="716" spans="1:41" s="3" customFormat="1">
      <c r="A716" s="180" t="s">
        <v>1343</v>
      </c>
      <c r="B716" s="53" t="s">
        <v>1250</v>
      </c>
      <c r="C716" s="53" t="s">
        <v>1023</v>
      </c>
      <c r="D716" s="7"/>
      <c r="E716" s="9"/>
      <c r="F716" s="173">
        <v>1</v>
      </c>
      <c r="G716" s="9"/>
      <c r="H716" s="8">
        <f t="shared" si="852"/>
        <v>1</v>
      </c>
      <c r="I716" s="4">
        <v>1</v>
      </c>
      <c r="J716" s="9" t="s">
        <v>216</v>
      </c>
      <c r="K716" s="73">
        <f>SUMIF(exportMMB!D:D,budgetMMB!A716,exportMMB!F:F)</f>
        <v>0</v>
      </c>
      <c r="L716" s="19">
        <f t="shared" si="853"/>
        <v>0</v>
      </c>
      <c r="M716" s="32"/>
      <c r="N716" s="19">
        <f t="shared" si="854"/>
        <v>0</v>
      </c>
      <c r="O716" s="42"/>
      <c r="P716" s="42"/>
      <c r="Q716" s="42"/>
      <c r="R716" s="42"/>
      <c r="S716" s="19">
        <f t="shared" si="855"/>
        <v>0</v>
      </c>
      <c r="T716" s="42">
        <f t="shared" si="856"/>
        <v>0</v>
      </c>
      <c r="U716" s="42" t="e">
        <f>SUMIF(#REF!,A:A,#REF!)</f>
        <v>#REF!</v>
      </c>
      <c r="V716" s="42" t="e">
        <f>SUMIF(#REF!,A:A,#REF!)</f>
        <v>#REF!</v>
      </c>
      <c r="W716" s="42" t="e">
        <f>U:U+V:V</f>
        <v>#REF!</v>
      </c>
      <c r="X716" s="42" t="e">
        <f>MAX(L:L-W:W,0)</f>
        <v>#REF!</v>
      </c>
      <c r="Y716" s="42" t="e">
        <f>W:W+X:X</f>
        <v>#REF!</v>
      </c>
      <c r="Z716" s="116" t="e">
        <f>L:L-Y:Y</f>
        <v>#REF!</v>
      </c>
      <c r="AA716" s="120">
        <f>AB:AB-L:L</f>
        <v>0</v>
      </c>
      <c r="AB716" s="153">
        <f>L:L</f>
        <v>0</v>
      </c>
      <c r="AC716" s="1"/>
      <c r="AD716" s="1"/>
      <c r="AE716" s="1"/>
      <c r="AF716" s="1"/>
      <c r="AG716" s="1"/>
      <c r="AH716" s="1"/>
      <c r="AI716" s="1"/>
      <c r="AJ716" s="1"/>
      <c r="AK716" s="1"/>
      <c r="AL716" s="1"/>
      <c r="AM716" s="1"/>
      <c r="AN716" s="1"/>
      <c r="AO716" s="1"/>
    </row>
    <row r="717" spans="1:41" s="3" customFormat="1">
      <c r="A717" s="180" t="s">
        <v>1344</v>
      </c>
      <c r="B717" s="53" t="s">
        <v>1252</v>
      </c>
      <c r="C717" s="53" t="s">
        <v>1023</v>
      </c>
      <c r="D717" s="7"/>
      <c r="E717" s="9"/>
      <c r="F717" s="173">
        <v>1</v>
      </c>
      <c r="G717" s="9"/>
      <c r="H717" s="8">
        <f t="shared" si="852"/>
        <v>1</v>
      </c>
      <c r="I717" s="4">
        <v>1</v>
      </c>
      <c r="J717" s="9" t="s">
        <v>216</v>
      </c>
      <c r="K717" s="73">
        <f>SUMIF(exportMMB!D:D,budgetMMB!A717,exportMMB!F:F)</f>
        <v>0</v>
      </c>
      <c r="L717" s="19">
        <f t="shared" si="853"/>
        <v>0</v>
      </c>
      <c r="M717" s="32"/>
      <c r="N717" s="19">
        <f t="shared" si="854"/>
        <v>0</v>
      </c>
      <c r="O717" s="42"/>
      <c r="P717" s="42"/>
      <c r="Q717" s="42"/>
      <c r="R717" s="42"/>
      <c r="S717" s="19">
        <f t="shared" si="855"/>
        <v>0</v>
      </c>
      <c r="T717" s="42">
        <f t="shared" si="856"/>
        <v>0</v>
      </c>
      <c r="U717" s="42" t="e">
        <f>SUMIF(#REF!,A:A,#REF!)</f>
        <v>#REF!</v>
      </c>
      <c r="V717" s="42" t="e">
        <f>SUMIF(#REF!,A:A,#REF!)</f>
        <v>#REF!</v>
      </c>
      <c r="W717" s="42" t="e">
        <f>U:U+V:V</f>
        <v>#REF!</v>
      </c>
      <c r="X717" s="42" t="e">
        <f>MAX(L:L-W:W,0)</f>
        <v>#REF!</v>
      </c>
      <c r="Y717" s="42" t="e">
        <f>W:W+X:X</f>
        <v>#REF!</v>
      </c>
      <c r="Z717" s="116" t="e">
        <f>L:L-Y:Y</f>
        <v>#REF!</v>
      </c>
      <c r="AA717" s="120">
        <f>AB:AB-L:L</f>
        <v>0</v>
      </c>
      <c r="AB717" s="153">
        <f>L:L</f>
        <v>0</v>
      </c>
      <c r="AC717" s="1"/>
      <c r="AD717" s="1"/>
      <c r="AE717" s="1"/>
      <c r="AF717" s="1"/>
      <c r="AG717" s="1"/>
      <c r="AH717" s="1"/>
      <c r="AI717" s="1"/>
      <c r="AJ717" s="1"/>
      <c r="AK717" s="1"/>
      <c r="AL717" s="1"/>
      <c r="AM717" s="1"/>
      <c r="AN717" s="1"/>
      <c r="AO717" s="1"/>
    </row>
    <row r="718" spans="1:41" s="3" customFormat="1">
      <c r="A718" s="180" t="s">
        <v>1345</v>
      </c>
      <c r="B718" s="53" t="s">
        <v>764</v>
      </c>
      <c r="C718" s="53" t="s">
        <v>1023</v>
      </c>
      <c r="D718" s="7"/>
      <c r="E718" s="9"/>
      <c r="F718" s="173">
        <v>1</v>
      </c>
      <c r="G718" s="9"/>
      <c r="H718" s="8">
        <f t="shared" si="852"/>
        <v>1</v>
      </c>
      <c r="I718" s="4">
        <v>1</v>
      </c>
      <c r="J718" s="9" t="s">
        <v>216</v>
      </c>
      <c r="K718" s="73">
        <f>SUMIF(exportMMB!D:D,budgetMMB!A718,exportMMB!F:F)</f>
        <v>0</v>
      </c>
      <c r="L718" s="19">
        <f t="shared" si="853"/>
        <v>0</v>
      </c>
      <c r="M718" s="32"/>
      <c r="N718" s="19">
        <f t="shared" si="854"/>
        <v>0</v>
      </c>
      <c r="O718" s="42"/>
      <c r="P718" s="42"/>
      <c r="Q718" s="42"/>
      <c r="R718" s="42"/>
      <c r="S718" s="19">
        <f t="shared" si="855"/>
        <v>0</v>
      </c>
      <c r="T718" s="42">
        <f t="shared" si="856"/>
        <v>0</v>
      </c>
      <c r="U718" s="42" t="e">
        <f>SUMIF(#REF!,A:A,#REF!)</f>
        <v>#REF!</v>
      </c>
      <c r="V718" s="42" t="e">
        <f>SUMIF(#REF!,A:A,#REF!)</f>
        <v>#REF!</v>
      </c>
      <c r="W718" s="42" t="e">
        <f>U:U+V:V</f>
        <v>#REF!</v>
      </c>
      <c r="X718" s="42" t="e">
        <f>MAX(L:L-W:W,0)</f>
        <v>#REF!</v>
      </c>
      <c r="Y718" s="42" t="e">
        <f>W:W+X:X</f>
        <v>#REF!</v>
      </c>
      <c r="Z718" s="116" t="e">
        <f>L:L-Y:Y</f>
        <v>#REF!</v>
      </c>
      <c r="AA718" s="120">
        <f>AB:AB-L:L</f>
        <v>0</v>
      </c>
      <c r="AB718" s="153">
        <f>L:L</f>
        <v>0</v>
      </c>
      <c r="AC718" s="1"/>
      <c r="AD718" s="1"/>
      <c r="AE718" s="1"/>
      <c r="AF718" s="1"/>
      <c r="AG718" s="1"/>
      <c r="AH718" s="1"/>
      <c r="AI718" s="1"/>
      <c r="AJ718" s="1"/>
      <c r="AK718" s="1"/>
      <c r="AL718" s="1"/>
      <c r="AM718" s="1"/>
      <c r="AN718" s="1"/>
      <c r="AO718" s="1"/>
    </row>
    <row r="719" spans="1:41" s="3" customFormat="1">
      <c r="A719" s="180" t="s">
        <v>1346</v>
      </c>
      <c r="B719" s="53" t="s">
        <v>765</v>
      </c>
      <c r="C719" s="53" t="s">
        <v>1023</v>
      </c>
      <c r="D719" s="7"/>
      <c r="E719" s="9"/>
      <c r="F719" s="173">
        <v>1</v>
      </c>
      <c r="G719" s="9"/>
      <c r="H719" s="8">
        <f t="shared" si="852"/>
        <v>1</v>
      </c>
      <c r="I719" s="4">
        <v>1</v>
      </c>
      <c r="J719" s="9" t="s">
        <v>216</v>
      </c>
      <c r="K719" s="73">
        <f>SUMIF(exportMMB!D:D,budgetMMB!A719,exportMMB!F:F)</f>
        <v>0</v>
      </c>
      <c r="L719" s="19">
        <f t="shared" si="853"/>
        <v>0</v>
      </c>
      <c r="M719" s="32"/>
      <c r="N719" s="19">
        <f t="shared" si="854"/>
        <v>0</v>
      </c>
      <c r="O719" s="42"/>
      <c r="P719" s="42"/>
      <c r="Q719" s="42"/>
      <c r="R719" s="42"/>
      <c r="S719" s="19">
        <f t="shared" si="855"/>
        <v>0</v>
      </c>
      <c r="T719" s="42">
        <f t="shared" si="856"/>
        <v>0</v>
      </c>
      <c r="U719" s="42" t="e">
        <f>SUMIF(#REF!,A:A,#REF!)</f>
        <v>#REF!</v>
      </c>
      <c r="V719" s="42" t="e">
        <f>SUMIF(#REF!,A:A,#REF!)</f>
        <v>#REF!</v>
      </c>
      <c r="W719" s="42" t="e">
        <f>U:U+V:V</f>
        <v>#REF!</v>
      </c>
      <c r="X719" s="42" t="e">
        <f>MAX(L:L-W:W,0)</f>
        <v>#REF!</v>
      </c>
      <c r="Y719" s="42" t="e">
        <f>W:W+X:X</f>
        <v>#REF!</v>
      </c>
      <c r="Z719" s="116" t="e">
        <f>L:L-Y:Y</f>
        <v>#REF!</v>
      </c>
      <c r="AA719" s="120">
        <f>AB:AB-L:L</f>
        <v>0</v>
      </c>
      <c r="AB719" s="153">
        <f>L:L</f>
        <v>0</v>
      </c>
      <c r="AC719" s="1"/>
      <c r="AD719" s="1"/>
      <c r="AE719" s="1"/>
      <c r="AF719" s="1"/>
      <c r="AG719" s="1"/>
      <c r="AH719" s="1"/>
      <c r="AI719" s="1"/>
      <c r="AJ719" s="1"/>
      <c r="AK719" s="1"/>
      <c r="AL719" s="1"/>
      <c r="AM719" s="1"/>
      <c r="AN719" s="1"/>
      <c r="AO719" s="1"/>
    </row>
    <row r="720" spans="1:41" s="3" customFormat="1">
      <c r="A720" s="180" t="s">
        <v>1347</v>
      </c>
      <c r="B720" s="53" t="s">
        <v>1256</v>
      </c>
      <c r="C720" s="53" t="s">
        <v>1023</v>
      </c>
      <c r="D720" s="7"/>
      <c r="E720" s="9"/>
      <c r="F720" s="173">
        <v>1</v>
      </c>
      <c r="G720" s="9"/>
      <c r="H720" s="8">
        <f t="shared" si="852"/>
        <v>1</v>
      </c>
      <c r="I720" s="4">
        <v>1</v>
      </c>
      <c r="J720" s="9" t="s">
        <v>216</v>
      </c>
      <c r="K720" s="73">
        <f>SUMIF(exportMMB!D:D,budgetMMB!A720,exportMMB!F:F)</f>
        <v>0</v>
      </c>
      <c r="L720" s="19">
        <f t="shared" si="853"/>
        <v>0</v>
      </c>
      <c r="M720" s="32"/>
      <c r="N720" s="19">
        <f t="shared" si="854"/>
        <v>0</v>
      </c>
      <c r="O720" s="42"/>
      <c r="P720" s="42"/>
      <c r="Q720" s="42"/>
      <c r="R720" s="42"/>
      <c r="S720" s="19">
        <f t="shared" si="855"/>
        <v>0</v>
      </c>
      <c r="T720" s="42">
        <f t="shared" si="856"/>
        <v>0</v>
      </c>
      <c r="U720" s="42" t="e">
        <f>SUMIF(#REF!,A:A,#REF!)</f>
        <v>#REF!</v>
      </c>
      <c r="V720" s="42" t="e">
        <f>SUMIF(#REF!,A:A,#REF!)</f>
        <v>#REF!</v>
      </c>
      <c r="W720" s="42" t="e">
        <f>U:U+V:V</f>
        <v>#REF!</v>
      </c>
      <c r="X720" s="42" t="e">
        <f>MAX(L:L-W:W,0)</f>
        <v>#REF!</v>
      </c>
      <c r="Y720" s="42" t="e">
        <f>W:W+X:X</f>
        <v>#REF!</v>
      </c>
      <c r="Z720" s="116" t="e">
        <f>L:L-Y:Y</f>
        <v>#REF!</v>
      </c>
      <c r="AA720" s="120">
        <f>AB:AB-L:L</f>
        <v>0</v>
      </c>
      <c r="AB720" s="153">
        <f>L:L</f>
        <v>0</v>
      </c>
      <c r="AC720" s="1"/>
      <c r="AD720" s="1"/>
      <c r="AE720" s="1"/>
      <c r="AF720" s="1"/>
      <c r="AG720" s="1"/>
      <c r="AH720" s="1"/>
      <c r="AI720" s="1"/>
      <c r="AJ720" s="1"/>
      <c r="AK720" s="1"/>
      <c r="AL720" s="1"/>
      <c r="AM720" s="1"/>
      <c r="AN720" s="1"/>
      <c r="AO720" s="1"/>
    </row>
    <row r="721" spans="1:41" s="3" customFormat="1">
      <c r="A721" s="375"/>
      <c r="B721" s="376" t="s">
        <v>1154</v>
      </c>
      <c r="C721" s="377"/>
      <c r="D721" s="378"/>
      <c r="E721" s="379"/>
      <c r="F721" s="380"/>
      <c r="G721" s="379"/>
      <c r="H721" s="381"/>
      <c r="I721" s="382"/>
      <c r="J721" s="379"/>
      <c r="K721" s="383"/>
      <c r="L721" s="384">
        <f t="shared" ref="L721:T721" si="857">SUM(L709:L720)</f>
        <v>0</v>
      </c>
      <c r="M721" s="385">
        <f t="shared" si="857"/>
        <v>0</v>
      </c>
      <c r="N721" s="384">
        <f t="shared" si="857"/>
        <v>0</v>
      </c>
      <c r="O721" s="388">
        <f t="shared" si="857"/>
        <v>0</v>
      </c>
      <c r="P721" s="388">
        <f t="shared" si="857"/>
        <v>0</v>
      </c>
      <c r="Q721" s="388">
        <f t="shared" si="857"/>
        <v>0</v>
      </c>
      <c r="R721" s="388">
        <f t="shared" si="857"/>
        <v>0</v>
      </c>
      <c r="S721" s="384">
        <f t="shared" si="857"/>
        <v>0</v>
      </c>
      <c r="T721" s="388">
        <f t="shared" si="857"/>
        <v>0</v>
      </c>
      <c r="U721" s="42" t="e">
        <f t="shared" ref="U721:W721" si="858">SUM(U709:U720)</f>
        <v>#REF!</v>
      </c>
      <c r="V721" s="42" t="e">
        <f t="shared" si="858"/>
        <v>#REF!</v>
      </c>
      <c r="W721" s="42" t="e">
        <f t="shared" si="858"/>
        <v>#REF!</v>
      </c>
      <c r="X721" s="42" t="e">
        <f t="shared" ref="X721" si="859">SUM(X709:X720)</f>
        <v>#REF!</v>
      </c>
      <c r="Y721" s="42" t="e">
        <f t="shared" ref="Y721" si="860">SUM(Y709:Y720)</f>
        <v>#REF!</v>
      </c>
      <c r="Z721" s="116" t="e">
        <f t="shared" ref="Z721" si="861">SUM(Z709:Z720)</f>
        <v>#REF!</v>
      </c>
      <c r="AA721" s="120">
        <f t="shared" ref="AA721" si="862">SUM(AA709:AA720)</f>
        <v>0</v>
      </c>
      <c r="AB721" s="153">
        <f t="shared" ref="AB721" si="863">SUM(AB709:AB720)</f>
        <v>0</v>
      </c>
      <c r="AC721" s="1"/>
      <c r="AD721" s="1"/>
      <c r="AE721" s="1"/>
      <c r="AF721" s="1"/>
      <c r="AG721" s="1"/>
      <c r="AH721" s="1"/>
      <c r="AI721" s="1"/>
      <c r="AJ721" s="1"/>
      <c r="AK721" s="1"/>
      <c r="AL721" s="1"/>
      <c r="AM721" s="1"/>
      <c r="AN721" s="1"/>
      <c r="AO721" s="1"/>
    </row>
    <row r="722" spans="1:41" s="3" customFormat="1">
      <c r="A722" s="48"/>
      <c r="B722" s="55" t="s">
        <v>253</v>
      </c>
      <c r="C722" s="55"/>
      <c r="D722" s="7"/>
      <c r="E722" s="4"/>
      <c r="F722" s="173"/>
      <c r="G722" s="9"/>
      <c r="H722" s="8"/>
      <c r="I722" s="4"/>
      <c r="J722" s="9"/>
      <c r="K722" s="14"/>
      <c r="L722" s="21">
        <f>L688+L701+L707+L721</f>
        <v>0</v>
      </c>
      <c r="M722" s="28">
        <f t="shared" ref="M722:T722" si="864">M688+M701+M707+M721</f>
        <v>0</v>
      </c>
      <c r="N722" s="21">
        <f t="shared" si="864"/>
        <v>0</v>
      </c>
      <c r="O722" s="43">
        <f t="shared" si="864"/>
        <v>0</v>
      </c>
      <c r="P722" s="43">
        <f t="shared" si="864"/>
        <v>0</v>
      </c>
      <c r="Q722" s="43">
        <f t="shared" si="864"/>
        <v>0</v>
      </c>
      <c r="R722" s="43">
        <f t="shared" si="864"/>
        <v>0</v>
      </c>
      <c r="S722" s="21">
        <f t="shared" si="864"/>
        <v>0</v>
      </c>
      <c r="T722" s="43">
        <f t="shared" si="864"/>
        <v>0</v>
      </c>
      <c r="U722" s="42" t="e">
        <f t="shared" ref="U722" si="865">U688+U701+U707+U721</f>
        <v>#REF!</v>
      </c>
      <c r="V722" s="42" t="e">
        <f t="shared" ref="V722" si="866">V688+V701+V707+V721</f>
        <v>#REF!</v>
      </c>
      <c r="W722" s="42" t="e">
        <f t="shared" ref="W722" si="867">W688+W701+W707+W721</f>
        <v>#REF!</v>
      </c>
      <c r="X722" s="42" t="e">
        <f t="shared" ref="X722" si="868">X688+X701+X707+X721</f>
        <v>#REF!</v>
      </c>
      <c r="Y722" s="42" t="e">
        <f t="shared" ref="Y722" si="869">Y688+Y701+Y707+Y721</f>
        <v>#REF!</v>
      </c>
      <c r="Z722" s="116" t="e">
        <f t="shared" ref="Z722" si="870">Z688+Z701+Z707+Z721</f>
        <v>#REF!</v>
      </c>
      <c r="AA722" s="120">
        <f t="shared" ref="AA722" si="871">AA688+AA701+AA707+AA721</f>
        <v>0</v>
      </c>
      <c r="AB722" s="153">
        <f t="shared" ref="AB722" si="872">AB688+AB701+AB707+AB721</f>
        <v>0</v>
      </c>
      <c r="AC722" s="1"/>
      <c r="AD722" s="1"/>
      <c r="AE722" s="1"/>
      <c r="AF722" s="1"/>
      <c r="AG722" s="1"/>
      <c r="AH722" s="1"/>
      <c r="AI722" s="1"/>
      <c r="AJ722" s="1"/>
      <c r="AK722" s="1"/>
      <c r="AL722" s="1"/>
      <c r="AM722" s="1"/>
      <c r="AN722" s="1"/>
      <c r="AO722" s="1"/>
    </row>
    <row r="723" spans="1:41" s="3" customFormat="1">
      <c r="A723" s="180"/>
      <c r="B723" s="53"/>
      <c r="C723" s="38"/>
      <c r="D723" s="7"/>
      <c r="E723" s="9"/>
      <c r="F723" s="173"/>
      <c r="G723" s="9"/>
      <c r="H723" s="8"/>
      <c r="I723" s="4"/>
      <c r="J723" s="9"/>
      <c r="K723" s="14"/>
      <c r="L723" s="19"/>
      <c r="M723" s="32"/>
      <c r="N723" s="19"/>
      <c r="O723" s="42"/>
      <c r="P723" s="42"/>
      <c r="Q723" s="42"/>
      <c r="R723" s="42"/>
      <c r="S723" s="19"/>
      <c r="T723" s="42"/>
      <c r="U723" s="42"/>
      <c r="V723" s="42"/>
      <c r="W723" s="42"/>
      <c r="X723" s="42"/>
      <c r="Y723" s="42"/>
      <c r="Z723" s="116"/>
      <c r="AA723" s="120"/>
      <c r="AB723" s="153"/>
      <c r="AC723" s="1"/>
      <c r="AD723" s="1"/>
      <c r="AE723" s="1"/>
      <c r="AF723" s="1"/>
      <c r="AG723" s="1"/>
      <c r="AH723" s="1"/>
      <c r="AI723" s="1"/>
      <c r="AJ723" s="1"/>
      <c r="AK723" s="1"/>
      <c r="AL723" s="1"/>
      <c r="AM723" s="1"/>
      <c r="AN723" s="1"/>
      <c r="AO723" s="1"/>
    </row>
    <row r="724" spans="1:41" s="3" customFormat="1">
      <c r="A724" s="181" t="s">
        <v>1348</v>
      </c>
      <c r="B724" s="38" t="s">
        <v>1349</v>
      </c>
      <c r="C724" s="38"/>
      <c r="D724" s="368"/>
      <c r="E724" s="369"/>
      <c r="F724" s="370"/>
      <c r="G724" s="369"/>
      <c r="H724" s="371"/>
      <c r="I724" s="372"/>
      <c r="J724" s="369"/>
      <c r="K724" s="373"/>
      <c r="L724" s="21"/>
      <c r="M724" s="31"/>
      <c r="N724" s="21"/>
      <c r="O724" s="46"/>
      <c r="P724" s="46"/>
      <c r="Q724" s="46"/>
      <c r="R724" s="46"/>
      <c r="S724" s="21"/>
      <c r="T724" s="46"/>
      <c r="U724" s="42"/>
      <c r="V724" s="42"/>
      <c r="W724" s="42"/>
      <c r="X724" s="42"/>
      <c r="Y724" s="42"/>
      <c r="Z724" s="116"/>
      <c r="AA724" s="120"/>
      <c r="AB724" s="153"/>
      <c r="AC724" s="1"/>
      <c r="AD724" s="1"/>
      <c r="AE724" s="1"/>
      <c r="AF724" s="1"/>
      <c r="AG724" s="1"/>
      <c r="AH724" s="1"/>
      <c r="AI724" s="1"/>
      <c r="AJ724" s="1"/>
      <c r="AK724" s="1"/>
      <c r="AL724" s="1"/>
      <c r="AM724" s="1"/>
      <c r="AN724" s="1"/>
      <c r="AO724" s="1"/>
    </row>
    <row r="725" spans="1:41" s="3" customFormat="1">
      <c r="A725" s="375"/>
      <c r="B725" s="376" t="s">
        <v>1350</v>
      </c>
      <c r="C725" s="377"/>
      <c r="D725" s="378"/>
      <c r="E725" s="379"/>
      <c r="F725" s="380"/>
      <c r="G725" s="379"/>
      <c r="H725" s="381"/>
      <c r="I725" s="382"/>
      <c r="J725" s="379"/>
      <c r="K725" s="383"/>
      <c r="L725" s="384"/>
      <c r="M725" s="385"/>
      <c r="N725" s="384"/>
      <c r="O725" s="388"/>
      <c r="P725" s="388"/>
      <c r="Q725" s="388"/>
      <c r="R725" s="388"/>
      <c r="S725" s="384"/>
      <c r="T725" s="388"/>
      <c r="U725" s="42"/>
      <c r="V725" s="42"/>
      <c r="W725" s="42"/>
      <c r="X725" s="42"/>
      <c r="Y725" s="42"/>
      <c r="Z725" s="116"/>
      <c r="AA725" s="120"/>
      <c r="AB725" s="153"/>
      <c r="AC725" s="1"/>
      <c r="AD725" s="1"/>
      <c r="AE725" s="1"/>
      <c r="AF725" s="1"/>
      <c r="AG725" s="1"/>
      <c r="AH725" s="1"/>
      <c r="AI725" s="1"/>
      <c r="AJ725" s="1"/>
      <c r="AK725" s="1"/>
      <c r="AL725" s="1"/>
      <c r="AM725" s="1"/>
      <c r="AN725" s="1"/>
      <c r="AO725" s="1"/>
    </row>
    <row r="726" spans="1:41" s="3" customFormat="1">
      <c r="A726" s="180" t="s">
        <v>1351</v>
      </c>
      <c r="B726" s="53" t="s">
        <v>1352</v>
      </c>
      <c r="C726" s="53"/>
      <c r="D726" s="7"/>
      <c r="E726" s="9"/>
      <c r="F726" s="173">
        <v>1</v>
      </c>
      <c r="G726" s="9"/>
      <c r="H726" s="8">
        <f t="shared" ref="H726:H733" si="873">SUM(E726:G726)</f>
        <v>1</v>
      </c>
      <c r="I726" s="4">
        <v>1</v>
      </c>
      <c r="J726" s="9" t="s">
        <v>216</v>
      </c>
      <c r="K726" s="73">
        <f>SUMIF(exportMMB!D:D,budgetMMB!A726,exportMMB!F:F)</f>
        <v>0</v>
      </c>
      <c r="L726" s="19">
        <f t="shared" ref="L726:L733" si="874">H726*I726*K726</f>
        <v>0</v>
      </c>
      <c r="M726" s="32"/>
      <c r="N726" s="19">
        <f t="shared" ref="N726:N733" si="875">MAX(L726-SUM(O726:R726),0)</f>
        <v>0</v>
      </c>
      <c r="O726" s="42"/>
      <c r="P726" s="42"/>
      <c r="Q726" s="42"/>
      <c r="R726" s="42"/>
      <c r="S726" s="19">
        <f t="shared" ref="S726:S733" si="876">L726-SUM(N726:R726)</f>
        <v>0</v>
      </c>
      <c r="T726" s="42">
        <f t="shared" ref="T726:T733" si="877">N726</f>
        <v>0</v>
      </c>
      <c r="U726" s="42" t="e">
        <f>SUMIF(#REF!,A:A,#REF!)</f>
        <v>#REF!</v>
      </c>
      <c r="V726" s="42" t="e">
        <f>SUMIF(#REF!,A:A,#REF!)</f>
        <v>#REF!</v>
      </c>
      <c r="W726" s="42" t="e">
        <f>U:U+V:V</f>
        <v>#REF!</v>
      </c>
      <c r="X726" s="42" t="e">
        <f>MAX(L:L-W:W,0)</f>
        <v>#REF!</v>
      </c>
      <c r="Y726" s="42" t="e">
        <f>W:W+X:X</f>
        <v>#REF!</v>
      </c>
      <c r="Z726" s="116" t="e">
        <f>L:L-Y:Y</f>
        <v>#REF!</v>
      </c>
      <c r="AA726" s="120">
        <f>AB:AB-L:L</f>
        <v>0</v>
      </c>
      <c r="AB726" s="153">
        <f>L:L</f>
        <v>0</v>
      </c>
      <c r="AC726" s="1"/>
      <c r="AD726" s="1"/>
      <c r="AE726" s="1"/>
      <c r="AF726" s="1"/>
      <c r="AG726" s="1"/>
      <c r="AH726" s="1"/>
      <c r="AI726" s="1"/>
      <c r="AJ726" s="1"/>
      <c r="AK726" s="1"/>
      <c r="AL726" s="1"/>
      <c r="AM726" s="1"/>
      <c r="AN726" s="1"/>
      <c r="AO726" s="1"/>
    </row>
    <row r="727" spans="1:41" s="3" customFormat="1">
      <c r="A727" s="180" t="s">
        <v>1353</v>
      </c>
      <c r="B727" s="53" t="s">
        <v>788</v>
      </c>
      <c r="C727" s="53"/>
      <c r="D727" s="7"/>
      <c r="E727" s="9"/>
      <c r="F727" s="173">
        <v>1</v>
      </c>
      <c r="G727" s="9"/>
      <c r="H727" s="8">
        <f t="shared" si="873"/>
        <v>1</v>
      </c>
      <c r="I727" s="4">
        <v>1</v>
      </c>
      <c r="J727" s="9" t="s">
        <v>216</v>
      </c>
      <c r="K727" s="73">
        <f>SUMIF(exportMMB!D:D,budgetMMB!A727,exportMMB!F:F)</f>
        <v>0</v>
      </c>
      <c r="L727" s="19">
        <f t="shared" si="874"/>
        <v>0</v>
      </c>
      <c r="M727" s="32"/>
      <c r="N727" s="19">
        <f t="shared" si="875"/>
        <v>0</v>
      </c>
      <c r="O727" s="42"/>
      <c r="P727" s="42"/>
      <c r="Q727" s="42"/>
      <c r="R727" s="42"/>
      <c r="S727" s="19">
        <f t="shared" si="876"/>
        <v>0</v>
      </c>
      <c r="T727" s="42">
        <f t="shared" si="877"/>
        <v>0</v>
      </c>
      <c r="U727" s="42" t="e">
        <f>SUMIF(#REF!,A:A,#REF!)</f>
        <v>#REF!</v>
      </c>
      <c r="V727" s="42" t="e">
        <f>SUMIF(#REF!,A:A,#REF!)</f>
        <v>#REF!</v>
      </c>
      <c r="W727" s="42" t="e">
        <f>U:U+V:V</f>
        <v>#REF!</v>
      </c>
      <c r="X727" s="42" t="e">
        <f>MAX(L:L-W:W,0)</f>
        <v>#REF!</v>
      </c>
      <c r="Y727" s="42" t="e">
        <f>W:W+X:X</f>
        <v>#REF!</v>
      </c>
      <c r="Z727" s="116" t="e">
        <f>L:L-Y:Y</f>
        <v>#REF!</v>
      </c>
      <c r="AA727" s="120">
        <f>AB:AB-L:L</f>
        <v>0</v>
      </c>
      <c r="AB727" s="153">
        <f>L:L</f>
        <v>0</v>
      </c>
      <c r="AC727" s="1"/>
      <c r="AD727" s="1"/>
      <c r="AE727" s="1"/>
      <c r="AF727" s="1"/>
      <c r="AG727" s="1"/>
      <c r="AH727" s="1"/>
      <c r="AI727" s="1"/>
      <c r="AJ727" s="1"/>
      <c r="AK727" s="1"/>
      <c r="AL727" s="1"/>
      <c r="AM727" s="1"/>
      <c r="AN727" s="1"/>
      <c r="AO727" s="1"/>
    </row>
    <row r="728" spans="1:41" s="3" customFormat="1">
      <c r="A728" s="180" t="s">
        <v>1354</v>
      </c>
      <c r="B728" s="53" t="s">
        <v>789</v>
      </c>
      <c r="C728" s="53"/>
      <c r="D728" s="7"/>
      <c r="E728" s="9"/>
      <c r="F728" s="173">
        <v>1</v>
      </c>
      <c r="G728" s="9"/>
      <c r="H728" s="8">
        <f t="shared" si="873"/>
        <v>1</v>
      </c>
      <c r="I728" s="4">
        <v>1</v>
      </c>
      <c r="J728" s="9" t="s">
        <v>216</v>
      </c>
      <c r="K728" s="73">
        <f>SUMIF(exportMMB!D:D,budgetMMB!A728,exportMMB!F:F)</f>
        <v>0</v>
      </c>
      <c r="L728" s="19">
        <f t="shared" si="874"/>
        <v>0</v>
      </c>
      <c r="M728" s="32"/>
      <c r="N728" s="19">
        <f t="shared" si="875"/>
        <v>0</v>
      </c>
      <c r="O728" s="42"/>
      <c r="P728" s="42"/>
      <c r="Q728" s="42"/>
      <c r="R728" s="42"/>
      <c r="S728" s="19">
        <f t="shared" si="876"/>
        <v>0</v>
      </c>
      <c r="T728" s="42">
        <f t="shared" si="877"/>
        <v>0</v>
      </c>
      <c r="U728" s="42" t="e">
        <f>SUMIF(#REF!,A:A,#REF!)</f>
        <v>#REF!</v>
      </c>
      <c r="V728" s="42" t="e">
        <f>SUMIF(#REF!,A:A,#REF!)</f>
        <v>#REF!</v>
      </c>
      <c r="W728" s="42" t="e">
        <f>U:U+V:V</f>
        <v>#REF!</v>
      </c>
      <c r="X728" s="42" t="e">
        <f>MAX(L:L-W:W,0)</f>
        <v>#REF!</v>
      </c>
      <c r="Y728" s="42" t="e">
        <f>W:W+X:X</f>
        <v>#REF!</v>
      </c>
      <c r="Z728" s="116" t="e">
        <f>L:L-Y:Y</f>
        <v>#REF!</v>
      </c>
      <c r="AA728" s="120">
        <f>AB:AB-L:L</f>
        <v>0</v>
      </c>
      <c r="AB728" s="153">
        <f>L:L</f>
        <v>0</v>
      </c>
      <c r="AC728" s="1"/>
      <c r="AD728" s="1"/>
      <c r="AE728" s="1"/>
      <c r="AF728" s="1"/>
      <c r="AG728" s="1"/>
      <c r="AH728" s="1"/>
      <c r="AI728" s="1"/>
      <c r="AJ728" s="1"/>
      <c r="AK728" s="1"/>
      <c r="AL728" s="1"/>
      <c r="AM728" s="1"/>
      <c r="AN728" s="1"/>
      <c r="AO728" s="1"/>
    </row>
    <row r="729" spans="1:41" s="3" customFormat="1">
      <c r="A729" s="180" t="s">
        <v>1355</v>
      </c>
      <c r="B729" s="53" t="s">
        <v>790</v>
      </c>
      <c r="C729" s="53"/>
      <c r="D729" s="7"/>
      <c r="E729" s="9"/>
      <c r="F729" s="173">
        <v>1</v>
      </c>
      <c r="G729" s="9"/>
      <c r="H729" s="8">
        <f t="shared" si="873"/>
        <v>1</v>
      </c>
      <c r="I729" s="4">
        <v>1</v>
      </c>
      <c r="J729" s="9" t="s">
        <v>216</v>
      </c>
      <c r="K729" s="73">
        <f>SUMIF(exportMMB!D:D,budgetMMB!A729,exportMMB!F:F)</f>
        <v>0</v>
      </c>
      <c r="L729" s="19">
        <f t="shared" si="874"/>
        <v>0</v>
      </c>
      <c r="M729" s="32"/>
      <c r="N729" s="19">
        <f t="shared" si="875"/>
        <v>0</v>
      </c>
      <c r="O729" s="42"/>
      <c r="P729" s="42"/>
      <c r="Q729" s="42"/>
      <c r="R729" s="42"/>
      <c r="S729" s="19">
        <f t="shared" si="876"/>
        <v>0</v>
      </c>
      <c r="T729" s="42">
        <f t="shared" si="877"/>
        <v>0</v>
      </c>
      <c r="U729" s="42" t="e">
        <f>SUMIF(#REF!,A:A,#REF!)</f>
        <v>#REF!</v>
      </c>
      <c r="V729" s="42" t="e">
        <f>SUMIF(#REF!,A:A,#REF!)</f>
        <v>#REF!</v>
      </c>
      <c r="W729" s="42" t="e">
        <f>U:U+V:V</f>
        <v>#REF!</v>
      </c>
      <c r="X729" s="42" t="e">
        <f>MAX(L:L-W:W,0)</f>
        <v>#REF!</v>
      </c>
      <c r="Y729" s="42" t="e">
        <f>W:W+X:X</f>
        <v>#REF!</v>
      </c>
      <c r="Z729" s="116" t="e">
        <f>L:L-Y:Y</f>
        <v>#REF!</v>
      </c>
      <c r="AA729" s="120">
        <f>AB:AB-L:L</f>
        <v>0</v>
      </c>
      <c r="AB729" s="153">
        <f>L:L</f>
        <v>0</v>
      </c>
      <c r="AC729" s="1"/>
      <c r="AD729" s="1"/>
      <c r="AE729" s="1"/>
      <c r="AF729" s="1"/>
      <c r="AG729" s="1"/>
      <c r="AH729" s="1"/>
      <c r="AI729" s="1"/>
      <c r="AJ729" s="1"/>
      <c r="AK729" s="1"/>
      <c r="AL729" s="1"/>
      <c r="AM729" s="1"/>
      <c r="AN729" s="1"/>
      <c r="AO729" s="1"/>
    </row>
    <row r="730" spans="1:41" s="3" customFormat="1">
      <c r="A730" s="180" t="s">
        <v>1356</v>
      </c>
      <c r="B730" s="53" t="s">
        <v>791</v>
      </c>
      <c r="C730" s="53"/>
      <c r="D730" s="7"/>
      <c r="E730" s="9"/>
      <c r="F730" s="173">
        <v>1</v>
      </c>
      <c r="G730" s="9"/>
      <c r="H730" s="8">
        <f t="shared" si="873"/>
        <v>1</v>
      </c>
      <c r="I730" s="4">
        <v>1</v>
      </c>
      <c r="J730" s="9" t="s">
        <v>216</v>
      </c>
      <c r="K730" s="73">
        <f>SUMIF(exportMMB!D:D,budgetMMB!A730,exportMMB!F:F)</f>
        <v>0</v>
      </c>
      <c r="L730" s="19">
        <f t="shared" si="874"/>
        <v>0</v>
      </c>
      <c r="M730" s="32"/>
      <c r="N730" s="19">
        <f t="shared" si="875"/>
        <v>0</v>
      </c>
      <c r="O730" s="42"/>
      <c r="P730" s="42"/>
      <c r="Q730" s="42"/>
      <c r="R730" s="42"/>
      <c r="S730" s="19">
        <f t="shared" si="876"/>
        <v>0</v>
      </c>
      <c r="T730" s="42">
        <f t="shared" si="877"/>
        <v>0</v>
      </c>
      <c r="U730" s="42" t="e">
        <f>SUMIF(#REF!,A:A,#REF!)</f>
        <v>#REF!</v>
      </c>
      <c r="V730" s="42" t="e">
        <f>SUMIF(#REF!,A:A,#REF!)</f>
        <v>#REF!</v>
      </c>
      <c r="W730" s="42" t="e">
        <f>U:U+V:V</f>
        <v>#REF!</v>
      </c>
      <c r="X730" s="42" t="e">
        <f>MAX(L:L-W:W,0)</f>
        <v>#REF!</v>
      </c>
      <c r="Y730" s="42" t="e">
        <f>W:W+X:X</f>
        <v>#REF!</v>
      </c>
      <c r="Z730" s="116" t="e">
        <f>L:L-Y:Y</f>
        <v>#REF!</v>
      </c>
      <c r="AA730" s="120">
        <f>AB:AB-L:L</f>
        <v>0</v>
      </c>
      <c r="AB730" s="153">
        <f>L:L</f>
        <v>0</v>
      </c>
      <c r="AC730" s="1"/>
      <c r="AD730" s="1"/>
      <c r="AE730" s="1"/>
      <c r="AF730" s="1"/>
      <c r="AG730" s="1"/>
      <c r="AH730" s="1"/>
      <c r="AI730" s="1"/>
      <c r="AJ730" s="1"/>
      <c r="AK730" s="1"/>
      <c r="AL730" s="1"/>
      <c r="AM730" s="1"/>
      <c r="AN730" s="1"/>
      <c r="AO730" s="1"/>
    </row>
    <row r="731" spans="1:41" s="3" customFormat="1">
      <c r="A731" s="180" t="s">
        <v>1357</v>
      </c>
      <c r="B731" s="53" t="s">
        <v>792</v>
      </c>
      <c r="C731" s="53"/>
      <c r="D731" s="7"/>
      <c r="E731" s="9"/>
      <c r="F731" s="173">
        <v>1</v>
      </c>
      <c r="G731" s="9"/>
      <c r="H731" s="8">
        <f t="shared" si="873"/>
        <v>1</v>
      </c>
      <c r="I731" s="4">
        <v>1</v>
      </c>
      <c r="J731" s="9" t="s">
        <v>216</v>
      </c>
      <c r="K731" s="73">
        <f>SUMIF(exportMMB!D:D,budgetMMB!A731,exportMMB!F:F)</f>
        <v>0</v>
      </c>
      <c r="L731" s="19">
        <f t="shared" si="874"/>
        <v>0</v>
      </c>
      <c r="M731" s="32"/>
      <c r="N731" s="19">
        <f t="shared" si="875"/>
        <v>0</v>
      </c>
      <c r="O731" s="42"/>
      <c r="P731" s="42"/>
      <c r="Q731" s="42"/>
      <c r="R731" s="42"/>
      <c r="S731" s="19">
        <f t="shared" si="876"/>
        <v>0</v>
      </c>
      <c r="T731" s="42">
        <f t="shared" si="877"/>
        <v>0</v>
      </c>
      <c r="U731" s="42" t="e">
        <f>SUMIF(#REF!,A:A,#REF!)</f>
        <v>#REF!</v>
      </c>
      <c r="V731" s="42" t="e">
        <f>SUMIF(#REF!,A:A,#REF!)</f>
        <v>#REF!</v>
      </c>
      <c r="W731" s="42" t="e">
        <f>U:U+V:V</f>
        <v>#REF!</v>
      </c>
      <c r="X731" s="42" t="e">
        <f>MAX(L:L-W:W,0)</f>
        <v>#REF!</v>
      </c>
      <c r="Y731" s="42" t="e">
        <f>W:W+X:X</f>
        <v>#REF!</v>
      </c>
      <c r="Z731" s="116" t="e">
        <f>L:L-Y:Y</f>
        <v>#REF!</v>
      </c>
      <c r="AA731" s="120">
        <f>AB:AB-L:L</f>
        <v>0</v>
      </c>
      <c r="AB731" s="153">
        <f>L:L</f>
        <v>0</v>
      </c>
      <c r="AC731" s="1"/>
      <c r="AD731" s="1"/>
      <c r="AE731" s="1"/>
      <c r="AF731" s="1"/>
      <c r="AG731" s="1"/>
      <c r="AH731" s="1"/>
      <c r="AI731" s="1"/>
      <c r="AJ731" s="1"/>
      <c r="AK731" s="1"/>
      <c r="AL731" s="1"/>
      <c r="AM731" s="1"/>
      <c r="AN731" s="1"/>
      <c r="AO731" s="1"/>
    </row>
    <row r="732" spans="1:41" s="3" customFormat="1">
      <c r="A732" s="180" t="s">
        <v>1358</v>
      </c>
      <c r="B732" s="53" t="s">
        <v>793</v>
      </c>
      <c r="C732" s="53"/>
      <c r="D732" s="7"/>
      <c r="E732" s="9"/>
      <c r="F732" s="173">
        <v>1</v>
      </c>
      <c r="G732" s="9"/>
      <c r="H732" s="8">
        <f t="shared" si="873"/>
        <v>1</v>
      </c>
      <c r="I732" s="4">
        <v>1</v>
      </c>
      <c r="J732" s="9" t="s">
        <v>216</v>
      </c>
      <c r="K732" s="73">
        <f>SUMIF(exportMMB!D:D,budgetMMB!A732,exportMMB!F:F)</f>
        <v>0</v>
      </c>
      <c r="L732" s="19">
        <f t="shared" si="874"/>
        <v>0</v>
      </c>
      <c r="M732" s="32"/>
      <c r="N732" s="19">
        <f t="shared" si="875"/>
        <v>0</v>
      </c>
      <c r="O732" s="42"/>
      <c r="P732" s="42"/>
      <c r="Q732" s="42"/>
      <c r="R732" s="42"/>
      <c r="S732" s="19">
        <f t="shared" si="876"/>
        <v>0</v>
      </c>
      <c r="T732" s="42">
        <f t="shared" si="877"/>
        <v>0</v>
      </c>
      <c r="U732" s="42" t="e">
        <f>SUMIF(#REF!,A:A,#REF!)</f>
        <v>#REF!</v>
      </c>
      <c r="V732" s="42" t="e">
        <f>SUMIF(#REF!,A:A,#REF!)</f>
        <v>#REF!</v>
      </c>
      <c r="W732" s="42" t="e">
        <f>U:U+V:V</f>
        <v>#REF!</v>
      </c>
      <c r="X732" s="42" t="e">
        <f>MAX(L:L-W:W,0)</f>
        <v>#REF!</v>
      </c>
      <c r="Y732" s="42" t="e">
        <f>W:W+X:X</f>
        <v>#REF!</v>
      </c>
      <c r="Z732" s="116" t="e">
        <f>L:L-Y:Y</f>
        <v>#REF!</v>
      </c>
      <c r="AA732" s="120">
        <f>AB:AB-L:L</f>
        <v>0</v>
      </c>
      <c r="AB732" s="153">
        <f>L:L</f>
        <v>0</v>
      </c>
      <c r="AC732" s="1"/>
      <c r="AD732" s="1"/>
      <c r="AE732" s="1"/>
      <c r="AF732" s="1"/>
      <c r="AG732" s="1"/>
      <c r="AH732" s="1"/>
      <c r="AI732" s="1"/>
      <c r="AJ732" s="1"/>
      <c r="AK732" s="1"/>
      <c r="AL732" s="1"/>
      <c r="AM732" s="1"/>
      <c r="AN732" s="1"/>
      <c r="AO732" s="1"/>
    </row>
    <row r="733" spans="1:41" s="3" customFormat="1">
      <c r="A733" s="180" t="s">
        <v>1359</v>
      </c>
      <c r="B733" s="53" t="s">
        <v>1360</v>
      </c>
      <c r="C733" s="53"/>
      <c r="D733" s="7"/>
      <c r="E733" s="9"/>
      <c r="F733" s="173">
        <v>1</v>
      </c>
      <c r="G733" s="9"/>
      <c r="H733" s="8">
        <f t="shared" si="873"/>
        <v>1</v>
      </c>
      <c r="I733" s="4">
        <v>1</v>
      </c>
      <c r="J733" s="9" t="s">
        <v>216</v>
      </c>
      <c r="K733" s="73">
        <f>SUMIF(exportMMB!D:D,budgetMMB!A733,exportMMB!F:F)</f>
        <v>0</v>
      </c>
      <c r="L733" s="19">
        <f t="shared" si="874"/>
        <v>0</v>
      </c>
      <c r="M733" s="32"/>
      <c r="N733" s="19">
        <f t="shared" si="875"/>
        <v>0</v>
      </c>
      <c r="O733" s="42"/>
      <c r="P733" s="42"/>
      <c r="Q733" s="42"/>
      <c r="R733" s="42"/>
      <c r="S733" s="19">
        <f t="shared" si="876"/>
        <v>0</v>
      </c>
      <c r="T733" s="42">
        <f t="shared" si="877"/>
        <v>0</v>
      </c>
      <c r="U733" s="42" t="e">
        <f>SUMIF(#REF!,A:A,#REF!)</f>
        <v>#REF!</v>
      </c>
      <c r="V733" s="42" t="e">
        <f>SUMIF(#REF!,A:A,#REF!)</f>
        <v>#REF!</v>
      </c>
      <c r="W733" s="42" t="e">
        <f>U:U+V:V</f>
        <v>#REF!</v>
      </c>
      <c r="X733" s="42" t="e">
        <f>MAX(L:L-W:W,0)</f>
        <v>#REF!</v>
      </c>
      <c r="Y733" s="42" t="e">
        <f>W:W+X:X</f>
        <v>#REF!</v>
      </c>
      <c r="Z733" s="116" t="e">
        <f>L:L-Y:Y</f>
        <v>#REF!</v>
      </c>
      <c r="AA733" s="120">
        <f>AB:AB-L:L</f>
        <v>0</v>
      </c>
      <c r="AB733" s="153">
        <f>L:L</f>
        <v>0</v>
      </c>
      <c r="AC733" s="1"/>
      <c r="AD733" s="1"/>
      <c r="AE733" s="1"/>
      <c r="AF733" s="1"/>
      <c r="AG733" s="1"/>
      <c r="AH733" s="1"/>
      <c r="AI733" s="1"/>
      <c r="AJ733" s="1"/>
      <c r="AK733" s="1"/>
      <c r="AL733" s="1"/>
      <c r="AM733" s="1"/>
      <c r="AN733" s="1"/>
      <c r="AO733" s="1"/>
    </row>
    <row r="734" spans="1:41" s="3" customFormat="1">
      <c r="A734" s="375"/>
      <c r="B734" s="376" t="s">
        <v>1154</v>
      </c>
      <c r="C734" s="377"/>
      <c r="D734" s="378"/>
      <c r="E734" s="379"/>
      <c r="F734" s="380"/>
      <c r="G734" s="379"/>
      <c r="H734" s="381"/>
      <c r="I734" s="382"/>
      <c r="J734" s="379"/>
      <c r="K734" s="383"/>
      <c r="L734" s="384">
        <f t="shared" ref="L734:T734" si="878">SUM(L726:L733)</f>
        <v>0</v>
      </c>
      <c r="M734" s="385">
        <f t="shared" si="878"/>
        <v>0</v>
      </c>
      <c r="N734" s="384">
        <f t="shared" si="878"/>
        <v>0</v>
      </c>
      <c r="O734" s="388">
        <f t="shared" si="878"/>
        <v>0</v>
      </c>
      <c r="P734" s="388">
        <f t="shared" si="878"/>
        <v>0</v>
      </c>
      <c r="Q734" s="388">
        <f t="shared" si="878"/>
        <v>0</v>
      </c>
      <c r="R734" s="388">
        <f t="shared" si="878"/>
        <v>0</v>
      </c>
      <c r="S734" s="384">
        <f t="shared" si="878"/>
        <v>0</v>
      </c>
      <c r="T734" s="388">
        <f t="shared" si="878"/>
        <v>0</v>
      </c>
      <c r="U734" s="42" t="e">
        <f t="shared" ref="U734:W734" si="879">SUM(U726:U733)</f>
        <v>#REF!</v>
      </c>
      <c r="V734" s="42" t="e">
        <f t="shared" si="879"/>
        <v>#REF!</v>
      </c>
      <c r="W734" s="42" t="e">
        <f t="shared" si="879"/>
        <v>#REF!</v>
      </c>
      <c r="X734" s="42" t="e">
        <f t="shared" ref="X734" si="880">SUM(X726:X733)</f>
        <v>#REF!</v>
      </c>
      <c r="Y734" s="42" t="e">
        <f t="shared" ref="Y734" si="881">SUM(Y726:Y733)</f>
        <v>#REF!</v>
      </c>
      <c r="Z734" s="116" t="e">
        <f t="shared" ref="Z734" si="882">SUM(Z726:Z733)</f>
        <v>#REF!</v>
      </c>
      <c r="AA734" s="120">
        <f t="shared" ref="AA734" si="883">SUM(AA726:AA733)</f>
        <v>0</v>
      </c>
      <c r="AB734" s="153">
        <f t="shared" ref="AB734" si="884">SUM(AB726:AB733)</f>
        <v>0</v>
      </c>
      <c r="AC734" s="1"/>
      <c r="AD734" s="1"/>
      <c r="AE734" s="1"/>
      <c r="AF734" s="1"/>
      <c r="AG734" s="1"/>
      <c r="AH734" s="1"/>
      <c r="AI734" s="1"/>
      <c r="AJ734" s="1"/>
      <c r="AK734" s="1"/>
      <c r="AL734" s="1"/>
      <c r="AM734" s="1"/>
      <c r="AN734" s="1"/>
      <c r="AO734" s="1"/>
    </row>
    <row r="735" spans="1:41" s="3" customFormat="1">
      <c r="A735" s="48"/>
      <c r="B735" s="55" t="s">
        <v>253</v>
      </c>
      <c r="C735" s="55"/>
      <c r="D735" s="7"/>
      <c r="E735" s="4"/>
      <c r="F735" s="173"/>
      <c r="G735" s="9"/>
      <c r="H735" s="8"/>
      <c r="I735" s="4"/>
      <c r="J735" s="9"/>
      <c r="K735" s="14"/>
      <c r="L735" s="21">
        <f>L734</f>
        <v>0</v>
      </c>
      <c r="M735" s="28">
        <f t="shared" ref="M735:T735" si="885">M734</f>
        <v>0</v>
      </c>
      <c r="N735" s="21">
        <f t="shared" si="885"/>
        <v>0</v>
      </c>
      <c r="O735" s="43">
        <f t="shared" si="885"/>
        <v>0</v>
      </c>
      <c r="P735" s="43">
        <f t="shared" si="885"/>
        <v>0</v>
      </c>
      <c r="Q735" s="43">
        <f t="shared" si="885"/>
        <v>0</v>
      </c>
      <c r="R735" s="43">
        <f t="shared" si="885"/>
        <v>0</v>
      </c>
      <c r="S735" s="21">
        <f t="shared" si="885"/>
        <v>0</v>
      </c>
      <c r="T735" s="43">
        <f t="shared" si="885"/>
        <v>0</v>
      </c>
      <c r="U735" s="42" t="e">
        <f t="shared" ref="U735" si="886">U734</f>
        <v>#REF!</v>
      </c>
      <c r="V735" s="42" t="e">
        <f t="shared" ref="V735" si="887">V734</f>
        <v>#REF!</v>
      </c>
      <c r="W735" s="42" t="e">
        <f t="shared" ref="W735" si="888">W734</f>
        <v>#REF!</v>
      </c>
      <c r="X735" s="42" t="e">
        <f t="shared" ref="X735" si="889">X734</f>
        <v>#REF!</v>
      </c>
      <c r="Y735" s="42" t="e">
        <f t="shared" ref="Y735" si="890">Y734</f>
        <v>#REF!</v>
      </c>
      <c r="Z735" s="116" t="e">
        <f t="shared" ref="Z735" si="891">Z734</f>
        <v>#REF!</v>
      </c>
      <c r="AA735" s="120">
        <f t="shared" ref="AA735" si="892">AA734</f>
        <v>0</v>
      </c>
      <c r="AB735" s="153">
        <f t="shared" ref="AB735" si="893">AB734</f>
        <v>0</v>
      </c>
      <c r="AC735" s="1"/>
      <c r="AD735" s="1"/>
      <c r="AE735" s="1"/>
      <c r="AF735" s="1"/>
      <c r="AG735" s="1"/>
      <c r="AH735" s="1"/>
      <c r="AI735" s="1"/>
      <c r="AJ735" s="1"/>
      <c r="AK735" s="1"/>
      <c r="AL735" s="1"/>
      <c r="AM735" s="1"/>
      <c r="AN735" s="1"/>
      <c r="AO735" s="1"/>
    </row>
    <row r="736" spans="1:41" s="3" customFormat="1">
      <c r="A736" s="180"/>
      <c r="B736" s="53"/>
      <c r="C736" s="38"/>
      <c r="D736" s="7"/>
      <c r="E736" s="9"/>
      <c r="F736" s="173"/>
      <c r="G736" s="9"/>
      <c r="H736" s="8"/>
      <c r="I736" s="4"/>
      <c r="J736" s="9"/>
      <c r="K736" s="14"/>
      <c r="L736" s="19"/>
      <c r="M736" s="32"/>
      <c r="N736" s="19"/>
      <c r="O736" s="42"/>
      <c r="P736" s="42"/>
      <c r="Q736" s="42"/>
      <c r="R736" s="42"/>
      <c r="S736" s="19"/>
      <c r="T736" s="42"/>
      <c r="U736" s="42"/>
      <c r="V736" s="42"/>
      <c r="W736" s="42"/>
      <c r="X736" s="42"/>
      <c r="Y736" s="42"/>
      <c r="Z736" s="116"/>
      <c r="AA736" s="120"/>
      <c r="AB736" s="153"/>
      <c r="AC736" s="1"/>
      <c r="AD736" s="1"/>
      <c r="AE736" s="1"/>
      <c r="AF736" s="1"/>
      <c r="AG736" s="1"/>
      <c r="AH736" s="1"/>
      <c r="AI736" s="1"/>
      <c r="AJ736" s="1"/>
      <c r="AK736" s="1"/>
      <c r="AL736" s="1"/>
      <c r="AM736" s="1"/>
      <c r="AN736" s="1"/>
      <c r="AO736" s="1"/>
    </row>
    <row r="737" spans="1:41" s="3" customFormat="1">
      <c r="A737" s="181" t="s">
        <v>1361</v>
      </c>
      <c r="B737" s="38" t="s">
        <v>1362</v>
      </c>
      <c r="C737" s="38"/>
      <c r="D737" s="368"/>
      <c r="E737" s="369"/>
      <c r="F737" s="370"/>
      <c r="G737" s="369"/>
      <c r="H737" s="371"/>
      <c r="I737" s="372"/>
      <c r="J737" s="369"/>
      <c r="K737" s="373"/>
      <c r="L737" s="21"/>
      <c r="M737" s="31"/>
      <c r="N737" s="21"/>
      <c r="O737" s="46"/>
      <c r="P737" s="46"/>
      <c r="Q737" s="46"/>
      <c r="R737" s="46"/>
      <c r="S737" s="21"/>
      <c r="T737" s="46"/>
      <c r="U737" s="42"/>
      <c r="V737" s="42"/>
      <c r="W737" s="42"/>
      <c r="X737" s="42"/>
      <c r="Y737" s="42"/>
      <c r="Z737" s="116"/>
      <c r="AA737" s="120"/>
      <c r="AB737" s="153"/>
      <c r="AC737" s="1"/>
      <c r="AD737" s="1"/>
      <c r="AE737" s="1"/>
      <c r="AF737" s="1"/>
      <c r="AG737" s="1"/>
      <c r="AH737" s="1"/>
      <c r="AI737" s="1"/>
      <c r="AJ737" s="1"/>
      <c r="AK737" s="1"/>
      <c r="AL737" s="1"/>
      <c r="AM737" s="1"/>
      <c r="AN737" s="1"/>
      <c r="AO737" s="1"/>
    </row>
    <row r="738" spans="1:41" s="3" customFormat="1">
      <c r="A738" s="375"/>
      <c r="B738" s="376" t="s">
        <v>1203</v>
      </c>
      <c r="C738" s="377"/>
      <c r="D738" s="378"/>
      <c r="E738" s="379"/>
      <c r="F738" s="380"/>
      <c r="G738" s="379"/>
      <c r="H738" s="381"/>
      <c r="I738" s="382"/>
      <c r="J738" s="379"/>
      <c r="K738" s="383"/>
      <c r="L738" s="384"/>
      <c r="M738" s="385"/>
      <c r="N738" s="384"/>
      <c r="O738" s="388"/>
      <c r="P738" s="388"/>
      <c r="Q738" s="388"/>
      <c r="R738" s="388"/>
      <c r="S738" s="384"/>
      <c r="T738" s="388"/>
      <c r="U738" s="42"/>
      <c r="V738" s="42"/>
      <c r="W738" s="42"/>
      <c r="X738" s="42"/>
      <c r="Y738" s="42"/>
      <c r="Z738" s="116"/>
      <c r="AA738" s="120"/>
      <c r="AB738" s="153"/>
      <c r="AC738" s="1"/>
      <c r="AD738" s="1"/>
      <c r="AE738" s="1"/>
      <c r="AF738" s="1"/>
      <c r="AG738" s="1"/>
      <c r="AH738" s="1"/>
      <c r="AI738" s="1"/>
      <c r="AJ738" s="1"/>
      <c r="AK738" s="1"/>
      <c r="AL738" s="1"/>
      <c r="AM738" s="1"/>
      <c r="AN738" s="1"/>
      <c r="AO738" s="1"/>
    </row>
    <row r="739" spans="1:41" s="3" customFormat="1">
      <c r="A739" s="180" t="s">
        <v>1363</v>
      </c>
      <c r="B739" s="53" t="s">
        <v>737</v>
      </c>
      <c r="C739" s="53" t="s">
        <v>1023</v>
      </c>
      <c r="D739" s="7"/>
      <c r="E739" s="9"/>
      <c r="F739" s="173">
        <v>1</v>
      </c>
      <c r="G739" s="9"/>
      <c r="H739" s="8">
        <f t="shared" ref="H739:H747" si="894">SUM(E739:G739)</f>
        <v>1</v>
      </c>
      <c r="I739" s="4">
        <v>1</v>
      </c>
      <c r="J739" s="9" t="s">
        <v>216</v>
      </c>
      <c r="K739" s="73">
        <f>SUMIF(exportMMB!D:D,budgetMMB!A739,exportMMB!F:F)</f>
        <v>0</v>
      </c>
      <c r="L739" s="19">
        <f t="shared" ref="L739:L747" si="895">H739*I739*K739</f>
        <v>0</v>
      </c>
      <c r="M739" s="32"/>
      <c r="N739" s="19">
        <f t="shared" ref="N739:N747" si="896">MAX(L739-SUM(O739:R739),0)</f>
        <v>0</v>
      </c>
      <c r="O739" s="42"/>
      <c r="P739" s="42"/>
      <c r="Q739" s="42"/>
      <c r="R739" s="42"/>
      <c r="S739" s="19">
        <f t="shared" ref="S739:S747" si="897">L739-SUM(N739:R739)</f>
        <v>0</v>
      </c>
      <c r="T739" s="42">
        <f t="shared" ref="T739:T747" si="898">N739</f>
        <v>0</v>
      </c>
      <c r="U739" s="42" t="e">
        <f>SUMIF(#REF!,A:A,#REF!)</f>
        <v>#REF!</v>
      </c>
      <c r="V739" s="42" t="e">
        <f>SUMIF(#REF!,A:A,#REF!)</f>
        <v>#REF!</v>
      </c>
      <c r="W739" s="42" t="e">
        <f>U:U+V:V</f>
        <v>#REF!</v>
      </c>
      <c r="X739" s="42" t="e">
        <f>MAX(L:L-W:W,0)</f>
        <v>#REF!</v>
      </c>
      <c r="Y739" s="42" t="e">
        <f>W:W+X:X</f>
        <v>#REF!</v>
      </c>
      <c r="Z739" s="116" t="e">
        <f>L:L-Y:Y</f>
        <v>#REF!</v>
      </c>
      <c r="AA739" s="120">
        <f>AB:AB-L:L</f>
        <v>0</v>
      </c>
      <c r="AB739" s="153">
        <f>L:L</f>
        <v>0</v>
      </c>
      <c r="AC739" s="1"/>
      <c r="AD739" s="1"/>
      <c r="AE739" s="1"/>
      <c r="AF739" s="1"/>
      <c r="AG739" s="1"/>
      <c r="AH739" s="1"/>
      <c r="AI739" s="1"/>
      <c r="AJ739" s="1"/>
      <c r="AK739" s="1"/>
      <c r="AL739" s="1"/>
      <c r="AM739" s="1"/>
      <c r="AN739" s="1"/>
      <c r="AO739" s="1"/>
    </row>
    <row r="740" spans="1:41" s="3" customFormat="1">
      <c r="A740" s="180" t="s">
        <v>1364</v>
      </c>
      <c r="B740" s="53" t="s">
        <v>1170</v>
      </c>
      <c r="C740" s="53" t="s">
        <v>1023</v>
      </c>
      <c r="D740" s="7"/>
      <c r="E740" s="9"/>
      <c r="F740" s="173">
        <v>1</v>
      </c>
      <c r="G740" s="9"/>
      <c r="H740" s="8">
        <f t="shared" si="894"/>
        <v>1</v>
      </c>
      <c r="I740" s="4">
        <v>1</v>
      </c>
      <c r="J740" s="9" t="s">
        <v>216</v>
      </c>
      <c r="K740" s="73">
        <f>SUMIF(exportMMB!D:D,budgetMMB!A740,exportMMB!F:F)</f>
        <v>0</v>
      </c>
      <c r="L740" s="19">
        <f t="shared" si="895"/>
        <v>0</v>
      </c>
      <c r="M740" s="32"/>
      <c r="N740" s="19">
        <f t="shared" si="896"/>
        <v>0</v>
      </c>
      <c r="O740" s="42"/>
      <c r="P740" s="42"/>
      <c r="Q740" s="42"/>
      <c r="R740" s="42"/>
      <c r="S740" s="19">
        <f t="shared" si="897"/>
        <v>0</v>
      </c>
      <c r="T740" s="42">
        <f t="shared" si="898"/>
        <v>0</v>
      </c>
      <c r="U740" s="42" t="e">
        <f>SUMIF(#REF!,A:A,#REF!)</f>
        <v>#REF!</v>
      </c>
      <c r="V740" s="42" t="e">
        <f>SUMIF(#REF!,A:A,#REF!)</f>
        <v>#REF!</v>
      </c>
      <c r="W740" s="42" t="e">
        <f>U:U+V:V</f>
        <v>#REF!</v>
      </c>
      <c r="X740" s="42" t="e">
        <f>MAX(L:L-W:W,0)</f>
        <v>#REF!</v>
      </c>
      <c r="Y740" s="42" t="e">
        <f>W:W+X:X</f>
        <v>#REF!</v>
      </c>
      <c r="Z740" s="116" t="e">
        <f>L:L-Y:Y</f>
        <v>#REF!</v>
      </c>
      <c r="AA740" s="120">
        <f>AB:AB-L:L</f>
        <v>0</v>
      </c>
      <c r="AB740" s="153">
        <f>L:L</f>
        <v>0</v>
      </c>
      <c r="AC740" s="1"/>
      <c r="AD740" s="1"/>
      <c r="AE740" s="1"/>
      <c r="AF740" s="1"/>
      <c r="AG740" s="1"/>
      <c r="AH740" s="1"/>
      <c r="AI740" s="1"/>
      <c r="AJ740" s="1"/>
      <c r="AK740" s="1"/>
      <c r="AL740" s="1"/>
      <c r="AM740" s="1"/>
      <c r="AN740" s="1"/>
      <c r="AO740" s="1"/>
    </row>
    <row r="741" spans="1:41" s="3" customFormat="1">
      <c r="A741" s="180" t="s">
        <v>1365</v>
      </c>
      <c r="B741" s="53" t="s">
        <v>1308</v>
      </c>
      <c r="C741" s="53" t="s">
        <v>1023</v>
      </c>
      <c r="D741" s="7"/>
      <c r="E741" s="9"/>
      <c r="F741" s="173">
        <v>1</v>
      </c>
      <c r="G741" s="9"/>
      <c r="H741" s="8">
        <f t="shared" si="894"/>
        <v>1</v>
      </c>
      <c r="I741" s="4">
        <v>1</v>
      </c>
      <c r="J741" s="9" t="s">
        <v>216</v>
      </c>
      <c r="K741" s="73">
        <f>SUMIF(exportMMB!D:D,budgetMMB!A741,exportMMB!F:F)</f>
        <v>0</v>
      </c>
      <c r="L741" s="19">
        <f t="shared" si="895"/>
        <v>0</v>
      </c>
      <c r="M741" s="32"/>
      <c r="N741" s="19">
        <f t="shared" si="896"/>
        <v>0</v>
      </c>
      <c r="O741" s="42"/>
      <c r="P741" s="42"/>
      <c r="Q741" s="42"/>
      <c r="R741" s="42"/>
      <c r="S741" s="19">
        <f t="shared" si="897"/>
        <v>0</v>
      </c>
      <c r="T741" s="42">
        <f t="shared" si="898"/>
        <v>0</v>
      </c>
      <c r="U741" s="42" t="e">
        <f>SUMIF(#REF!,A:A,#REF!)</f>
        <v>#REF!</v>
      </c>
      <c r="V741" s="42" t="e">
        <f>SUMIF(#REF!,A:A,#REF!)</f>
        <v>#REF!</v>
      </c>
      <c r="W741" s="42" t="e">
        <f>U:U+V:V</f>
        <v>#REF!</v>
      </c>
      <c r="X741" s="42" t="e">
        <f>MAX(L:L-W:W,0)</f>
        <v>#REF!</v>
      </c>
      <c r="Y741" s="42" t="e">
        <f>W:W+X:X</f>
        <v>#REF!</v>
      </c>
      <c r="Z741" s="116" t="e">
        <f>L:L-Y:Y</f>
        <v>#REF!</v>
      </c>
      <c r="AA741" s="120">
        <f>AB:AB-L:L</f>
        <v>0</v>
      </c>
      <c r="AB741" s="153">
        <f>L:L</f>
        <v>0</v>
      </c>
      <c r="AC741" s="1"/>
      <c r="AD741" s="1"/>
      <c r="AE741" s="1"/>
      <c r="AF741" s="1"/>
      <c r="AG741" s="1"/>
      <c r="AH741" s="1"/>
      <c r="AI741" s="1"/>
      <c r="AJ741" s="1"/>
      <c r="AK741" s="1"/>
      <c r="AL741" s="1"/>
      <c r="AM741" s="1"/>
      <c r="AN741" s="1"/>
      <c r="AO741" s="1"/>
    </row>
    <row r="742" spans="1:41" s="3" customFormat="1">
      <c r="A742" s="180" t="s">
        <v>1366</v>
      </c>
      <c r="B742" s="53" t="s">
        <v>1310</v>
      </c>
      <c r="C742" s="53" t="s">
        <v>1023</v>
      </c>
      <c r="D742" s="7"/>
      <c r="E742" s="9"/>
      <c r="F742" s="173">
        <v>1</v>
      </c>
      <c r="G742" s="9"/>
      <c r="H742" s="8">
        <f t="shared" si="894"/>
        <v>1</v>
      </c>
      <c r="I742" s="4">
        <v>1</v>
      </c>
      <c r="J742" s="9" t="s">
        <v>216</v>
      </c>
      <c r="K742" s="73">
        <f>SUMIF(exportMMB!D:D,budgetMMB!A742,exportMMB!F:F)</f>
        <v>0</v>
      </c>
      <c r="L742" s="19">
        <f t="shared" si="895"/>
        <v>0</v>
      </c>
      <c r="M742" s="32"/>
      <c r="N742" s="19">
        <f t="shared" si="896"/>
        <v>0</v>
      </c>
      <c r="O742" s="42"/>
      <c r="P742" s="42"/>
      <c r="Q742" s="42"/>
      <c r="R742" s="42"/>
      <c r="S742" s="19">
        <f t="shared" si="897"/>
        <v>0</v>
      </c>
      <c r="T742" s="42">
        <f t="shared" si="898"/>
        <v>0</v>
      </c>
      <c r="U742" s="42" t="e">
        <f>SUMIF(#REF!,A:A,#REF!)</f>
        <v>#REF!</v>
      </c>
      <c r="V742" s="42" t="e">
        <f>SUMIF(#REF!,A:A,#REF!)</f>
        <v>#REF!</v>
      </c>
      <c r="W742" s="42" t="e">
        <f>U:U+V:V</f>
        <v>#REF!</v>
      </c>
      <c r="X742" s="42" t="e">
        <f>MAX(L:L-W:W,0)</f>
        <v>#REF!</v>
      </c>
      <c r="Y742" s="42" t="e">
        <f>W:W+X:X</f>
        <v>#REF!</v>
      </c>
      <c r="Z742" s="116" t="e">
        <f>L:L-Y:Y</f>
        <v>#REF!</v>
      </c>
      <c r="AA742" s="120">
        <f>AB:AB-L:L</f>
        <v>0</v>
      </c>
      <c r="AB742" s="153">
        <f>L:L</f>
        <v>0</v>
      </c>
      <c r="AC742" s="1"/>
      <c r="AD742" s="1"/>
      <c r="AE742" s="1"/>
      <c r="AF742" s="1"/>
      <c r="AG742" s="1"/>
      <c r="AH742" s="1"/>
      <c r="AI742" s="1"/>
      <c r="AJ742" s="1"/>
      <c r="AK742" s="1"/>
      <c r="AL742" s="1"/>
      <c r="AM742" s="1"/>
      <c r="AN742" s="1"/>
      <c r="AO742" s="1"/>
    </row>
    <row r="743" spans="1:41" s="3" customFormat="1">
      <c r="A743" s="180" t="s">
        <v>1367</v>
      </c>
      <c r="B743" s="53" t="s">
        <v>1171</v>
      </c>
      <c r="C743" s="53" t="s">
        <v>1023</v>
      </c>
      <c r="D743" s="7"/>
      <c r="E743" s="9"/>
      <c r="F743" s="173">
        <v>1</v>
      </c>
      <c r="G743" s="9"/>
      <c r="H743" s="8">
        <f t="shared" si="894"/>
        <v>1</v>
      </c>
      <c r="I743" s="4">
        <v>1</v>
      </c>
      <c r="J743" s="9" t="s">
        <v>216</v>
      </c>
      <c r="K743" s="73">
        <f>SUMIF(exportMMB!D:D,budgetMMB!A743,exportMMB!F:F)</f>
        <v>0</v>
      </c>
      <c r="L743" s="19">
        <f t="shared" si="895"/>
        <v>0</v>
      </c>
      <c r="M743" s="32"/>
      <c r="N743" s="19">
        <f t="shared" si="896"/>
        <v>0</v>
      </c>
      <c r="O743" s="42"/>
      <c r="P743" s="42"/>
      <c r="Q743" s="42"/>
      <c r="R743" s="42"/>
      <c r="S743" s="19">
        <f t="shared" si="897"/>
        <v>0</v>
      </c>
      <c r="T743" s="42">
        <f t="shared" si="898"/>
        <v>0</v>
      </c>
      <c r="U743" s="42" t="e">
        <f>SUMIF(#REF!,A:A,#REF!)</f>
        <v>#REF!</v>
      </c>
      <c r="V743" s="42" t="e">
        <f>SUMIF(#REF!,A:A,#REF!)</f>
        <v>#REF!</v>
      </c>
      <c r="W743" s="42" t="e">
        <f>U:U+V:V</f>
        <v>#REF!</v>
      </c>
      <c r="X743" s="42" t="e">
        <f>MAX(L:L-W:W,0)</f>
        <v>#REF!</v>
      </c>
      <c r="Y743" s="42" t="e">
        <f>W:W+X:X</f>
        <v>#REF!</v>
      </c>
      <c r="Z743" s="116" t="e">
        <f>L:L-Y:Y</f>
        <v>#REF!</v>
      </c>
      <c r="AA743" s="120">
        <f>AB:AB-L:L</f>
        <v>0</v>
      </c>
      <c r="AB743" s="153">
        <f>L:L</f>
        <v>0</v>
      </c>
      <c r="AC743" s="1"/>
      <c r="AD743" s="1"/>
      <c r="AE743" s="1"/>
      <c r="AF743" s="1"/>
      <c r="AG743" s="1"/>
      <c r="AH743" s="1"/>
      <c r="AI743" s="1"/>
      <c r="AJ743" s="1"/>
      <c r="AK743" s="1"/>
      <c r="AL743" s="1"/>
      <c r="AM743" s="1"/>
      <c r="AN743" s="1"/>
      <c r="AO743" s="1"/>
    </row>
    <row r="744" spans="1:41" s="3" customFormat="1">
      <c r="A744" s="180" t="s">
        <v>1368</v>
      </c>
      <c r="B744" s="53" t="s">
        <v>1172</v>
      </c>
      <c r="C744" s="53" t="s">
        <v>1023</v>
      </c>
      <c r="D744" s="7"/>
      <c r="E744" s="9"/>
      <c r="F744" s="173">
        <v>1</v>
      </c>
      <c r="G744" s="9"/>
      <c r="H744" s="8">
        <f t="shared" si="894"/>
        <v>1</v>
      </c>
      <c r="I744" s="4">
        <v>1</v>
      </c>
      <c r="J744" s="9" t="s">
        <v>216</v>
      </c>
      <c r="K744" s="73">
        <f>SUMIF(exportMMB!D:D,budgetMMB!A744,exportMMB!F:F)</f>
        <v>0</v>
      </c>
      <c r="L744" s="19">
        <f t="shared" si="895"/>
        <v>0</v>
      </c>
      <c r="M744" s="32"/>
      <c r="N744" s="19">
        <f t="shared" si="896"/>
        <v>0</v>
      </c>
      <c r="O744" s="42"/>
      <c r="P744" s="42"/>
      <c r="Q744" s="42"/>
      <c r="R744" s="42"/>
      <c r="S744" s="19">
        <f t="shared" si="897"/>
        <v>0</v>
      </c>
      <c r="T744" s="42">
        <f t="shared" si="898"/>
        <v>0</v>
      </c>
      <c r="U744" s="42" t="e">
        <f>SUMIF(#REF!,A:A,#REF!)</f>
        <v>#REF!</v>
      </c>
      <c r="V744" s="42" t="e">
        <f>SUMIF(#REF!,A:A,#REF!)</f>
        <v>#REF!</v>
      </c>
      <c r="W744" s="42" t="e">
        <f>U:U+V:V</f>
        <v>#REF!</v>
      </c>
      <c r="X744" s="42" t="e">
        <f>MAX(L:L-W:W,0)</f>
        <v>#REF!</v>
      </c>
      <c r="Y744" s="42" t="e">
        <f>W:W+X:X</f>
        <v>#REF!</v>
      </c>
      <c r="Z744" s="116" t="e">
        <f>L:L-Y:Y</f>
        <v>#REF!</v>
      </c>
      <c r="AA744" s="120">
        <f>AB:AB-L:L</f>
        <v>0</v>
      </c>
      <c r="AB744" s="153">
        <f>L:L</f>
        <v>0</v>
      </c>
      <c r="AC744" s="1"/>
      <c r="AD744" s="1"/>
      <c r="AE744" s="1"/>
      <c r="AF744" s="1"/>
      <c r="AG744" s="1"/>
      <c r="AH744" s="1"/>
      <c r="AI744" s="1"/>
      <c r="AJ744" s="1"/>
      <c r="AK744" s="1"/>
      <c r="AL744" s="1"/>
      <c r="AM744" s="1"/>
      <c r="AN744" s="1"/>
      <c r="AO744" s="1"/>
    </row>
    <row r="745" spans="1:41" s="3" customFormat="1">
      <c r="A745" s="180" t="s">
        <v>1369</v>
      </c>
      <c r="B745" s="53" t="s">
        <v>1173</v>
      </c>
      <c r="C745" s="53" t="s">
        <v>1023</v>
      </c>
      <c r="D745" s="7"/>
      <c r="E745" s="9"/>
      <c r="F745" s="173">
        <v>1</v>
      </c>
      <c r="G745" s="9"/>
      <c r="H745" s="8">
        <f t="shared" si="894"/>
        <v>1</v>
      </c>
      <c r="I745" s="4">
        <v>1</v>
      </c>
      <c r="J745" s="9" t="s">
        <v>216</v>
      </c>
      <c r="K745" s="73">
        <f>SUMIF(exportMMB!D:D,budgetMMB!A745,exportMMB!F:F)</f>
        <v>0</v>
      </c>
      <c r="L745" s="19">
        <f t="shared" si="895"/>
        <v>0</v>
      </c>
      <c r="M745" s="32"/>
      <c r="N745" s="19">
        <f t="shared" si="896"/>
        <v>0</v>
      </c>
      <c r="O745" s="42"/>
      <c r="P745" s="42"/>
      <c r="Q745" s="42"/>
      <c r="R745" s="42"/>
      <c r="S745" s="19">
        <f t="shared" si="897"/>
        <v>0</v>
      </c>
      <c r="T745" s="42">
        <f t="shared" si="898"/>
        <v>0</v>
      </c>
      <c r="U745" s="42" t="e">
        <f>SUMIF(#REF!,A:A,#REF!)</f>
        <v>#REF!</v>
      </c>
      <c r="V745" s="42" t="e">
        <f>SUMIF(#REF!,A:A,#REF!)</f>
        <v>#REF!</v>
      </c>
      <c r="W745" s="42" t="e">
        <f>U:U+V:V</f>
        <v>#REF!</v>
      </c>
      <c r="X745" s="42" t="e">
        <f>MAX(L:L-W:W,0)</f>
        <v>#REF!</v>
      </c>
      <c r="Y745" s="42" t="e">
        <f>W:W+X:X</f>
        <v>#REF!</v>
      </c>
      <c r="Z745" s="116" t="e">
        <f>L:L-Y:Y</f>
        <v>#REF!</v>
      </c>
      <c r="AA745" s="120">
        <f>AB:AB-L:L</f>
        <v>0</v>
      </c>
      <c r="AB745" s="153">
        <f>L:L</f>
        <v>0</v>
      </c>
      <c r="AC745" s="1"/>
      <c r="AD745" s="1"/>
      <c r="AE745" s="1"/>
      <c r="AF745" s="1"/>
      <c r="AG745" s="1"/>
      <c r="AH745" s="1"/>
      <c r="AI745" s="1"/>
      <c r="AJ745" s="1"/>
      <c r="AK745" s="1"/>
      <c r="AL745" s="1"/>
      <c r="AM745" s="1"/>
      <c r="AN745" s="1"/>
      <c r="AO745" s="1"/>
    </row>
    <row r="746" spans="1:41" s="3" customFormat="1">
      <c r="A746" s="180" t="s">
        <v>1370</v>
      </c>
      <c r="B746" s="53" t="s">
        <v>1315</v>
      </c>
      <c r="C746" s="53" t="s">
        <v>1023</v>
      </c>
      <c r="D746" s="7"/>
      <c r="E746" s="9"/>
      <c r="F746" s="173">
        <v>1</v>
      </c>
      <c r="G746" s="9"/>
      <c r="H746" s="8">
        <f t="shared" si="894"/>
        <v>1</v>
      </c>
      <c r="I746" s="4">
        <v>1</v>
      </c>
      <c r="J746" s="9" t="s">
        <v>216</v>
      </c>
      <c r="K746" s="73">
        <f>SUMIF(exportMMB!D:D,budgetMMB!A746,exportMMB!F:F)</f>
        <v>0</v>
      </c>
      <c r="L746" s="19">
        <f t="shared" si="895"/>
        <v>0</v>
      </c>
      <c r="M746" s="32"/>
      <c r="N746" s="19">
        <f t="shared" si="896"/>
        <v>0</v>
      </c>
      <c r="O746" s="42"/>
      <c r="P746" s="42"/>
      <c r="Q746" s="42"/>
      <c r="R746" s="42"/>
      <c r="S746" s="19">
        <f t="shared" si="897"/>
        <v>0</v>
      </c>
      <c r="T746" s="42">
        <f t="shared" si="898"/>
        <v>0</v>
      </c>
      <c r="U746" s="42" t="e">
        <f>SUMIF(#REF!,A:A,#REF!)</f>
        <v>#REF!</v>
      </c>
      <c r="V746" s="42" t="e">
        <f>SUMIF(#REF!,A:A,#REF!)</f>
        <v>#REF!</v>
      </c>
      <c r="W746" s="42" t="e">
        <f>U:U+V:V</f>
        <v>#REF!</v>
      </c>
      <c r="X746" s="42" t="e">
        <f>MAX(L:L-W:W,0)</f>
        <v>#REF!</v>
      </c>
      <c r="Y746" s="42" t="e">
        <f>W:W+X:X</f>
        <v>#REF!</v>
      </c>
      <c r="Z746" s="116" t="e">
        <f>L:L-Y:Y</f>
        <v>#REF!</v>
      </c>
      <c r="AA746" s="120">
        <f>AB:AB-L:L</f>
        <v>0</v>
      </c>
      <c r="AB746" s="153">
        <f>L:L</f>
        <v>0</v>
      </c>
      <c r="AC746" s="1"/>
      <c r="AD746" s="1"/>
      <c r="AE746" s="1"/>
      <c r="AF746" s="1"/>
      <c r="AG746" s="1"/>
      <c r="AH746" s="1"/>
      <c r="AI746" s="1"/>
      <c r="AJ746" s="1"/>
      <c r="AK746" s="1"/>
      <c r="AL746" s="1"/>
      <c r="AM746" s="1"/>
      <c r="AN746" s="1"/>
      <c r="AO746" s="1"/>
    </row>
    <row r="747" spans="1:41" s="3" customFormat="1">
      <c r="A747" s="180" t="s">
        <v>1371</v>
      </c>
      <c r="B747" s="53" t="s">
        <v>1372</v>
      </c>
      <c r="C747" s="53" t="s">
        <v>1023</v>
      </c>
      <c r="D747" s="7"/>
      <c r="E747" s="9"/>
      <c r="F747" s="173">
        <v>1</v>
      </c>
      <c r="G747" s="9"/>
      <c r="H747" s="8">
        <f t="shared" si="894"/>
        <v>1</v>
      </c>
      <c r="I747" s="4">
        <v>1</v>
      </c>
      <c r="J747" s="9" t="s">
        <v>216</v>
      </c>
      <c r="K747" s="73">
        <f>SUMIF(exportMMB!D:D,budgetMMB!A747,exportMMB!F:F)</f>
        <v>0</v>
      </c>
      <c r="L747" s="19">
        <f t="shared" si="895"/>
        <v>0</v>
      </c>
      <c r="M747" s="32"/>
      <c r="N747" s="19">
        <f t="shared" si="896"/>
        <v>0</v>
      </c>
      <c r="O747" s="42"/>
      <c r="P747" s="42"/>
      <c r="Q747" s="42"/>
      <c r="R747" s="42"/>
      <c r="S747" s="19">
        <f t="shared" si="897"/>
        <v>0</v>
      </c>
      <c r="T747" s="42">
        <f t="shared" si="898"/>
        <v>0</v>
      </c>
      <c r="U747" s="42" t="e">
        <f>SUMIF(#REF!,A:A,#REF!)</f>
        <v>#REF!</v>
      </c>
      <c r="V747" s="42" t="e">
        <f>SUMIF(#REF!,A:A,#REF!)</f>
        <v>#REF!</v>
      </c>
      <c r="W747" s="42" t="e">
        <f>U:U+V:V</f>
        <v>#REF!</v>
      </c>
      <c r="X747" s="42" t="e">
        <f>MAX(L:L-W:W,0)</f>
        <v>#REF!</v>
      </c>
      <c r="Y747" s="42" t="e">
        <f>W:W+X:X</f>
        <v>#REF!</v>
      </c>
      <c r="Z747" s="116" t="e">
        <f>L:L-Y:Y</f>
        <v>#REF!</v>
      </c>
      <c r="AA747" s="120">
        <f>AB:AB-L:L</f>
        <v>0</v>
      </c>
      <c r="AB747" s="153">
        <f>L:L</f>
        <v>0</v>
      </c>
      <c r="AC747" s="1"/>
      <c r="AD747" s="1"/>
      <c r="AE747" s="1"/>
      <c r="AF747" s="1"/>
      <c r="AG747" s="1"/>
      <c r="AH747" s="1"/>
      <c r="AI747" s="1"/>
      <c r="AJ747" s="1"/>
      <c r="AK747" s="1"/>
      <c r="AL747" s="1"/>
      <c r="AM747" s="1"/>
      <c r="AN747" s="1"/>
      <c r="AO747" s="1"/>
    </row>
    <row r="748" spans="1:41" s="3" customFormat="1">
      <c r="A748" s="375"/>
      <c r="B748" s="376" t="s">
        <v>1154</v>
      </c>
      <c r="C748" s="377"/>
      <c r="D748" s="378"/>
      <c r="E748" s="379"/>
      <c r="F748" s="380"/>
      <c r="G748" s="379"/>
      <c r="H748" s="381"/>
      <c r="I748" s="382"/>
      <c r="J748" s="379"/>
      <c r="K748" s="383"/>
      <c r="L748" s="384">
        <f t="shared" ref="L748:T748" si="899">SUM(L739:L747)</f>
        <v>0</v>
      </c>
      <c r="M748" s="385">
        <f t="shared" si="899"/>
        <v>0</v>
      </c>
      <c r="N748" s="384">
        <f t="shared" si="899"/>
        <v>0</v>
      </c>
      <c r="O748" s="388">
        <f t="shared" si="899"/>
        <v>0</v>
      </c>
      <c r="P748" s="388">
        <f t="shared" si="899"/>
        <v>0</v>
      </c>
      <c r="Q748" s="388">
        <f t="shared" si="899"/>
        <v>0</v>
      </c>
      <c r="R748" s="388">
        <f t="shared" si="899"/>
        <v>0</v>
      </c>
      <c r="S748" s="384">
        <f t="shared" si="899"/>
        <v>0</v>
      </c>
      <c r="T748" s="388">
        <f t="shared" si="899"/>
        <v>0</v>
      </c>
      <c r="U748" s="42" t="e">
        <f t="shared" ref="U748:W748" si="900">SUM(U739:U747)</f>
        <v>#REF!</v>
      </c>
      <c r="V748" s="42" t="e">
        <f t="shared" si="900"/>
        <v>#REF!</v>
      </c>
      <c r="W748" s="42" t="e">
        <f t="shared" si="900"/>
        <v>#REF!</v>
      </c>
      <c r="X748" s="42" t="e">
        <f t="shared" ref="X748" si="901">SUM(X739:X747)</f>
        <v>#REF!</v>
      </c>
      <c r="Y748" s="42" t="e">
        <f t="shared" ref="Y748" si="902">SUM(Y739:Y747)</f>
        <v>#REF!</v>
      </c>
      <c r="Z748" s="116" t="e">
        <f t="shared" ref="Z748" si="903">SUM(Z739:Z747)</f>
        <v>#REF!</v>
      </c>
      <c r="AA748" s="120">
        <f t="shared" ref="AA748" si="904">SUM(AA739:AA747)</f>
        <v>0</v>
      </c>
      <c r="AB748" s="153">
        <f t="shared" ref="AB748" si="905">SUM(AB739:AB747)</f>
        <v>0</v>
      </c>
      <c r="AC748" s="1"/>
      <c r="AD748" s="1"/>
      <c r="AE748" s="1"/>
      <c r="AF748" s="1"/>
      <c r="AG748" s="1"/>
      <c r="AH748" s="1"/>
      <c r="AI748" s="1"/>
      <c r="AJ748" s="1"/>
      <c r="AK748" s="1"/>
      <c r="AL748" s="1"/>
      <c r="AM748" s="1"/>
      <c r="AN748" s="1"/>
      <c r="AO748" s="1"/>
    </row>
    <row r="749" spans="1:41" s="3" customFormat="1">
      <c r="A749" s="375"/>
      <c r="B749" s="376" t="s">
        <v>1373</v>
      </c>
      <c r="C749" s="377"/>
      <c r="D749" s="378"/>
      <c r="E749" s="379"/>
      <c r="F749" s="380"/>
      <c r="G749" s="379"/>
      <c r="H749" s="381"/>
      <c r="I749" s="382"/>
      <c r="J749" s="379"/>
      <c r="K749" s="383"/>
      <c r="L749" s="384"/>
      <c r="M749" s="385"/>
      <c r="N749" s="384"/>
      <c r="O749" s="388"/>
      <c r="P749" s="388"/>
      <c r="Q749" s="388"/>
      <c r="R749" s="388"/>
      <c r="S749" s="384"/>
      <c r="T749" s="388"/>
      <c r="U749" s="42"/>
      <c r="V749" s="42"/>
      <c r="W749" s="42"/>
      <c r="X749" s="42"/>
      <c r="Y749" s="42"/>
      <c r="Z749" s="116"/>
      <c r="AA749" s="120"/>
      <c r="AB749" s="153"/>
      <c r="AC749" s="1"/>
      <c r="AD749" s="1"/>
      <c r="AE749" s="1"/>
      <c r="AF749" s="1"/>
      <c r="AG749" s="1"/>
      <c r="AH749" s="1"/>
      <c r="AI749" s="1"/>
      <c r="AJ749" s="1"/>
      <c r="AK749" s="1"/>
      <c r="AL749" s="1"/>
      <c r="AM749" s="1"/>
      <c r="AN749" s="1"/>
      <c r="AO749" s="1"/>
    </row>
    <row r="750" spans="1:41" s="3" customFormat="1">
      <c r="A750" s="180" t="s">
        <v>1374</v>
      </c>
      <c r="B750" s="53" t="s">
        <v>1414</v>
      </c>
      <c r="C750" s="53" t="s">
        <v>1023</v>
      </c>
      <c r="D750" s="7"/>
      <c r="E750" s="9"/>
      <c r="F750" s="173">
        <v>1</v>
      </c>
      <c r="G750" s="9"/>
      <c r="H750" s="8">
        <f t="shared" ref="H750:H762" si="906">SUM(E750:G750)</f>
        <v>1</v>
      </c>
      <c r="I750" s="4">
        <v>1</v>
      </c>
      <c r="J750" s="9" t="s">
        <v>216</v>
      </c>
      <c r="K750" s="73">
        <f>SUMIF(exportMMB!D:D,budgetMMB!A750,exportMMB!F:F)</f>
        <v>0</v>
      </c>
      <c r="L750" s="19">
        <f t="shared" ref="L750:L762" si="907">H750*I750*K750</f>
        <v>0</v>
      </c>
      <c r="M750" s="32"/>
      <c r="N750" s="19">
        <f t="shared" ref="N750:N762" si="908">MAX(L750-SUM(O750:R750),0)</f>
        <v>0</v>
      </c>
      <c r="O750" s="42"/>
      <c r="P750" s="42"/>
      <c r="Q750" s="42"/>
      <c r="R750" s="42"/>
      <c r="S750" s="19">
        <f t="shared" ref="S750:S762" si="909">L750-SUM(N750:R750)</f>
        <v>0</v>
      </c>
      <c r="T750" s="42">
        <f t="shared" ref="T750:T762" si="910">N750</f>
        <v>0</v>
      </c>
      <c r="U750" s="42" t="e">
        <f>SUMIF(#REF!,A:A,#REF!)</f>
        <v>#REF!</v>
      </c>
      <c r="V750" s="42" t="e">
        <f>SUMIF(#REF!,A:A,#REF!)</f>
        <v>#REF!</v>
      </c>
      <c r="W750" s="42" t="e">
        <f>U:U+V:V</f>
        <v>#REF!</v>
      </c>
      <c r="X750" s="42" t="e">
        <f>MAX(L:L-W:W,0)</f>
        <v>#REF!</v>
      </c>
      <c r="Y750" s="42" t="e">
        <f>W:W+X:X</f>
        <v>#REF!</v>
      </c>
      <c r="Z750" s="116" t="e">
        <f>L:L-Y:Y</f>
        <v>#REF!</v>
      </c>
      <c r="AA750" s="120">
        <f>AB:AB-L:L</f>
        <v>0</v>
      </c>
      <c r="AB750" s="153">
        <f>L:L</f>
        <v>0</v>
      </c>
      <c r="AC750" s="1"/>
      <c r="AD750" s="1"/>
      <c r="AE750" s="1"/>
      <c r="AF750" s="1"/>
      <c r="AG750" s="1"/>
      <c r="AH750" s="1"/>
      <c r="AI750" s="1"/>
      <c r="AJ750" s="1"/>
      <c r="AK750" s="1"/>
      <c r="AL750" s="1"/>
      <c r="AM750" s="1"/>
      <c r="AN750" s="1"/>
      <c r="AO750" s="1"/>
    </row>
    <row r="751" spans="1:41" s="3" customFormat="1">
      <c r="A751" s="180" t="s">
        <v>1375</v>
      </c>
      <c r="B751" s="53" t="s">
        <v>757</v>
      </c>
      <c r="C751" s="53" t="s">
        <v>1023</v>
      </c>
      <c r="D751" s="7"/>
      <c r="E751" s="9"/>
      <c r="F751" s="173">
        <v>1</v>
      </c>
      <c r="G751" s="9"/>
      <c r="H751" s="8">
        <f t="shared" si="906"/>
        <v>1</v>
      </c>
      <c r="I751" s="4">
        <v>1</v>
      </c>
      <c r="J751" s="9" t="s">
        <v>216</v>
      </c>
      <c r="K751" s="73">
        <f>SUMIF(exportMMB!D:D,budgetMMB!A751,exportMMB!F:F)</f>
        <v>0</v>
      </c>
      <c r="L751" s="19">
        <f t="shared" si="907"/>
        <v>0</v>
      </c>
      <c r="M751" s="32"/>
      <c r="N751" s="19">
        <f t="shared" si="908"/>
        <v>0</v>
      </c>
      <c r="O751" s="42"/>
      <c r="P751" s="42"/>
      <c r="Q751" s="42"/>
      <c r="R751" s="42"/>
      <c r="S751" s="19">
        <f t="shared" si="909"/>
        <v>0</v>
      </c>
      <c r="T751" s="42">
        <f t="shared" si="910"/>
        <v>0</v>
      </c>
      <c r="U751" s="42" t="e">
        <f>SUMIF(#REF!,A:A,#REF!)</f>
        <v>#REF!</v>
      </c>
      <c r="V751" s="42" t="e">
        <f>SUMIF(#REF!,A:A,#REF!)</f>
        <v>#REF!</v>
      </c>
      <c r="W751" s="42" t="e">
        <f>U:U+V:V</f>
        <v>#REF!</v>
      </c>
      <c r="X751" s="42" t="e">
        <f>MAX(L:L-W:W,0)</f>
        <v>#REF!</v>
      </c>
      <c r="Y751" s="42" t="e">
        <f>W:W+X:X</f>
        <v>#REF!</v>
      </c>
      <c r="Z751" s="116" t="e">
        <f>L:L-Y:Y</f>
        <v>#REF!</v>
      </c>
      <c r="AA751" s="120">
        <f>AB:AB-L:L</f>
        <v>0</v>
      </c>
      <c r="AB751" s="153">
        <f>L:L</f>
        <v>0</v>
      </c>
      <c r="AC751" s="1"/>
      <c r="AD751" s="1"/>
      <c r="AE751" s="1"/>
      <c r="AF751" s="1"/>
      <c r="AG751" s="1"/>
      <c r="AH751" s="1"/>
      <c r="AI751" s="1"/>
      <c r="AJ751" s="1"/>
      <c r="AK751" s="1"/>
      <c r="AL751" s="1"/>
      <c r="AM751" s="1"/>
      <c r="AN751" s="1"/>
      <c r="AO751" s="1"/>
    </row>
    <row r="752" spans="1:41" s="3" customFormat="1">
      <c r="A752" s="180" t="s">
        <v>1376</v>
      </c>
      <c r="B752" s="53" t="s">
        <v>758</v>
      </c>
      <c r="C752" s="53" t="s">
        <v>1023</v>
      </c>
      <c r="D752" s="7"/>
      <c r="E752" s="9"/>
      <c r="F752" s="173">
        <v>1</v>
      </c>
      <c r="G752" s="9"/>
      <c r="H752" s="8">
        <f t="shared" si="906"/>
        <v>1</v>
      </c>
      <c r="I752" s="4">
        <v>1</v>
      </c>
      <c r="J752" s="9" t="s">
        <v>216</v>
      </c>
      <c r="K752" s="73">
        <f>SUMIF(exportMMB!D:D,budgetMMB!A752,exportMMB!F:F)</f>
        <v>0</v>
      </c>
      <c r="L752" s="19">
        <f t="shared" si="907"/>
        <v>0</v>
      </c>
      <c r="M752" s="32"/>
      <c r="N752" s="19">
        <f t="shared" si="908"/>
        <v>0</v>
      </c>
      <c r="O752" s="42"/>
      <c r="P752" s="42"/>
      <c r="Q752" s="42"/>
      <c r="R752" s="42"/>
      <c r="S752" s="19">
        <f t="shared" si="909"/>
        <v>0</v>
      </c>
      <c r="T752" s="42">
        <f t="shared" si="910"/>
        <v>0</v>
      </c>
      <c r="U752" s="42" t="e">
        <f>SUMIF(#REF!,A:A,#REF!)</f>
        <v>#REF!</v>
      </c>
      <c r="V752" s="42" t="e">
        <f>SUMIF(#REF!,A:A,#REF!)</f>
        <v>#REF!</v>
      </c>
      <c r="W752" s="42" t="e">
        <f>U:U+V:V</f>
        <v>#REF!</v>
      </c>
      <c r="X752" s="42" t="e">
        <f>MAX(L:L-W:W,0)</f>
        <v>#REF!</v>
      </c>
      <c r="Y752" s="42" t="e">
        <f>W:W+X:X</f>
        <v>#REF!</v>
      </c>
      <c r="Z752" s="116" t="e">
        <f>L:L-Y:Y</f>
        <v>#REF!</v>
      </c>
      <c r="AA752" s="120">
        <f>AB:AB-L:L</f>
        <v>0</v>
      </c>
      <c r="AB752" s="153">
        <f>L:L</f>
        <v>0</v>
      </c>
      <c r="AC752" s="1"/>
      <c r="AD752" s="1"/>
      <c r="AE752" s="1"/>
      <c r="AF752" s="1"/>
      <c r="AG752" s="1"/>
      <c r="AH752" s="1"/>
      <c r="AI752" s="1"/>
      <c r="AJ752" s="1"/>
      <c r="AK752" s="1"/>
      <c r="AL752" s="1"/>
      <c r="AM752" s="1"/>
      <c r="AN752" s="1"/>
      <c r="AO752" s="1"/>
    </row>
    <row r="753" spans="1:41" s="3" customFormat="1">
      <c r="A753" s="180" t="s">
        <v>1377</v>
      </c>
      <c r="B753" s="53" t="s">
        <v>784</v>
      </c>
      <c r="C753" s="53" t="s">
        <v>1023</v>
      </c>
      <c r="D753" s="7"/>
      <c r="E753" s="9"/>
      <c r="F753" s="173">
        <v>1</v>
      </c>
      <c r="G753" s="9"/>
      <c r="H753" s="8">
        <f t="shared" si="906"/>
        <v>1</v>
      </c>
      <c r="I753" s="4">
        <v>1</v>
      </c>
      <c r="J753" s="9" t="s">
        <v>216</v>
      </c>
      <c r="K753" s="73">
        <f>SUMIF(exportMMB!D:D,budgetMMB!A753,exportMMB!F:F)</f>
        <v>0</v>
      </c>
      <c r="L753" s="19">
        <f t="shared" si="907"/>
        <v>0</v>
      </c>
      <c r="M753" s="32"/>
      <c r="N753" s="19">
        <f t="shared" si="908"/>
        <v>0</v>
      </c>
      <c r="O753" s="42"/>
      <c r="P753" s="42"/>
      <c r="Q753" s="42"/>
      <c r="R753" s="42"/>
      <c r="S753" s="19">
        <f t="shared" si="909"/>
        <v>0</v>
      </c>
      <c r="T753" s="42">
        <f t="shared" si="910"/>
        <v>0</v>
      </c>
      <c r="U753" s="42" t="e">
        <f>SUMIF(#REF!,A:A,#REF!)</f>
        <v>#REF!</v>
      </c>
      <c r="V753" s="42" t="e">
        <f>SUMIF(#REF!,A:A,#REF!)</f>
        <v>#REF!</v>
      </c>
      <c r="W753" s="42" t="e">
        <f>U:U+V:V</f>
        <v>#REF!</v>
      </c>
      <c r="X753" s="42" t="e">
        <f>MAX(L:L-W:W,0)</f>
        <v>#REF!</v>
      </c>
      <c r="Y753" s="42" t="e">
        <f>W:W+X:X</f>
        <v>#REF!</v>
      </c>
      <c r="Z753" s="116" t="e">
        <f>L:L-Y:Y</f>
        <v>#REF!</v>
      </c>
      <c r="AA753" s="120">
        <f>AB:AB-L:L</f>
        <v>0</v>
      </c>
      <c r="AB753" s="153">
        <f>L:L</f>
        <v>0</v>
      </c>
      <c r="AC753" s="1"/>
      <c r="AD753" s="1"/>
      <c r="AE753" s="1"/>
      <c r="AF753" s="1"/>
      <c r="AG753" s="1"/>
      <c r="AH753" s="1"/>
      <c r="AI753" s="1"/>
      <c r="AJ753" s="1"/>
      <c r="AK753" s="1"/>
      <c r="AL753" s="1"/>
      <c r="AM753" s="1"/>
      <c r="AN753" s="1"/>
      <c r="AO753" s="1"/>
    </row>
    <row r="754" spans="1:41" s="3" customFormat="1">
      <c r="A754" s="180" t="s">
        <v>1378</v>
      </c>
      <c r="B754" s="53" t="s">
        <v>1379</v>
      </c>
      <c r="C754" s="53" t="s">
        <v>1023</v>
      </c>
      <c r="D754" s="7"/>
      <c r="E754" s="9"/>
      <c r="F754" s="173">
        <v>1</v>
      </c>
      <c r="G754" s="9"/>
      <c r="H754" s="8">
        <f t="shared" si="906"/>
        <v>1</v>
      </c>
      <c r="I754" s="4">
        <v>1</v>
      </c>
      <c r="J754" s="9" t="s">
        <v>216</v>
      </c>
      <c r="K754" s="73">
        <f>SUMIF(exportMMB!D:D,budgetMMB!A754,exportMMB!F:F)</f>
        <v>0</v>
      </c>
      <c r="L754" s="19">
        <f t="shared" si="907"/>
        <v>0</v>
      </c>
      <c r="M754" s="32"/>
      <c r="N754" s="19">
        <f t="shared" si="908"/>
        <v>0</v>
      </c>
      <c r="O754" s="42"/>
      <c r="P754" s="42"/>
      <c r="Q754" s="42"/>
      <c r="R754" s="42"/>
      <c r="S754" s="19">
        <f t="shared" si="909"/>
        <v>0</v>
      </c>
      <c r="T754" s="42">
        <f t="shared" si="910"/>
        <v>0</v>
      </c>
      <c r="U754" s="42" t="e">
        <f>SUMIF(#REF!,A:A,#REF!)</f>
        <v>#REF!</v>
      </c>
      <c r="V754" s="42" t="e">
        <f>SUMIF(#REF!,A:A,#REF!)</f>
        <v>#REF!</v>
      </c>
      <c r="W754" s="42" t="e">
        <f>U:U+V:V</f>
        <v>#REF!</v>
      </c>
      <c r="X754" s="42" t="e">
        <f>MAX(L:L-W:W,0)</f>
        <v>#REF!</v>
      </c>
      <c r="Y754" s="42" t="e">
        <f>W:W+X:X</f>
        <v>#REF!</v>
      </c>
      <c r="Z754" s="116" t="e">
        <f>L:L-Y:Y</f>
        <v>#REF!</v>
      </c>
      <c r="AA754" s="120">
        <f>AB:AB-L:L</f>
        <v>0</v>
      </c>
      <c r="AB754" s="153">
        <f>L:L</f>
        <v>0</v>
      </c>
      <c r="AC754" s="1"/>
      <c r="AD754" s="1"/>
      <c r="AE754" s="1"/>
      <c r="AF754" s="1"/>
      <c r="AG754" s="1"/>
      <c r="AH754" s="1"/>
      <c r="AI754" s="1"/>
      <c r="AJ754" s="1"/>
      <c r="AK754" s="1"/>
      <c r="AL754" s="1"/>
      <c r="AM754" s="1"/>
      <c r="AN754" s="1"/>
      <c r="AO754" s="1"/>
    </row>
    <row r="755" spans="1:41" s="3" customFormat="1">
      <c r="A755" s="180" t="s">
        <v>1380</v>
      </c>
      <c r="B755" s="53" t="s">
        <v>1381</v>
      </c>
      <c r="C755" s="53" t="s">
        <v>1023</v>
      </c>
      <c r="D755" s="7"/>
      <c r="E755" s="9"/>
      <c r="F755" s="173">
        <v>1</v>
      </c>
      <c r="G755" s="9"/>
      <c r="H755" s="8">
        <f t="shared" si="906"/>
        <v>1</v>
      </c>
      <c r="I755" s="4">
        <v>1</v>
      </c>
      <c r="J755" s="9" t="s">
        <v>216</v>
      </c>
      <c r="K755" s="73">
        <f>SUMIF(exportMMB!D:D,budgetMMB!A755,exportMMB!F:F)</f>
        <v>0</v>
      </c>
      <c r="L755" s="19">
        <f t="shared" si="907"/>
        <v>0</v>
      </c>
      <c r="M755" s="32"/>
      <c r="N755" s="19">
        <f t="shared" si="908"/>
        <v>0</v>
      </c>
      <c r="O755" s="42"/>
      <c r="P755" s="42"/>
      <c r="Q755" s="42"/>
      <c r="R755" s="42"/>
      <c r="S755" s="19">
        <f t="shared" si="909"/>
        <v>0</v>
      </c>
      <c r="T755" s="42">
        <f t="shared" si="910"/>
        <v>0</v>
      </c>
      <c r="U755" s="42" t="e">
        <f>SUMIF(#REF!,A:A,#REF!)</f>
        <v>#REF!</v>
      </c>
      <c r="V755" s="42" t="e">
        <f>SUMIF(#REF!,A:A,#REF!)</f>
        <v>#REF!</v>
      </c>
      <c r="W755" s="42" t="e">
        <f>U:U+V:V</f>
        <v>#REF!</v>
      </c>
      <c r="X755" s="42" t="e">
        <f>MAX(L:L-W:W,0)</f>
        <v>#REF!</v>
      </c>
      <c r="Y755" s="42" t="e">
        <f>W:W+X:X</f>
        <v>#REF!</v>
      </c>
      <c r="Z755" s="116" t="e">
        <f>L:L-Y:Y</f>
        <v>#REF!</v>
      </c>
      <c r="AA755" s="120">
        <f>AB:AB-L:L</f>
        <v>0</v>
      </c>
      <c r="AB755" s="153">
        <f>L:L</f>
        <v>0</v>
      </c>
      <c r="AC755" s="1"/>
      <c r="AD755" s="1"/>
      <c r="AE755" s="1"/>
      <c r="AF755" s="1"/>
      <c r="AG755" s="1"/>
      <c r="AH755" s="1"/>
      <c r="AI755" s="1"/>
      <c r="AJ755" s="1"/>
      <c r="AK755" s="1"/>
      <c r="AL755" s="1"/>
      <c r="AM755" s="1"/>
      <c r="AN755" s="1"/>
      <c r="AO755" s="1"/>
    </row>
    <row r="756" spans="1:41" s="3" customFormat="1">
      <c r="A756" s="180" t="s">
        <v>1382</v>
      </c>
      <c r="B756" s="53" t="s">
        <v>1383</v>
      </c>
      <c r="C756" s="53" t="s">
        <v>1023</v>
      </c>
      <c r="D756" s="7"/>
      <c r="E756" s="9"/>
      <c r="F756" s="173">
        <v>1</v>
      </c>
      <c r="G756" s="9"/>
      <c r="H756" s="8">
        <f t="shared" si="906"/>
        <v>1</v>
      </c>
      <c r="I756" s="4">
        <v>1</v>
      </c>
      <c r="J756" s="9" t="s">
        <v>216</v>
      </c>
      <c r="K756" s="73">
        <f>SUMIF(exportMMB!D:D,budgetMMB!A756,exportMMB!F:F)</f>
        <v>0</v>
      </c>
      <c r="L756" s="19">
        <f t="shared" si="907"/>
        <v>0</v>
      </c>
      <c r="M756" s="32"/>
      <c r="N756" s="19">
        <f t="shared" si="908"/>
        <v>0</v>
      </c>
      <c r="O756" s="42"/>
      <c r="P756" s="42"/>
      <c r="Q756" s="42"/>
      <c r="R756" s="42"/>
      <c r="S756" s="19">
        <f t="shared" si="909"/>
        <v>0</v>
      </c>
      <c r="T756" s="42">
        <f t="shared" si="910"/>
        <v>0</v>
      </c>
      <c r="U756" s="42" t="e">
        <f>SUMIF(#REF!,A:A,#REF!)</f>
        <v>#REF!</v>
      </c>
      <c r="V756" s="42" t="e">
        <f>SUMIF(#REF!,A:A,#REF!)</f>
        <v>#REF!</v>
      </c>
      <c r="W756" s="42" t="e">
        <f>U:U+V:V</f>
        <v>#REF!</v>
      </c>
      <c r="X756" s="42" t="e">
        <f>MAX(L:L-W:W,0)</f>
        <v>#REF!</v>
      </c>
      <c r="Y756" s="42" t="e">
        <f>W:W+X:X</f>
        <v>#REF!</v>
      </c>
      <c r="Z756" s="116" t="e">
        <f>L:L-Y:Y</f>
        <v>#REF!</v>
      </c>
      <c r="AA756" s="120">
        <f>AB:AB-L:L</f>
        <v>0</v>
      </c>
      <c r="AB756" s="153">
        <f>L:L</f>
        <v>0</v>
      </c>
      <c r="AC756" s="1"/>
      <c r="AD756" s="1"/>
      <c r="AE756" s="1"/>
      <c r="AF756" s="1"/>
      <c r="AG756" s="1"/>
      <c r="AH756" s="1"/>
      <c r="AI756" s="1"/>
      <c r="AJ756" s="1"/>
      <c r="AK756" s="1"/>
      <c r="AL756" s="1"/>
      <c r="AM756" s="1"/>
      <c r="AN756" s="1"/>
      <c r="AO756" s="1"/>
    </row>
    <row r="757" spans="1:41" s="3" customFormat="1">
      <c r="A757" s="180" t="s">
        <v>1384</v>
      </c>
      <c r="B757" s="53" t="s">
        <v>794</v>
      </c>
      <c r="C757" s="53" t="s">
        <v>1023</v>
      </c>
      <c r="D757" s="7"/>
      <c r="E757" s="9"/>
      <c r="F757" s="173">
        <v>1</v>
      </c>
      <c r="G757" s="9"/>
      <c r="H757" s="8">
        <f t="shared" si="906"/>
        <v>1</v>
      </c>
      <c r="I757" s="4">
        <v>1</v>
      </c>
      <c r="J757" s="9" t="s">
        <v>216</v>
      </c>
      <c r="K757" s="73">
        <f>SUMIF(exportMMB!D:D,budgetMMB!A757,exportMMB!F:F)</f>
        <v>0</v>
      </c>
      <c r="L757" s="19">
        <f t="shared" si="907"/>
        <v>0</v>
      </c>
      <c r="M757" s="32"/>
      <c r="N757" s="19">
        <f t="shared" si="908"/>
        <v>0</v>
      </c>
      <c r="O757" s="42"/>
      <c r="P757" s="42"/>
      <c r="Q757" s="42"/>
      <c r="R757" s="42"/>
      <c r="S757" s="19">
        <f t="shared" si="909"/>
        <v>0</v>
      </c>
      <c r="T757" s="42">
        <f t="shared" si="910"/>
        <v>0</v>
      </c>
      <c r="U757" s="42" t="e">
        <f>SUMIF(#REF!,A:A,#REF!)</f>
        <v>#REF!</v>
      </c>
      <c r="V757" s="42" t="e">
        <f>SUMIF(#REF!,A:A,#REF!)</f>
        <v>#REF!</v>
      </c>
      <c r="W757" s="42" t="e">
        <f>U:U+V:V</f>
        <v>#REF!</v>
      </c>
      <c r="X757" s="42" t="e">
        <f>MAX(L:L-W:W,0)</f>
        <v>#REF!</v>
      </c>
      <c r="Y757" s="42" t="e">
        <f>W:W+X:X</f>
        <v>#REF!</v>
      </c>
      <c r="Z757" s="116" t="e">
        <f>L:L-Y:Y</f>
        <v>#REF!</v>
      </c>
      <c r="AA757" s="120">
        <f>AB:AB-L:L</f>
        <v>0</v>
      </c>
      <c r="AB757" s="153">
        <f>L:L</f>
        <v>0</v>
      </c>
      <c r="AC757" s="1"/>
      <c r="AD757" s="1"/>
      <c r="AE757" s="1"/>
      <c r="AF757" s="1"/>
      <c r="AG757" s="1"/>
      <c r="AH757" s="1"/>
      <c r="AI757" s="1"/>
      <c r="AJ757" s="1"/>
      <c r="AK757" s="1"/>
      <c r="AL757" s="1"/>
      <c r="AM757" s="1"/>
      <c r="AN757" s="1"/>
      <c r="AO757" s="1"/>
    </row>
    <row r="758" spans="1:41" s="3" customFormat="1">
      <c r="A758" s="180" t="s">
        <v>1385</v>
      </c>
      <c r="B758" s="53" t="s">
        <v>1386</v>
      </c>
      <c r="C758" s="53" t="s">
        <v>1023</v>
      </c>
      <c r="D758" s="7"/>
      <c r="E758" s="9"/>
      <c r="F758" s="173">
        <v>1</v>
      </c>
      <c r="G758" s="9"/>
      <c r="H758" s="8">
        <f t="shared" si="906"/>
        <v>1</v>
      </c>
      <c r="I758" s="4">
        <v>1</v>
      </c>
      <c r="J758" s="9" t="s">
        <v>216</v>
      </c>
      <c r="K758" s="73">
        <f>SUMIF(exportMMB!D:D,budgetMMB!A758,exportMMB!F:F)</f>
        <v>0</v>
      </c>
      <c r="L758" s="19">
        <f t="shared" si="907"/>
        <v>0</v>
      </c>
      <c r="M758" s="32"/>
      <c r="N758" s="19">
        <f t="shared" si="908"/>
        <v>0</v>
      </c>
      <c r="O758" s="42"/>
      <c r="P758" s="42"/>
      <c r="Q758" s="42"/>
      <c r="R758" s="42"/>
      <c r="S758" s="19">
        <f t="shared" si="909"/>
        <v>0</v>
      </c>
      <c r="T758" s="42">
        <f t="shared" si="910"/>
        <v>0</v>
      </c>
      <c r="U758" s="42" t="e">
        <f>SUMIF(#REF!,A:A,#REF!)</f>
        <v>#REF!</v>
      </c>
      <c r="V758" s="42" t="e">
        <f>SUMIF(#REF!,A:A,#REF!)</f>
        <v>#REF!</v>
      </c>
      <c r="W758" s="42" t="e">
        <f>U:U+V:V</f>
        <v>#REF!</v>
      </c>
      <c r="X758" s="42" t="e">
        <f>MAX(L:L-W:W,0)</f>
        <v>#REF!</v>
      </c>
      <c r="Y758" s="42" t="e">
        <f>W:W+X:X</f>
        <v>#REF!</v>
      </c>
      <c r="Z758" s="116" t="e">
        <f>L:L-Y:Y</f>
        <v>#REF!</v>
      </c>
      <c r="AA758" s="120">
        <f>AB:AB-L:L</f>
        <v>0</v>
      </c>
      <c r="AB758" s="153">
        <f>L:L</f>
        <v>0</v>
      </c>
      <c r="AC758" s="1"/>
      <c r="AD758" s="1"/>
      <c r="AE758" s="1"/>
      <c r="AF758" s="1"/>
      <c r="AG758" s="1"/>
      <c r="AH758" s="1"/>
      <c r="AI758" s="1"/>
      <c r="AJ758" s="1"/>
      <c r="AK758" s="1"/>
      <c r="AL758" s="1"/>
      <c r="AM758" s="1"/>
      <c r="AN758" s="1"/>
      <c r="AO758" s="1"/>
    </row>
    <row r="759" spans="1:41" s="3" customFormat="1">
      <c r="A759" s="180" t="s">
        <v>1387</v>
      </c>
      <c r="B759" s="53" t="s">
        <v>1388</v>
      </c>
      <c r="C759" s="53" t="s">
        <v>1023</v>
      </c>
      <c r="D759" s="7"/>
      <c r="E759" s="9"/>
      <c r="F759" s="173">
        <v>1</v>
      </c>
      <c r="G759" s="9"/>
      <c r="H759" s="8">
        <f t="shared" si="906"/>
        <v>1</v>
      </c>
      <c r="I759" s="4">
        <v>1</v>
      </c>
      <c r="J759" s="9" t="s">
        <v>216</v>
      </c>
      <c r="K759" s="73">
        <f>SUMIF(exportMMB!D:D,budgetMMB!A759,exportMMB!F:F)</f>
        <v>0</v>
      </c>
      <c r="L759" s="19">
        <f t="shared" si="907"/>
        <v>0</v>
      </c>
      <c r="M759" s="32"/>
      <c r="N759" s="19">
        <f t="shared" si="908"/>
        <v>0</v>
      </c>
      <c r="O759" s="42"/>
      <c r="P759" s="42"/>
      <c r="Q759" s="42"/>
      <c r="R759" s="42"/>
      <c r="S759" s="19">
        <f t="shared" si="909"/>
        <v>0</v>
      </c>
      <c r="T759" s="42">
        <f t="shared" si="910"/>
        <v>0</v>
      </c>
      <c r="U759" s="42" t="e">
        <f>SUMIF(#REF!,A:A,#REF!)</f>
        <v>#REF!</v>
      </c>
      <c r="V759" s="42" t="e">
        <f>SUMIF(#REF!,A:A,#REF!)</f>
        <v>#REF!</v>
      </c>
      <c r="W759" s="42" t="e">
        <f>U:U+V:V</f>
        <v>#REF!</v>
      </c>
      <c r="X759" s="42" t="e">
        <f>MAX(L:L-W:W,0)</f>
        <v>#REF!</v>
      </c>
      <c r="Y759" s="42" t="e">
        <f>W:W+X:X</f>
        <v>#REF!</v>
      </c>
      <c r="Z759" s="116" t="e">
        <f>L:L-Y:Y</f>
        <v>#REF!</v>
      </c>
      <c r="AA759" s="120">
        <f>AB:AB-L:L</f>
        <v>0</v>
      </c>
      <c r="AB759" s="153">
        <f>L:L</f>
        <v>0</v>
      </c>
      <c r="AC759" s="1"/>
      <c r="AD759" s="1"/>
      <c r="AE759" s="1"/>
      <c r="AF759" s="1"/>
      <c r="AG759" s="1"/>
      <c r="AH759" s="1"/>
      <c r="AI759" s="1"/>
      <c r="AJ759" s="1"/>
      <c r="AK759" s="1"/>
      <c r="AL759" s="1"/>
      <c r="AM759" s="1"/>
      <c r="AN759" s="1"/>
      <c r="AO759" s="1"/>
    </row>
    <row r="760" spans="1:41" s="3" customFormat="1">
      <c r="A760" s="180" t="s">
        <v>1389</v>
      </c>
      <c r="B760" s="53" t="s">
        <v>1390</v>
      </c>
      <c r="C760" s="53" t="s">
        <v>1023</v>
      </c>
      <c r="D760" s="7"/>
      <c r="E760" s="9"/>
      <c r="F760" s="173">
        <v>1</v>
      </c>
      <c r="G760" s="9"/>
      <c r="H760" s="8">
        <f t="shared" si="906"/>
        <v>1</v>
      </c>
      <c r="I760" s="4">
        <v>1</v>
      </c>
      <c r="J760" s="9" t="s">
        <v>216</v>
      </c>
      <c r="K760" s="73">
        <f>SUMIF(exportMMB!D:D,budgetMMB!A760,exportMMB!F:F)</f>
        <v>0</v>
      </c>
      <c r="L760" s="19">
        <f t="shared" si="907"/>
        <v>0</v>
      </c>
      <c r="M760" s="32"/>
      <c r="N760" s="19">
        <f t="shared" si="908"/>
        <v>0</v>
      </c>
      <c r="O760" s="42"/>
      <c r="P760" s="42"/>
      <c r="Q760" s="42"/>
      <c r="R760" s="42"/>
      <c r="S760" s="19">
        <f t="shared" si="909"/>
        <v>0</v>
      </c>
      <c r="T760" s="42">
        <f t="shared" si="910"/>
        <v>0</v>
      </c>
      <c r="U760" s="42" t="e">
        <f>SUMIF(#REF!,A:A,#REF!)</f>
        <v>#REF!</v>
      </c>
      <c r="V760" s="42" t="e">
        <f>SUMIF(#REF!,A:A,#REF!)</f>
        <v>#REF!</v>
      </c>
      <c r="W760" s="42" t="e">
        <f>U:U+V:V</f>
        <v>#REF!</v>
      </c>
      <c r="X760" s="42" t="e">
        <f>MAX(L:L-W:W,0)</f>
        <v>#REF!</v>
      </c>
      <c r="Y760" s="42" t="e">
        <f>W:W+X:X</f>
        <v>#REF!</v>
      </c>
      <c r="Z760" s="116" t="e">
        <f>L:L-Y:Y</f>
        <v>#REF!</v>
      </c>
      <c r="AA760" s="120">
        <f>AB:AB-L:L</f>
        <v>0</v>
      </c>
      <c r="AB760" s="153">
        <f>L:L</f>
        <v>0</v>
      </c>
      <c r="AC760" s="1"/>
      <c r="AD760" s="1"/>
      <c r="AE760" s="1"/>
      <c r="AF760" s="1"/>
      <c r="AG760" s="1"/>
      <c r="AH760" s="1"/>
      <c r="AI760" s="1"/>
      <c r="AJ760" s="1"/>
      <c r="AK760" s="1"/>
      <c r="AL760" s="1"/>
      <c r="AM760" s="1"/>
      <c r="AN760" s="1"/>
      <c r="AO760" s="1"/>
    </row>
    <row r="761" spans="1:41" s="3" customFormat="1">
      <c r="A761" s="180" t="s">
        <v>1391</v>
      </c>
      <c r="B761" s="53" t="s">
        <v>1392</v>
      </c>
      <c r="C761" s="53" t="s">
        <v>1023</v>
      </c>
      <c r="D761" s="7"/>
      <c r="E761" s="9"/>
      <c r="F761" s="173">
        <v>1</v>
      </c>
      <c r="G761" s="9"/>
      <c r="H761" s="8">
        <f t="shared" si="906"/>
        <v>1</v>
      </c>
      <c r="I761" s="4">
        <v>1</v>
      </c>
      <c r="J761" s="9" t="s">
        <v>216</v>
      </c>
      <c r="K761" s="73">
        <f>SUMIF(exportMMB!D:D,budgetMMB!A761,exportMMB!F:F)</f>
        <v>0</v>
      </c>
      <c r="L761" s="19">
        <f t="shared" si="907"/>
        <v>0</v>
      </c>
      <c r="M761" s="32"/>
      <c r="N761" s="19">
        <f t="shared" si="908"/>
        <v>0</v>
      </c>
      <c r="O761" s="42"/>
      <c r="P761" s="42"/>
      <c r="Q761" s="42"/>
      <c r="R761" s="42"/>
      <c r="S761" s="19">
        <f t="shared" si="909"/>
        <v>0</v>
      </c>
      <c r="T761" s="42">
        <f t="shared" si="910"/>
        <v>0</v>
      </c>
      <c r="U761" s="42" t="e">
        <f>SUMIF(#REF!,A:A,#REF!)</f>
        <v>#REF!</v>
      </c>
      <c r="V761" s="42" t="e">
        <f>SUMIF(#REF!,A:A,#REF!)</f>
        <v>#REF!</v>
      </c>
      <c r="W761" s="42" t="e">
        <f>U:U+V:V</f>
        <v>#REF!</v>
      </c>
      <c r="X761" s="42" t="e">
        <f>MAX(L:L-W:W,0)</f>
        <v>#REF!</v>
      </c>
      <c r="Y761" s="42" t="e">
        <f>W:W+X:X</f>
        <v>#REF!</v>
      </c>
      <c r="Z761" s="116" t="e">
        <f>L:L-Y:Y</f>
        <v>#REF!</v>
      </c>
      <c r="AA761" s="120">
        <f>AB:AB-L:L</f>
        <v>0</v>
      </c>
      <c r="AB761" s="153">
        <f>L:L</f>
        <v>0</v>
      </c>
      <c r="AC761" s="1"/>
      <c r="AD761" s="1"/>
      <c r="AE761" s="1"/>
      <c r="AF761" s="1"/>
      <c r="AG761" s="1"/>
      <c r="AH761" s="1"/>
      <c r="AI761" s="1"/>
      <c r="AJ761" s="1"/>
      <c r="AK761" s="1"/>
      <c r="AL761" s="1"/>
      <c r="AM761" s="1"/>
      <c r="AN761" s="1"/>
      <c r="AO761" s="1"/>
    </row>
    <row r="762" spans="1:41" s="3" customFormat="1">
      <c r="A762" s="180" t="s">
        <v>1393</v>
      </c>
      <c r="B762" s="53" t="s">
        <v>1394</v>
      </c>
      <c r="C762" s="53" t="s">
        <v>1023</v>
      </c>
      <c r="D762" s="7"/>
      <c r="E762" s="9"/>
      <c r="F762" s="173">
        <v>1</v>
      </c>
      <c r="G762" s="9"/>
      <c r="H762" s="8">
        <f t="shared" si="906"/>
        <v>1</v>
      </c>
      <c r="I762" s="4">
        <v>1</v>
      </c>
      <c r="J762" s="9" t="s">
        <v>216</v>
      </c>
      <c r="K762" s="73">
        <f>SUMIF(exportMMB!D:D,budgetMMB!A762,exportMMB!F:F)</f>
        <v>0</v>
      </c>
      <c r="L762" s="19">
        <f t="shared" si="907"/>
        <v>0</v>
      </c>
      <c r="M762" s="32"/>
      <c r="N762" s="19">
        <f t="shared" si="908"/>
        <v>0</v>
      </c>
      <c r="O762" s="42"/>
      <c r="P762" s="42"/>
      <c r="Q762" s="42"/>
      <c r="R762" s="42"/>
      <c r="S762" s="19">
        <f t="shared" si="909"/>
        <v>0</v>
      </c>
      <c r="T762" s="42">
        <f t="shared" si="910"/>
        <v>0</v>
      </c>
      <c r="U762" s="42" t="e">
        <f>SUMIF(#REF!,A:A,#REF!)</f>
        <v>#REF!</v>
      </c>
      <c r="V762" s="42" t="e">
        <f>SUMIF(#REF!,A:A,#REF!)</f>
        <v>#REF!</v>
      </c>
      <c r="W762" s="42" t="e">
        <f>U:U+V:V</f>
        <v>#REF!</v>
      </c>
      <c r="X762" s="42" t="e">
        <f>MAX(L:L-W:W,0)</f>
        <v>#REF!</v>
      </c>
      <c r="Y762" s="42" t="e">
        <f>W:W+X:X</f>
        <v>#REF!</v>
      </c>
      <c r="Z762" s="116" t="e">
        <f>L:L-Y:Y</f>
        <v>#REF!</v>
      </c>
      <c r="AA762" s="120">
        <f>AB:AB-L:L</f>
        <v>0</v>
      </c>
      <c r="AB762" s="153">
        <f>L:L</f>
        <v>0</v>
      </c>
      <c r="AC762" s="1"/>
      <c r="AD762" s="1"/>
      <c r="AE762" s="1"/>
      <c r="AF762" s="1"/>
      <c r="AG762" s="1"/>
      <c r="AH762" s="1"/>
      <c r="AI762" s="1"/>
      <c r="AJ762" s="1"/>
      <c r="AK762" s="1"/>
      <c r="AL762" s="1"/>
      <c r="AM762" s="1"/>
      <c r="AN762" s="1"/>
      <c r="AO762" s="1"/>
    </row>
    <row r="763" spans="1:41" s="3" customFormat="1">
      <c r="A763" s="375"/>
      <c r="B763" s="376" t="s">
        <v>1154</v>
      </c>
      <c r="C763" s="377"/>
      <c r="D763" s="378"/>
      <c r="E763" s="379"/>
      <c r="F763" s="380"/>
      <c r="G763" s="379"/>
      <c r="H763" s="381"/>
      <c r="I763" s="382"/>
      <c r="J763" s="379"/>
      <c r="K763" s="383"/>
      <c r="L763" s="384">
        <f t="shared" ref="L763:T763" si="911">SUM(L750:L762)</f>
        <v>0</v>
      </c>
      <c r="M763" s="385">
        <f t="shared" si="911"/>
        <v>0</v>
      </c>
      <c r="N763" s="384">
        <f t="shared" si="911"/>
        <v>0</v>
      </c>
      <c r="O763" s="388">
        <f t="shared" si="911"/>
        <v>0</v>
      </c>
      <c r="P763" s="388">
        <f t="shared" si="911"/>
        <v>0</v>
      </c>
      <c r="Q763" s="388">
        <f t="shared" si="911"/>
        <v>0</v>
      </c>
      <c r="R763" s="388">
        <f t="shared" si="911"/>
        <v>0</v>
      </c>
      <c r="S763" s="384">
        <f t="shared" si="911"/>
        <v>0</v>
      </c>
      <c r="T763" s="388">
        <f t="shared" si="911"/>
        <v>0</v>
      </c>
      <c r="U763" s="42" t="e">
        <f t="shared" ref="U763:W763" si="912">SUM(U750:U762)</f>
        <v>#REF!</v>
      </c>
      <c r="V763" s="42" t="e">
        <f t="shared" si="912"/>
        <v>#REF!</v>
      </c>
      <c r="W763" s="42" t="e">
        <f t="shared" si="912"/>
        <v>#REF!</v>
      </c>
      <c r="X763" s="42" t="e">
        <f t="shared" ref="X763" si="913">SUM(X750:X762)</f>
        <v>#REF!</v>
      </c>
      <c r="Y763" s="42" t="e">
        <f t="shared" ref="Y763" si="914">SUM(Y750:Y762)</f>
        <v>#REF!</v>
      </c>
      <c r="Z763" s="116" t="e">
        <f t="shared" ref="Z763" si="915">SUM(Z750:Z762)</f>
        <v>#REF!</v>
      </c>
      <c r="AA763" s="120">
        <f t="shared" ref="AA763" si="916">SUM(AA750:AA762)</f>
        <v>0</v>
      </c>
      <c r="AB763" s="153">
        <f t="shared" ref="AB763" si="917">SUM(AB750:AB762)</f>
        <v>0</v>
      </c>
      <c r="AC763" s="1"/>
      <c r="AD763" s="1"/>
      <c r="AE763" s="1"/>
      <c r="AF763" s="1"/>
      <c r="AG763" s="1"/>
      <c r="AH763" s="1"/>
      <c r="AI763" s="1"/>
      <c r="AJ763" s="1"/>
      <c r="AK763" s="1"/>
      <c r="AL763" s="1"/>
      <c r="AM763" s="1"/>
      <c r="AN763" s="1"/>
      <c r="AO763" s="1"/>
    </row>
    <row r="764" spans="1:41" s="3" customFormat="1">
      <c r="A764" s="406"/>
      <c r="B764" s="376" t="s">
        <v>1239</v>
      </c>
      <c r="C764" s="377"/>
      <c r="D764" s="378"/>
      <c r="E764" s="379"/>
      <c r="F764" s="380"/>
      <c r="G764" s="379"/>
      <c r="H764" s="381"/>
      <c r="I764" s="382"/>
      <c r="J764" s="379"/>
      <c r="K764" s="383"/>
      <c r="L764" s="384"/>
      <c r="M764" s="385"/>
      <c r="N764" s="384"/>
      <c r="O764" s="388"/>
      <c r="P764" s="388"/>
      <c r="Q764" s="388"/>
      <c r="R764" s="388"/>
      <c r="S764" s="384"/>
      <c r="T764" s="388"/>
      <c r="U764" s="42"/>
      <c r="V764" s="42"/>
      <c r="W764" s="42"/>
      <c r="X764" s="42"/>
      <c r="Y764" s="42"/>
      <c r="Z764" s="116"/>
      <c r="AA764" s="120"/>
      <c r="AB764" s="153"/>
      <c r="AC764" s="1"/>
      <c r="AD764" s="1"/>
      <c r="AE764" s="1"/>
      <c r="AF764" s="1"/>
      <c r="AG764" s="1"/>
      <c r="AH764" s="1"/>
      <c r="AI764" s="1"/>
      <c r="AJ764" s="1"/>
      <c r="AK764" s="1"/>
      <c r="AL764" s="1"/>
      <c r="AM764" s="1"/>
      <c r="AN764" s="1"/>
      <c r="AO764" s="1"/>
    </row>
    <row r="765" spans="1:41" s="3" customFormat="1">
      <c r="A765" s="48" t="s">
        <v>1395</v>
      </c>
      <c r="B765" s="53" t="s">
        <v>1396</v>
      </c>
      <c r="C765" s="53" t="s">
        <v>1023</v>
      </c>
      <c r="D765" s="7"/>
      <c r="E765" s="9"/>
      <c r="F765" s="173">
        <v>1</v>
      </c>
      <c r="G765" s="9"/>
      <c r="H765" s="8">
        <f t="shared" ref="H765:H772" si="918">SUM(E765:G765)</f>
        <v>1</v>
      </c>
      <c r="I765" s="4">
        <v>1</v>
      </c>
      <c r="J765" s="9" t="s">
        <v>216</v>
      </c>
      <c r="K765" s="73">
        <f>SUMIF(exportMMB!D:D,budgetMMB!A765,exportMMB!F:F)</f>
        <v>0</v>
      </c>
      <c r="L765" s="19">
        <f t="shared" ref="L765:L772" si="919">H765*I765*K765</f>
        <v>0</v>
      </c>
      <c r="M765" s="32"/>
      <c r="N765" s="19">
        <f t="shared" ref="N765:N772" si="920">MAX(L765-SUM(O765:R765),0)</f>
        <v>0</v>
      </c>
      <c r="O765" s="42"/>
      <c r="P765" s="42"/>
      <c r="Q765" s="42"/>
      <c r="R765" s="42"/>
      <c r="S765" s="19">
        <f t="shared" ref="S765:S772" si="921">L765-SUM(N765:R765)</f>
        <v>0</v>
      </c>
      <c r="T765" s="42">
        <f t="shared" ref="T765:T772" si="922">N765</f>
        <v>0</v>
      </c>
      <c r="U765" s="42" t="e">
        <f>SUMIF(#REF!,A:A,#REF!)</f>
        <v>#REF!</v>
      </c>
      <c r="V765" s="42" t="e">
        <f>SUMIF(#REF!,A:A,#REF!)</f>
        <v>#REF!</v>
      </c>
      <c r="W765" s="42" t="e">
        <f>U:U+V:V</f>
        <v>#REF!</v>
      </c>
      <c r="X765" s="42" t="e">
        <f>MAX(L:L-W:W,0)</f>
        <v>#REF!</v>
      </c>
      <c r="Y765" s="42" t="e">
        <f>W:W+X:X</f>
        <v>#REF!</v>
      </c>
      <c r="Z765" s="116" t="e">
        <f>L:L-Y:Y</f>
        <v>#REF!</v>
      </c>
      <c r="AA765" s="120">
        <f>AB:AB-L:L</f>
        <v>0</v>
      </c>
      <c r="AB765" s="153">
        <f>L:L</f>
        <v>0</v>
      </c>
      <c r="AC765" s="1"/>
      <c r="AD765" s="1"/>
      <c r="AE765" s="1"/>
      <c r="AF765" s="1"/>
      <c r="AG765" s="1"/>
      <c r="AH765" s="1"/>
      <c r="AI765" s="1"/>
      <c r="AJ765" s="1"/>
      <c r="AK765" s="1"/>
      <c r="AL765" s="1"/>
      <c r="AM765" s="1"/>
      <c r="AN765" s="1"/>
      <c r="AO765" s="1"/>
    </row>
    <row r="766" spans="1:41" s="3" customFormat="1">
      <c r="A766" s="48" t="s">
        <v>1397</v>
      </c>
      <c r="B766" s="53" t="s">
        <v>785</v>
      </c>
      <c r="C766" s="53" t="s">
        <v>1023</v>
      </c>
      <c r="D766" s="7"/>
      <c r="E766" s="9"/>
      <c r="F766" s="173">
        <v>1</v>
      </c>
      <c r="G766" s="9"/>
      <c r="H766" s="8">
        <f t="shared" si="918"/>
        <v>1</v>
      </c>
      <c r="I766" s="4">
        <v>1</v>
      </c>
      <c r="J766" s="9" t="s">
        <v>216</v>
      </c>
      <c r="K766" s="73">
        <f>SUMIF(exportMMB!D:D,budgetMMB!A766,exportMMB!F:F)</f>
        <v>0</v>
      </c>
      <c r="L766" s="19">
        <f t="shared" si="919"/>
        <v>0</v>
      </c>
      <c r="M766" s="32"/>
      <c r="N766" s="19">
        <f t="shared" si="920"/>
        <v>0</v>
      </c>
      <c r="O766" s="42"/>
      <c r="P766" s="42"/>
      <c r="Q766" s="42"/>
      <c r="R766" s="42"/>
      <c r="S766" s="19">
        <f t="shared" si="921"/>
        <v>0</v>
      </c>
      <c r="T766" s="42">
        <f t="shared" si="922"/>
        <v>0</v>
      </c>
      <c r="U766" s="42" t="e">
        <f>SUMIF(#REF!,A:A,#REF!)</f>
        <v>#REF!</v>
      </c>
      <c r="V766" s="42" t="e">
        <f>SUMIF(#REF!,A:A,#REF!)</f>
        <v>#REF!</v>
      </c>
      <c r="W766" s="42" t="e">
        <f>U:U+V:V</f>
        <v>#REF!</v>
      </c>
      <c r="X766" s="42" t="e">
        <f>MAX(L:L-W:W,0)</f>
        <v>#REF!</v>
      </c>
      <c r="Y766" s="42" t="e">
        <f>W:W+X:X</f>
        <v>#REF!</v>
      </c>
      <c r="Z766" s="116" t="e">
        <f>L:L-Y:Y</f>
        <v>#REF!</v>
      </c>
      <c r="AA766" s="120">
        <f>AB:AB-L:L</f>
        <v>0</v>
      </c>
      <c r="AB766" s="153">
        <f>L:L</f>
        <v>0</v>
      </c>
      <c r="AC766" s="1"/>
      <c r="AD766" s="1"/>
      <c r="AE766" s="1"/>
      <c r="AF766" s="1"/>
      <c r="AG766" s="1"/>
      <c r="AH766" s="1"/>
      <c r="AI766" s="1"/>
      <c r="AJ766" s="1"/>
      <c r="AK766" s="1"/>
      <c r="AL766" s="1"/>
      <c r="AM766" s="1"/>
      <c r="AN766" s="1"/>
      <c r="AO766" s="1"/>
    </row>
    <row r="767" spans="1:41" s="3" customFormat="1">
      <c r="A767" s="48" t="s">
        <v>1398</v>
      </c>
      <c r="B767" s="53" t="s">
        <v>1179</v>
      </c>
      <c r="C767" s="53" t="s">
        <v>1023</v>
      </c>
      <c r="D767" s="7"/>
      <c r="E767" s="9"/>
      <c r="F767" s="173">
        <v>1</v>
      </c>
      <c r="G767" s="9"/>
      <c r="H767" s="8">
        <f t="shared" si="918"/>
        <v>1</v>
      </c>
      <c r="I767" s="4">
        <v>1</v>
      </c>
      <c r="J767" s="9" t="s">
        <v>216</v>
      </c>
      <c r="K767" s="73">
        <f>SUMIF(exportMMB!D:D,budgetMMB!A767,exportMMB!F:F)</f>
        <v>0</v>
      </c>
      <c r="L767" s="19">
        <f t="shared" si="919"/>
        <v>0</v>
      </c>
      <c r="M767" s="32"/>
      <c r="N767" s="19">
        <f t="shared" si="920"/>
        <v>0</v>
      </c>
      <c r="O767" s="42"/>
      <c r="P767" s="42"/>
      <c r="Q767" s="42"/>
      <c r="R767" s="42"/>
      <c r="S767" s="19">
        <f t="shared" si="921"/>
        <v>0</v>
      </c>
      <c r="T767" s="42">
        <f t="shared" si="922"/>
        <v>0</v>
      </c>
      <c r="U767" s="42" t="e">
        <f>SUMIF(#REF!,A:A,#REF!)</f>
        <v>#REF!</v>
      </c>
      <c r="V767" s="42" t="e">
        <f>SUMIF(#REF!,A:A,#REF!)</f>
        <v>#REF!</v>
      </c>
      <c r="W767" s="42" t="e">
        <f>U:U+V:V</f>
        <v>#REF!</v>
      </c>
      <c r="X767" s="42" t="e">
        <f>MAX(L:L-W:W,0)</f>
        <v>#REF!</v>
      </c>
      <c r="Y767" s="42" t="e">
        <f>W:W+X:X</f>
        <v>#REF!</v>
      </c>
      <c r="Z767" s="116" t="e">
        <f>L:L-Y:Y</f>
        <v>#REF!</v>
      </c>
      <c r="AA767" s="120">
        <f>AB:AB-L:L</f>
        <v>0</v>
      </c>
      <c r="AB767" s="153">
        <f>L:L</f>
        <v>0</v>
      </c>
      <c r="AC767" s="1"/>
      <c r="AD767" s="1"/>
      <c r="AE767" s="1"/>
      <c r="AF767" s="1"/>
      <c r="AG767" s="1"/>
      <c r="AH767" s="1"/>
      <c r="AI767" s="1"/>
      <c r="AJ767" s="1"/>
      <c r="AK767" s="1"/>
      <c r="AL767" s="1"/>
      <c r="AM767" s="1"/>
      <c r="AN767" s="1"/>
      <c r="AO767" s="1"/>
    </row>
    <row r="768" spans="1:41" s="3" customFormat="1">
      <c r="A768" s="48" t="s">
        <v>1399</v>
      </c>
      <c r="B768" s="53" t="s">
        <v>1250</v>
      </c>
      <c r="C768" s="53" t="s">
        <v>1023</v>
      </c>
      <c r="D768" s="7"/>
      <c r="E768" s="9"/>
      <c r="F768" s="173">
        <v>1</v>
      </c>
      <c r="G768" s="9"/>
      <c r="H768" s="8">
        <f t="shared" si="918"/>
        <v>1</v>
      </c>
      <c r="I768" s="4">
        <v>1</v>
      </c>
      <c r="J768" s="9" t="s">
        <v>216</v>
      </c>
      <c r="K768" s="73">
        <f>SUMIF(exportMMB!D:D,budgetMMB!A768,exportMMB!F:F)</f>
        <v>0</v>
      </c>
      <c r="L768" s="19">
        <f t="shared" si="919"/>
        <v>0</v>
      </c>
      <c r="M768" s="32"/>
      <c r="N768" s="19">
        <f t="shared" si="920"/>
        <v>0</v>
      </c>
      <c r="O768" s="42"/>
      <c r="P768" s="42"/>
      <c r="Q768" s="42"/>
      <c r="R768" s="42"/>
      <c r="S768" s="19">
        <f t="shared" si="921"/>
        <v>0</v>
      </c>
      <c r="T768" s="42">
        <f t="shared" si="922"/>
        <v>0</v>
      </c>
      <c r="U768" s="42" t="e">
        <f>SUMIF(#REF!,A:A,#REF!)</f>
        <v>#REF!</v>
      </c>
      <c r="V768" s="42" t="e">
        <f>SUMIF(#REF!,A:A,#REF!)</f>
        <v>#REF!</v>
      </c>
      <c r="W768" s="42" t="e">
        <f>U:U+V:V</f>
        <v>#REF!</v>
      </c>
      <c r="X768" s="42" t="e">
        <f>MAX(L:L-W:W,0)</f>
        <v>#REF!</v>
      </c>
      <c r="Y768" s="42" t="e">
        <f>W:W+X:X</f>
        <v>#REF!</v>
      </c>
      <c r="Z768" s="116" t="e">
        <f>L:L-Y:Y</f>
        <v>#REF!</v>
      </c>
      <c r="AA768" s="120">
        <f>AB:AB-L:L</f>
        <v>0</v>
      </c>
      <c r="AB768" s="153">
        <f>L:L</f>
        <v>0</v>
      </c>
      <c r="AC768" s="1"/>
      <c r="AD768" s="1"/>
      <c r="AE768" s="1"/>
      <c r="AF768" s="1"/>
      <c r="AG768" s="1"/>
      <c r="AH768" s="1"/>
      <c r="AI768" s="1"/>
      <c r="AJ768" s="1"/>
      <c r="AK768" s="1"/>
      <c r="AL768" s="1"/>
      <c r="AM768" s="1"/>
      <c r="AN768" s="1"/>
      <c r="AO768" s="1"/>
    </row>
    <row r="769" spans="1:41" s="3" customFormat="1">
      <c r="A769" s="48" t="s">
        <v>1400</v>
      </c>
      <c r="B769" s="53" t="s">
        <v>1252</v>
      </c>
      <c r="C769" s="53" t="s">
        <v>1023</v>
      </c>
      <c r="D769" s="7"/>
      <c r="E769" s="9"/>
      <c r="F769" s="173">
        <v>1</v>
      </c>
      <c r="G769" s="9"/>
      <c r="H769" s="8">
        <f t="shared" si="918"/>
        <v>1</v>
      </c>
      <c r="I769" s="4">
        <v>1</v>
      </c>
      <c r="J769" s="9" t="s">
        <v>216</v>
      </c>
      <c r="K769" s="73">
        <f>SUMIF(exportMMB!D:D,budgetMMB!A769,exportMMB!F:F)</f>
        <v>0</v>
      </c>
      <c r="L769" s="19">
        <f t="shared" si="919"/>
        <v>0</v>
      </c>
      <c r="M769" s="32"/>
      <c r="N769" s="19">
        <f t="shared" si="920"/>
        <v>0</v>
      </c>
      <c r="O769" s="42"/>
      <c r="P769" s="42"/>
      <c r="Q769" s="42"/>
      <c r="R769" s="42"/>
      <c r="S769" s="19">
        <f t="shared" si="921"/>
        <v>0</v>
      </c>
      <c r="T769" s="42">
        <f t="shared" si="922"/>
        <v>0</v>
      </c>
      <c r="U769" s="42" t="e">
        <f>SUMIF(#REF!,A:A,#REF!)</f>
        <v>#REF!</v>
      </c>
      <c r="V769" s="42" t="e">
        <f>SUMIF(#REF!,A:A,#REF!)</f>
        <v>#REF!</v>
      </c>
      <c r="W769" s="42" t="e">
        <f>U:U+V:V</f>
        <v>#REF!</v>
      </c>
      <c r="X769" s="42" t="e">
        <f>MAX(L:L-W:W,0)</f>
        <v>#REF!</v>
      </c>
      <c r="Y769" s="42" t="e">
        <f>W:W+X:X</f>
        <v>#REF!</v>
      </c>
      <c r="Z769" s="116" t="e">
        <f>L:L-Y:Y</f>
        <v>#REF!</v>
      </c>
      <c r="AA769" s="120">
        <f>AB:AB-L:L</f>
        <v>0</v>
      </c>
      <c r="AB769" s="153">
        <f>L:L</f>
        <v>0</v>
      </c>
      <c r="AC769" s="1"/>
      <c r="AD769" s="1"/>
      <c r="AE769" s="1"/>
      <c r="AF769" s="1"/>
      <c r="AG769" s="1"/>
      <c r="AH769" s="1"/>
      <c r="AI769" s="1"/>
      <c r="AJ769" s="1"/>
      <c r="AK769" s="1"/>
      <c r="AL769" s="1"/>
      <c r="AM769" s="1"/>
      <c r="AN769" s="1"/>
      <c r="AO769" s="1"/>
    </row>
    <row r="770" spans="1:41" s="3" customFormat="1">
      <c r="A770" s="48" t="s">
        <v>1401</v>
      </c>
      <c r="B770" s="53" t="s">
        <v>764</v>
      </c>
      <c r="C770" s="53" t="s">
        <v>1023</v>
      </c>
      <c r="D770" s="7"/>
      <c r="E770" s="9"/>
      <c r="F770" s="173">
        <v>1</v>
      </c>
      <c r="G770" s="9"/>
      <c r="H770" s="8">
        <f t="shared" si="918"/>
        <v>1</v>
      </c>
      <c r="I770" s="4">
        <v>1</v>
      </c>
      <c r="J770" s="9" t="s">
        <v>216</v>
      </c>
      <c r="K770" s="73">
        <f>SUMIF(exportMMB!D:D,budgetMMB!A770,exportMMB!F:F)</f>
        <v>0</v>
      </c>
      <c r="L770" s="19">
        <f t="shared" si="919"/>
        <v>0</v>
      </c>
      <c r="M770" s="32"/>
      <c r="N770" s="19">
        <f t="shared" si="920"/>
        <v>0</v>
      </c>
      <c r="O770" s="42"/>
      <c r="P770" s="42"/>
      <c r="Q770" s="42"/>
      <c r="R770" s="42"/>
      <c r="S770" s="19">
        <f t="shared" si="921"/>
        <v>0</v>
      </c>
      <c r="T770" s="42">
        <f t="shared" si="922"/>
        <v>0</v>
      </c>
      <c r="U770" s="42" t="e">
        <f>SUMIF(#REF!,A:A,#REF!)</f>
        <v>#REF!</v>
      </c>
      <c r="V770" s="42" t="e">
        <f>SUMIF(#REF!,A:A,#REF!)</f>
        <v>#REF!</v>
      </c>
      <c r="W770" s="42" t="e">
        <f>U:U+V:V</f>
        <v>#REF!</v>
      </c>
      <c r="X770" s="42" t="e">
        <f>MAX(L:L-W:W,0)</f>
        <v>#REF!</v>
      </c>
      <c r="Y770" s="42" t="e">
        <f>W:W+X:X</f>
        <v>#REF!</v>
      </c>
      <c r="Z770" s="116" t="e">
        <f>L:L-Y:Y</f>
        <v>#REF!</v>
      </c>
      <c r="AA770" s="120">
        <f>AB:AB-L:L</f>
        <v>0</v>
      </c>
      <c r="AB770" s="153">
        <f>L:L</f>
        <v>0</v>
      </c>
      <c r="AC770" s="1"/>
      <c r="AD770" s="1"/>
      <c r="AE770" s="1"/>
      <c r="AF770" s="1"/>
      <c r="AG770" s="1"/>
      <c r="AH770" s="1"/>
      <c r="AI770" s="1"/>
      <c r="AJ770" s="1"/>
      <c r="AK770" s="1"/>
      <c r="AL770" s="1"/>
      <c r="AM770" s="1"/>
      <c r="AN770" s="1"/>
      <c r="AO770" s="1"/>
    </row>
    <row r="771" spans="1:41" s="3" customFormat="1">
      <c r="A771" s="48" t="s">
        <v>1402</v>
      </c>
      <c r="B771" s="53" t="s">
        <v>765</v>
      </c>
      <c r="C771" s="53" t="s">
        <v>1023</v>
      </c>
      <c r="D771" s="7"/>
      <c r="E771" s="9"/>
      <c r="F771" s="173">
        <v>1</v>
      </c>
      <c r="G771" s="9"/>
      <c r="H771" s="8">
        <f t="shared" si="918"/>
        <v>1</v>
      </c>
      <c r="I771" s="4">
        <v>1</v>
      </c>
      <c r="J771" s="9" t="s">
        <v>216</v>
      </c>
      <c r="K771" s="73">
        <f>SUMIF(exportMMB!D:D,budgetMMB!A771,exportMMB!F:F)</f>
        <v>0</v>
      </c>
      <c r="L771" s="19">
        <f t="shared" si="919"/>
        <v>0</v>
      </c>
      <c r="M771" s="32"/>
      <c r="N771" s="19">
        <f t="shared" si="920"/>
        <v>0</v>
      </c>
      <c r="O771" s="42"/>
      <c r="P771" s="42"/>
      <c r="Q771" s="42"/>
      <c r="R771" s="42"/>
      <c r="S771" s="19">
        <f t="shared" si="921"/>
        <v>0</v>
      </c>
      <c r="T771" s="42">
        <f t="shared" si="922"/>
        <v>0</v>
      </c>
      <c r="U771" s="42" t="e">
        <f>SUMIF(#REF!,A:A,#REF!)</f>
        <v>#REF!</v>
      </c>
      <c r="V771" s="42" t="e">
        <f>SUMIF(#REF!,A:A,#REF!)</f>
        <v>#REF!</v>
      </c>
      <c r="W771" s="42" t="e">
        <f>U:U+V:V</f>
        <v>#REF!</v>
      </c>
      <c r="X771" s="42" t="e">
        <f>MAX(L:L-W:W,0)</f>
        <v>#REF!</v>
      </c>
      <c r="Y771" s="42" t="e">
        <f>W:W+X:X</f>
        <v>#REF!</v>
      </c>
      <c r="Z771" s="116" t="e">
        <f>L:L-Y:Y</f>
        <v>#REF!</v>
      </c>
      <c r="AA771" s="120">
        <f>AB:AB-L:L</f>
        <v>0</v>
      </c>
      <c r="AB771" s="153">
        <f>L:L</f>
        <v>0</v>
      </c>
      <c r="AC771" s="1"/>
      <c r="AD771" s="1"/>
      <c r="AE771" s="1"/>
      <c r="AF771" s="1"/>
      <c r="AG771" s="1"/>
      <c r="AH771" s="1"/>
      <c r="AI771" s="1"/>
      <c r="AJ771" s="1"/>
      <c r="AK771" s="1"/>
      <c r="AL771" s="1"/>
      <c r="AM771" s="1"/>
      <c r="AN771" s="1"/>
      <c r="AO771" s="1"/>
    </row>
    <row r="772" spans="1:41" s="3" customFormat="1">
      <c r="A772" s="48" t="s">
        <v>1403</v>
      </c>
      <c r="B772" s="53" t="s">
        <v>1256</v>
      </c>
      <c r="C772" s="53" t="s">
        <v>1023</v>
      </c>
      <c r="D772" s="7"/>
      <c r="E772" s="9"/>
      <c r="F772" s="173">
        <v>1</v>
      </c>
      <c r="G772" s="9"/>
      <c r="H772" s="8">
        <f t="shared" si="918"/>
        <v>1</v>
      </c>
      <c r="I772" s="4">
        <v>1</v>
      </c>
      <c r="J772" s="9" t="s">
        <v>216</v>
      </c>
      <c r="K772" s="73">
        <f>SUMIF(exportMMB!D:D,budgetMMB!A772,exportMMB!F:F)</f>
        <v>0</v>
      </c>
      <c r="L772" s="19">
        <f t="shared" si="919"/>
        <v>0</v>
      </c>
      <c r="M772" s="32"/>
      <c r="N772" s="19">
        <f t="shared" si="920"/>
        <v>0</v>
      </c>
      <c r="O772" s="42"/>
      <c r="P772" s="42"/>
      <c r="Q772" s="42"/>
      <c r="R772" s="42"/>
      <c r="S772" s="19">
        <f t="shared" si="921"/>
        <v>0</v>
      </c>
      <c r="T772" s="42">
        <f t="shared" si="922"/>
        <v>0</v>
      </c>
      <c r="U772" s="42" t="e">
        <f>SUMIF(#REF!,A:A,#REF!)</f>
        <v>#REF!</v>
      </c>
      <c r="V772" s="42" t="e">
        <f>SUMIF(#REF!,A:A,#REF!)</f>
        <v>#REF!</v>
      </c>
      <c r="W772" s="42" t="e">
        <f>U:U+V:V</f>
        <v>#REF!</v>
      </c>
      <c r="X772" s="42" t="e">
        <f>MAX(L:L-W:W,0)</f>
        <v>#REF!</v>
      </c>
      <c r="Y772" s="42" t="e">
        <f>W:W+X:X</f>
        <v>#REF!</v>
      </c>
      <c r="Z772" s="116" t="e">
        <f>L:L-Y:Y</f>
        <v>#REF!</v>
      </c>
      <c r="AA772" s="120">
        <f>AB:AB-L:L</f>
        <v>0</v>
      </c>
      <c r="AB772" s="153">
        <f>L:L</f>
        <v>0</v>
      </c>
      <c r="AC772" s="1"/>
      <c r="AD772" s="1"/>
      <c r="AE772" s="1"/>
      <c r="AF772" s="1"/>
      <c r="AG772" s="1"/>
      <c r="AH772" s="1"/>
      <c r="AI772" s="1"/>
      <c r="AJ772" s="1"/>
      <c r="AK772" s="1"/>
      <c r="AL772" s="1"/>
      <c r="AM772" s="1"/>
      <c r="AN772" s="1"/>
      <c r="AO772" s="1"/>
    </row>
    <row r="773" spans="1:41" s="3" customFormat="1">
      <c r="A773" s="375"/>
      <c r="B773" s="376" t="s">
        <v>1154</v>
      </c>
      <c r="C773" s="377"/>
      <c r="D773" s="378"/>
      <c r="E773" s="379"/>
      <c r="F773" s="380"/>
      <c r="G773" s="379"/>
      <c r="H773" s="381"/>
      <c r="I773" s="382"/>
      <c r="J773" s="379"/>
      <c r="K773" s="383"/>
      <c r="L773" s="384">
        <f t="shared" ref="L773:T773" si="923">SUM(L765:L772)</f>
        <v>0</v>
      </c>
      <c r="M773" s="385">
        <f t="shared" si="923"/>
        <v>0</v>
      </c>
      <c r="N773" s="384">
        <f t="shared" si="923"/>
        <v>0</v>
      </c>
      <c r="O773" s="388">
        <f t="shared" si="923"/>
        <v>0</v>
      </c>
      <c r="P773" s="388">
        <f t="shared" si="923"/>
        <v>0</v>
      </c>
      <c r="Q773" s="388">
        <f t="shared" si="923"/>
        <v>0</v>
      </c>
      <c r="R773" s="388">
        <f t="shared" si="923"/>
        <v>0</v>
      </c>
      <c r="S773" s="384">
        <f t="shared" si="923"/>
        <v>0</v>
      </c>
      <c r="T773" s="388">
        <f t="shared" si="923"/>
        <v>0</v>
      </c>
      <c r="U773" s="42" t="e">
        <f t="shared" ref="U773:W773" si="924">SUM(U765:U772)</f>
        <v>#REF!</v>
      </c>
      <c r="V773" s="42" t="e">
        <f t="shared" si="924"/>
        <v>#REF!</v>
      </c>
      <c r="W773" s="42" t="e">
        <f t="shared" si="924"/>
        <v>#REF!</v>
      </c>
      <c r="X773" s="42" t="e">
        <f t="shared" ref="X773" si="925">SUM(X765:X772)</f>
        <v>#REF!</v>
      </c>
      <c r="Y773" s="42" t="e">
        <f t="shared" ref="Y773" si="926">SUM(Y765:Y772)</f>
        <v>#REF!</v>
      </c>
      <c r="Z773" s="116" t="e">
        <f t="shared" ref="Z773" si="927">SUM(Z765:Z772)</f>
        <v>#REF!</v>
      </c>
      <c r="AA773" s="120">
        <f t="shared" ref="AA773" si="928">SUM(AA765:AA772)</f>
        <v>0</v>
      </c>
      <c r="AB773" s="153">
        <f t="shared" ref="AB773" si="929">SUM(AB765:AB772)</f>
        <v>0</v>
      </c>
      <c r="AC773" s="1"/>
      <c r="AD773" s="1"/>
      <c r="AE773" s="1"/>
      <c r="AF773" s="1"/>
      <c r="AG773" s="1"/>
      <c r="AH773" s="1"/>
      <c r="AI773" s="1"/>
      <c r="AJ773" s="1"/>
      <c r="AK773" s="1"/>
      <c r="AL773" s="1"/>
      <c r="AM773" s="1"/>
      <c r="AN773" s="1"/>
      <c r="AO773" s="1"/>
    </row>
    <row r="774" spans="1:41" s="3" customFormat="1">
      <c r="A774" s="48"/>
      <c r="B774" s="55" t="s">
        <v>253</v>
      </c>
      <c r="C774" s="55"/>
      <c r="D774" s="7"/>
      <c r="E774" s="4"/>
      <c r="F774" s="173"/>
      <c r="G774" s="9"/>
      <c r="H774" s="8"/>
      <c r="I774" s="4"/>
      <c r="J774" s="9"/>
      <c r="K774" s="14"/>
      <c r="L774" s="21">
        <f>L748+L763+L773</f>
        <v>0</v>
      </c>
      <c r="M774" s="28">
        <f t="shared" ref="M774:T774" si="930">M748+M763+M773</f>
        <v>0</v>
      </c>
      <c r="N774" s="21">
        <f t="shared" si="930"/>
        <v>0</v>
      </c>
      <c r="O774" s="43">
        <f t="shared" si="930"/>
        <v>0</v>
      </c>
      <c r="P774" s="43">
        <f t="shared" si="930"/>
        <v>0</v>
      </c>
      <c r="Q774" s="43">
        <f t="shared" si="930"/>
        <v>0</v>
      </c>
      <c r="R774" s="43">
        <f t="shared" si="930"/>
        <v>0</v>
      </c>
      <c r="S774" s="21">
        <f t="shared" si="930"/>
        <v>0</v>
      </c>
      <c r="T774" s="43">
        <f t="shared" si="930"/>
        <v>0</v>
      </c>
      <c r="U774" s="42" t="e">
        <f t="shared" ref="U774" si="931">U748+U763+U773</f>
        <v>#REF!</v>
      </c>
      <c r="V774" s="42" t="e">
        <f t="shared" ref="V774" si="932">V748+V763+V773</f>
        <v>#REF!</v>
      </c>
      <c r="W774" s="42" t="e">
        <f t="shared" ref="W774" si="933">W748+W763+W773</f>
        <v>#REF!</v>
      </c>
      <c r="X774" s="42" t="e">
        <f t="shared" ref="X774" si="934">X748+X763+X773</f>
        <v>#REF!</v>
      </c>
      <c r="Y774" s="42" t="e">
        <f t="shared" ref="Y774" si="935">Y748+Y763+Y773</f>
        <v>#REF!</v>
      </c>
      <c r="Z774" s="116" t="e">
        <f t="shared" ref="Z774" si="936">Z748+Z763+Z773</f>
        <v>#REF!</v>
      </c>
      <c r="AA774" s="120">
        <f t="shared" ref="AA774" si="937">AA748+AA763+AA773</f>
        <v>0</v>
      </c>
      <c r="AB774" s="153">
        <f t="shared" ref="AB774" si="938">AB748+AB763+AB773</f>
        <v>0</v>
      </c>
      <c r="AC774" s="1"/>
      <c r="AD774" s="1"/>
      <c r="AE774" s="1"/>
      <c r="AF774" s="1"/>
      <c r="AG774" s="1"/>
      <c r="AH774" s="1"/>
      <c r="AI774" s="1"/>
      <c r="AJ774" s="1"/>
      <c r="AK774" s="1"/>
      <c r="AL774" s="1"/>
      <c r="AM774" s="1"/>
      <c r="AN774" s="1"/>
      <c r="AO774" s="1"/>
    </row>
    <row r="775" spans="1:41" s="3" customFormat="1">
      <c r="A775" s="18"/>
      <c r="B775" s="53"/>
      <c r="C775" s="53"/>
      <c r="D775" s="7"/>
      <c r="E775" s="4"/>
      <c r="F775" s="70"/>
      <c r="G775" s="71"/>
      <c r="H775" s="72"/>
      <c r="I775" s="70"/>
      <c r="J775" s="70"/>
      <c r="K775" s="73"/>
      <c r="L775" s="19"/>
      <c r="M775" s="32"/>
      <c r="N775" s="21"/>
      <c r="O775" s="43"/>
      <c r="P775" s="43"/>
      <c r="Q775" s="43"/>
      <c r="R775" s="43"/>
      <c r="S775" s="21"/>
      <c r="T775" s="43"/>
      <c r="U775" s="42"/>
      <c r="V775" s="42"/>
      <c r="W775" s="42"/>
      <c r="X775" s="42"/>
      <c r="Y775" s="42"/>
      <c r="Z775" s="116"/>
      <c r="AA775" s="120"/>
      <c r="AB775" s="153"/>
      <c r="AC775" s="1"/>
      <c r="AD775" s="1"/>
      <c r="AE775" s="1"/>
      <c r="AF775" s="1"/>
      <c r="AG775" s="1"/>
      <c r="AH775" s="1"/>
      <c r="AI775" s="1"/>
      <c r="AJ775" s="1"/>
      <c r="AK775" s="1"/>
      <c r="AL775" s="1"/>
      <c r="AM775" s="1"/>
      <c r="AN775" s="1"/>
      <c r="AO775" s="1"/>
    </row>
    <row r="776" spans="1:41" s="3" customFormat="1">
      <c r="A776" s="50" t="s">
        <v>481</v>
      </c>
      <c r="B776" s="38" t="s">
        <v>482</v>
      </c>
      <c r="C776" s="38"/>
      <c r="D776" s="7"/>
      <c r="E776" s="9"/>
      <c r="F776" s="70"/>
      <c r="G776" s="71"/>
      <c r="H776" s="72"/>
      <c r="I776" s="70"/>
      <c r="J776" s="71"/>
      <c r="K776" s="73"/>
      <c r="L776" s="19"/>
      <c r="M776" s="32"/>
      <c r="N776" s="19"/>
      <c r="O776" s="42"/>
      <c r="P776" s="42"/>
      <c r="Q776" s="42"/>
      <c r="R776" s="42"/>
      <c r="S776" s="19"/>
      <c r="T776" s="42"/>
      <c r="U776" s="42"/>
      <c r="V776" s="42"/>
      <c r="W776" s="42"/>
      <c r="X776" s="42"/>
      <c r="Y776" s="42"/>
      <c r="Z776" s="116"/>
      <c r="AA776" s="120"/>
      <c r="AB776" s="153">
        <f t="shared" ref="AB776:AB804" si="939">L776</f>
        <v>0</v>
      </c>
      <c r="AC776" s="1"/>
      <c r="AD776" s="1"/>
      <c r="AE776" s="1"/>
      <c r="AF776" s="1"/>
      <c r="AG776" s="1"/>
      <c r="AH776" s="1"/>
      <c r="AI776" s="1"/>
      <c r="AJ776" s="1"/>
      <c r="AK776" s="1"/>
      <c r="AL776" s="1"/>
      <c r="AM776" s="1"/>
      <c r="AN776" s="1"/>
      <c r="AO776" s="1"/>
    </row>
    <row r="777" spans="1:41" s="3" customFormat="1">
      <c r="A777" s="48" t="s">
        <v>484</v>
      </c>
      <c r="B777" s="53" t="s">
        <v>961</v>
      </c>
      <c r="C777" s="53" t="s">
        <v>1023</v>
      </c>
      <c r="D777" s="7"/>
      <c r="E777" s="9"/>
      <c r="F777" s="70">
        <v>1</v>
      </c>
      <c r="G777" s="71"/>
      <c r="H777" s="72">
        <f t="shared" ref="H777:H781" si="940">SUM(E777:G777)</f>
        <v>1</v>
      </c>
      <c r="I777" s="70">
        <v>1</v>
      </c>
      <c r="J777" s="71" t="s">
        <v>216</v>
      </c>
      <c r="K777" s="73">
        <f>SUMIF(exportMMB!D:D,budgetMMB!A777,exportMMB!F:F)</f>
        <v>0</v>
      </c>
      <c r="L777" s="19">
        <f t="shared" ref="L777:L797" si="941">H777*I777*K777</f>
        <v>0</v>
      </c>
      <c r="M777" s="32"/>
      <c r="N777" s="19">
        <f t="shared" ref="N777:N797" si="942">MAX(L777-SUM(O777:R777),0)</f>
        <v>0</v>
      </c>
      <c r="O777" s="42"/>
      <c r="P777" s="42"/>
      <c r="Q777" s="42"/>
      <c r="R777" s="42"/>
      <c r="S777" s="19">
        <f t="shared" ref="S777:S797" si="943">L777-SUM(N777:R777)</f>
        <v>0</v>
      </c>
      <c r="T777" s="42">
        <f t="shared" ref="T777:T796" si="944">N777</f>
        <v>0</v>
      </c>
      <c r="U777" s="42" t="e">
        <f>SUMIF(#REF!,A777,#REF!)</f>
        <v>#REF!</v>
      </c>
      <c r="V777" s="42" t="e">
        <f>SUMIF(#REF!,A777,#REF!)</f>
        <v>#REF!</v>
      </c>
      <c r="W777" s="42" t="e">
        <f t="shared" ref="W777:W797" si="945">U777+V777</f>
        <v>#REF!</v>
      </c>
      <c r="X777" s="42" t="e">
        <f t="shared" ref="X777:X797" si="946">MAX(L777-W777,0)</f>
        <v>#REF!</v>
      </c>
      <c r="Y777" s="42" t="e">
        <f t="shared" ref="Y777:Y797" si="947">W777+X777</f>
        <v>#REF!</v>
      </c>
      <c r="Z777" s="116" t="e">
        <f t="shared" ref="Z777:Z797" si="948">L777-Y777</f>
        <v>#REF!</v>
      </c>
      <c r="AA777" s="120">
        <f t="shared" ref="AA777:AA797" si="949">AB777-L777</f>
        <v>0</v>
      </c>
      <c r="AB777" s="153">
        <f t="shared" si="939"/>
        <v>0</v>
      </c>
      <c r="AC777" s="1"/>
      <c r="AD777" s="1"/>
      <c r="AE777" s="1"/>
      <c r="AF777" s="1"/>
      <c r="AG777" s="1"/>
      <c r="AH777" s="1"/>
      <c r="AI777" s="1"/>
      <c r="AJ777" s="1"/>
      <c r="AK777" s="1"/>
      <c r="AL777" s="1"/>
      <c r="AM777" s="1"/>
      <c r="AN777" s="1"/>
      <c r="AO777" s="1"/>
    </row>
    <row r="778" spans="1:41" s="3" customFormat="1">
      <c r="A778" s="48" t="s">
        <v>488</v>
      </c>
      <c r="B778" s="53" t="s">
        <v>486</v>
      </c>
      <c r="C778" s="53" t="s">
        <v>1023</v>
      </c>
      <c r="D778" s="7"/>
      <c r="E778" s="9"/>
      <c r="F778" s="70">
        <v>1</v>
      </c>
      <c r="G778" s="71"/>
      <c r="H778" s="72">
        <f t="shared" si="940"/>
        <v>1</v>
      </c>
      <c r="I778" s="70">
        <v>1</v>
      </c>
      <c r="J778" s="71" t="s">
        <v>216</v>
      </c>
      <c r="K778" s="73">
        <f>SUMIF(exportMMB!D:D,budgetMMB!A778,exportMMB!F:F)</f>
        <v>0</v>
      </c>
      <c r="L778" s="19">
        <f t="shared" si="941"/>
        <v>0</v>
      </c>
      <c r="M778" s="32"/>
      <c r="N778" s="19">
        <f t="shared" si="942"/>
        <v>0</v>
      </c>
      <c r="O778" s="42"/>
      <c r="P778" s="42"/>
      <c r="Q778" s="42"/>
      <c r="R778" s="42"/>
      <c r="S778" s="19">
        <f t="shared" si="943"/>
        <v>0</v>
      </c>
      <c r="T778" s="42">
        <f t="shared" si="944"/>
        <v>0</v>
      </c>
      <c r="U778" s="42" t="e">
        <f>SUMIF(#REF!,A778,#REF!)</f>
        <v>#REF!</v>
      </c>
      <c r="V778" s="42" t="e">
        <f>SUMIF(#REF!,A778,#REF!)</f>
        <v>#REF!</v>
      </c>
      <c r="W778" s="42" t="e">
        <f t="shared" si="945"/>
        <v>#REF!</v>
      </c>
      <c r="X778" s="42" t="e">
        <f t="shared" si="946"/>
        <v>#REF!</v>
      </c>
      <c r="Y778" s="42" t="e">
        <f t="shared" si="947"/>
        <v>#REF!</v>
      </c>
      <c r="Z778" s="116" t="e">
        <f t="shared" si="948"/>
        <v>#REF!</v>
      </c>
      <c r="AA778" s="120">
        <f t="shared" si="949"/>
        <v>0</v>
      </c>
      <c r="AB778" s="153">
        <f t="shared" si="939"/>
        <v>0</v>
      </c>
      <c r="AC778" s="1"/>
      <c r="AD778" s="1"/>
      <c r="AE778" s="1"/>
      <c r="AF778" s="1"/>
      <c r="AG778" s="1"/>
      <c r="AH778" s="1"/>
      <c r="AI778" s="1"/>
      <c r="AJ778" s="1"/>
      <c r="AK778" s="1"/>
      <c r="AL778" s="1"/>
      <c r="AM778" s="1"/>
      <c r="AN778" s="1"/>
      <c r="AO778" s="1"/>
    </row>
    <row r="779" spans="1:41" s="3" customFormat="1">
      <c r="A779" s="48" t="s">
        <v>489</v>
      </c>
      <c r="B779" s="53" t="s">
        <v>487</v>
      </c>
      <c r="C779" s="53" t="s">
        <v>1023</v>
      </c>
      <c r="D779" s="7"/>
      <c r="E779" s="9"/>
      <c r="F779" s="70">
        <v>1</v>
      </c>
      <c r="G779" s="71"/>
      <c r="H779" s="72">
        <f t="shared" si="940"/>
        <v>1</v>
      </c>
      <c r="I779" s="70">
        <v>1</v>
      </c>
      <c r="J779" s="71" t="s">
        <v>216</v>
      </c>
      <c r="K779" s="73">
        <f>SUMIF(exportMMB!D:D,budgetMMB!A779,exportMMB!F:F)</f>
        <v>0</v>
      </c>
      <c r="L779" s="19">
        <f t="shared" si="941"/>
        <v>0</v>
      </c>
      <c r="M779" s="32"/>
      <c r="N779" s="19">
        <f t="shared" si="942"/>
        <v>0</v>
      </c>
      <c r="O779" s="42"/>
      <c r="P779" s="42"/>
      <c r="Q779" s="42"/>
      <c r="R779" s="42"/>
      <c r="S779" s="19">
        <f t="shared" si="943"/>
        <v>0</v>
      </c>
      <c r="T779" s="42">
        <f t="shared" si="944"/>
        <v>0</v>
      </c>
      <c r="U779" s="42" t="e">
        <f>SUMIF(#REF!,A779,#REF!)</f>
        <v>#REF!</v>
      </c>
      <c r="V779" s="42" t="e">
        <f>SUMIF(#REF!,A779,#REF!)</f>
        <v>#REF!</v>
      </c>
      <c r="W779" s="42" t="e">
        <f t="shared" si="945"/>
        <v>#REF!</v>
      </c>
      <c r="X779" s="42" t="e">
        <f t="shared" si="946"/>
        <v>#REF!</v>
      </c>
      <c r="Y779" s="42" t="e">
        <f t="shared" si="947"/>
        <v>#REF!</v>
      </c>
      <c r="Z779" s="116" t="e">
        <f t="shared" si="948"/>
        <v>#REF!</v>
      </c>
      <c r="AA779" s="120">
        <f t="shared" si="949"/>
        <v>0</v>
      </c>
      <c r="AB779" s="153">
        <f t="shared" si="939"/>
        <v>0</v>
      </c>
      <c r="AC779" s="1"/>
      <c r="AD779" s="1"/>
      <c r="AE779" s="1"/>
      <c r="AF779" s="1"/>
      <c r="AG779" s="1"/>
      <c r="AH779" s="1"/>
      <c r="AI779" s="1"/>
      <c r="AJ779" s="1"/>
      <c r="AK779" s="1"/>
      <c r="AL779" s="1"/>
      <c r="AM779" s="1"/>
      <c r="AN779" s="1"/>
      <c r="AO779" s="1"/>
    </row>
    <row r="780" spans="1:41" s="3" customFormat="1">
      <c r="A780" s="48" t="s">
        <v>491</v>
      </c>
      <c r="B780" s="53" t="s">
        <v>962</v>
      </c>
      <c r="C780" s="53" t="s">
        <v>1023</v>
      </c>
      <c r="D780" s="7"/>
      <c r="E780" s="9"/>
      <c r="F780" s="70">
        <v>1</v>
      </c>
      <c r="G780" s="71"/>
      <c r="H780" s="72">
        <f t="shared" si="940"/>
        <v>1</v>
      </c>
      <c r="I780" s="70">
        <v>1</v>
      </c>
      <c r="J780" s="71" t="s">
        <v>216</v>
      </c>
      <c r="K780" s="73">
        <f>SUMIF(exportMMB!D:D,budgetMMB!A780,exportMMB!F:F)</f>
        <v>0</v>
      </c>
      <c r="L780" s="19">
        <f t="shared" si="941"/>
        <v>0</v>
      </c>
      <c r="M780" s="32"/>
      <c r="N780" s="19">
        <f t="shared" si="942"/>
        <v>0</v>
      </c>
      <c r="O780" s="42"/>
      <c r="P780" s="42"/>
      <c r="Q780" s="42"/>
      <c r="R780" s="42"/>
      <c r="S780" s="19">
        <f t="shared" si="943"/>
        <v>0</v>
      </c>
      <c r="T780" s="42">
        <f t="shared" si="944"/>
        <v>0</v>
      </c>
      <c r="U780" s="42" t="e">
        <f>SUMIF(#REF!,A780,#REF!)</f>
        <v>#REF!</v>
      </c>
      <c r="V780" s="42" t="e">
        <f>SUMIF(#REF!,A780,#REF!)</f>
        <v>#REF!</v>
      </c>
      <c r="W780" s="42" t="e">
        <f t="shared" si="945"/>
        <v>#REF!</v>
      </c>
      <c r="X780" s="42" t="e">
        <f t="shared" si="946"/>
        <v>#REF!</v>
      </c>
      <c r="Y780" s="42" t="e">
        <f t="shared" si="947"/>
        <v>#REF!</v>
      </c>
      <c r="Z780" s="116" t="e">
        <f t="shared" si="948"/>
        <v>#REF!</v>
      </c>
      <c r="AA780" s="120">
        <f t="shared" si="949"/>
        <v>0</v>
      </c>
      <c r="AB780" s="153">
        <f t="shared" si="939"/>
        <v>0</v>
      </c>
      <c r="AC780" s="1"/>
      <c r="AD780" s="1"/>
      <c r="AE780" s="1"/>
      <c r="AF780" s="1"/>
      <c r="AG780" s="1"/>
      <c r="AH780" s="1"/>
      <c r="AI780" s="1"/>
      <c r="AJ780" s="1"/>
      <c r="AK780" s="1"/>
      <c r="AL780" s="1"/>
      <c r="AM780" s="1"/>
      <c r="AN780" s="1"/>
      <c r="AO780" s="1"/>
    </row>
    <row r="781" spans="1:41" s="3" customFormat="1">
      <c r="A781" s="48" t="s">
        <v>492</v>
      </c>
      <c r="B781" s="53" t="s">
        <v>963</v>
      </c>
      <c r="C781" s="53" t="s">
        <v>1023</v>
      </c>
      <c r="D781" s="7"/>
      <c r="E781" s="9"/>
      <c r="F781" s="70">
        <v>1</v>
      </c>
      <c r="G781" s="71"/>
      <c r="H781" s="72">
        <f t="shared" si="940"/>
        <v>1</v>
      </c>
      <c r="I781" s="70">
        <v>1</v>
      </c>
      <c r="J781" s="71" t="s">
        <v>216</v>
      </c>
      <c r="K781" s="73">
        <f>SUMIF(exportMMB!D:D,budgetMMB!A781,exportMMB!F:F)</f>
        <v>0</v>
      </c>
      <c r="L781" s="19">
        <f t="shared" si="941"/>
        <v>0</v>
      </c>
      <c r="M781" s="32"/>
      <c r="N781" s="19">
        <f t="shared" si="942"/>
        <v>0</v>
      </c>
      <c r="O781" s="42"/>
      <c r="P781" s="42"/>
      <c r="Q781" s="42"/>
      <c r="R781" s="42"/>
      <c r="S781" s="19">
        <f t="shared" si="943"/>
        <v>0</v>
      </c>
      <c r="T781" s="42">
        <f t="shared" si="944"/>
        <v>0</v>
      </c>
      <c r="U781" s="42" t="e">
        <f>SUMIF(#REF!,A781,#REF!)</f>
        <v>#REF!</v>
      </c>
      <c r="V781" s="42" t="e">
        <f>SUMIF(#REF!,A781,#REF!)</f>
        <v>#REF!</v>
      </c>
      <c r="W781" s="42" t="e">
        <f t="shared" si="945"/>
        <v>#REF!</v>
      </c>
      <c r="X781" s="42" t="e">
        <f t="shared" si="946"/>
        <v>#REF!</v>
      </c>
      <c r="Y781" s="42" t="e">
        <f t="shared" si="947"/>
        <v>#REF!</v>
      </c>
      <c r="Z781" s="116" t="e">
        <f t="shared" si="948"/>
        <v>#REF!</v>
      </c>
      <c r="AA781" s="120">
        <f t="shared" si="949"/>
        <v>0</v>
      </c>
      <c r="AB781" s="153">
        <f t="shared" si="939"/>
        <v>0</v>
      </c>
      <c r="AC781" s="1"/>
      <c r="AD781" s="1"/>
      <c r="AE781" s="1"/>
      <c r="AF781" s="1"/>
      <c r="AG781" s="1"/>
      <c r="AH781" s="1"/>
      <c r="AI781" s="1"/>
      <c r="AJ781" s="1"/>
      <c r="AK781" s="1"/>
      <c r="AL781" s="1"/>
      <c r="AM781" s="1"/>
      <c r="AN781" s="1"/>
      <c r="AO781" s="1"/>
    </row>
    <row r="782" spans="1:41" s="3" customFormat="1">
      <c r="A782" s="48" t="s">
        <v>493</v>
      </c>
      <c r="B782" s="53" t="s">
        <v>490</v>
      </c>
      <c r="C782" s="53" t="s">
        <v>1023</v>
      </c>
      <c r="D782" s="7"/>
      <c r="E782" s="9"/>
      <c r="F782" s="70">
        <v>1</v>
      </c>
      <c r="G782" s="71"/>
      <c r="H782" s="72">
        <f t="shared" ref="H782:H786" si="950">SUM(E782:G782)</f>
        <v>1</v>
      </c>
      <c r="I782" s="70">
        <v>1</v>
      </c>
      <c r="J782" s="71" t="s">
        <v>216</v>
      </c>
      <c r="K782" s="73">
        <f>SUMIF(exportMMB!D:D,budgetMMB!A782,exportMMB!F:F)</f>
        <v>0</v>
      </c>
      <c r="L782" s="19">
        <f t="shared" si="941"/>
        <v>0</v>
      </c>
      <c r="M782" s="32"/>
      <c r="N782" s="19">
        <f t="shared" si="942"/>
        <v>0</v>
      </c>
      <c r="O782" s="42"/>
      <c r="P782" s="42"/>
      <c r="Q782" s="42"/>
      <c r="R782" s="42"/>
      <c r="S782" s="19">
        <f t="shared" si="943"/>
        <v>0</v>
      </c>
      <c r="T782" s="42">
        <f t="shared" si="944"/>
        <v>0</v>
      </c>
      <c r="U782" s="42" t="e">
        <f>SUMIF(#REF!,A782,#REF!)</f>
        <v>#REF!</v>
      </c>
      <c r="V782" s="42" t="e">
        <f>SUMIF(#REF!,A782,#REF!)</f>
        <v>#REF!</v>
      </c>
      <c r="W782" s="42" t="e">
        <f t="shared" si="945"/>
        <v>#REF!</v>
      </c>
      <c r="X782" s="42" t="e">
        <f t="shared" si="946"/>
        <v>#REF!</v>
      </c>
      <c r="Y782" s="42" t="e">
        <f t="shared" si="947"/>
        <v>#REF!</v>
      </c>
      <c r="Z782" s="116" t="e">
        <f t="shared" si="948"/>
        <v>#REF!</v>
      </c>
      <c r="AA782" s="120">
        <f t="shared" si="949"/>
        <v>0</v>
      </c>
      <c r="AB782" s="153">
        <f t="shared" si="939"/>
        <v>0</v>
      </c>
      <c r="AC782" s="1"/>
      <c r="AD782" s="1"/>
      <c r="AE782" s="1"/>
      <c r="AF782" s="1"/>
      <c r="AG782" s="1"/>
      <c r="AH782" s="1"/>
      <c r="AI782" s="1"/>
      <c r="AJ782" s="1"/>
      <c r="AK782" s="1"/>
      <c r="AL782" s="1"/>
      <c r="AM782" s="1"/>
      <c r="AN782" s="1"/>
      <c r="AO782" s="1"/>
    </row>
    <row r="783" spans="1:41" s="3" customFormat="1">
      <c r="A783" s="48" t="s">
        <v>495</v>
      </c>
      <c r="B783" s="53" t="s">
        <v>766</v>
      </c>
      <c r="C783" s="53" t="s">
        <v>1023</v>
      </c>
      <c r="D783" s="7"/>
      <c r="E783" s="9"/>
      <c r="F783" s="70">
        <v>1</v>
      </c>
      <c r="G783" s="71"/>
      <c r="H783" s="72">
        <f t="shared" si="950"/>
        <v>1</v>
      </c>
      <c r="I783" s="70">
        <v>1</v>
      </c>
      <c r="J783" s="71" t="s">
        <v>216</v>
      </c>
      <c r="K783" s="73">
        <f>SUMIF(exportMMB!D:D,budgetMMB!A783,exportMMB!F:F)</f>
        <v>0</v>
      </c>
      <c r="L783" s="19">
        <f t="shared" si="941"/>
        <v>0</v>
      </c>
      <c r="M783" s="32"/>
      <c r="N783" s="19">
        <f t="shared" si="942"/>
        <v>0</v>
      </c>
      <c r="O783" s="42"/>
      <c r="P783" s="42"/>
      <c r="Q783" s="42"/>
      <c r="R783" s="42"/>
      <c r="S783" s="19">
        <f t="shared" si="943"/>
        <v>0</v>
      </c>
      <c r="T783" s="42">
        <f t="shared" si="944"/>
        <v>0</v>
      </c>
      <c r="U783" s="42" t="e">
        <f>SUMIF(#REF!,A783,#REF!)</f>
        <v>#REF!</v>
      </c>
      <c r="V783" s="42" t="e">
        <f>SUMIF(#REF!,A783,#REF!)</f>
        <v>#REF!</v>
      </c>
      <c r="W783" s="42" t="e">
        <f t="shared" si="945"/>
        <v>#REF!</v>
      </c>
      <c r="X783" s="42" t="e">
        <f t="shared" si="946"/>
        <v>#REF!</v>
      </c>
      <c r="Y783" s="42" t="e">
        <f t="shared" si="947"/>
        <v>#REF!</v>
      </c>
      <c r="Z783" s="116" t="e">
        <f t="shared" si="948"/>
        <v>#REF!</v>
      </c>
      <c r="AA783" s="120">
        <f t="shared" si="949"/>
        <v>0</v>
      </c>
      <c r="AB783" s="153">
        <f t="shared" si="939"/>
        <v>0</v>
      </c>
      <c r="AC783" s="1"/>
      <c r="AD783" s="1"/>
      <c r="AE783" s="1"/>
      <c r="AF783" s="1"/>
      <c r="AG783" s="1"/>
      <c r="AH783" s="1"/>
      <c r="AI783" s="1"/>
      <c r="AJ783" s="1"/>
      <c r="AK783" s="1"/>
      <c r="AL783" s="1"/>
      <c r="AM783" s="1"/>
      <c r="AN783" s="1"/>
      <c r="AO783" s="1"/>
    </row>
    <row r="784" spans="1:41" s="3" customFormat="1">
      <c r="A784" s="48" t="s">
        <v>483</v>
      </c>
      <c r="B784" s="53" t="s">
        <v>494</v>
      </c>
      <c r="C784" s="53" t="s">
        <v>1023</v>
      </c>
      <c r="D784" s="7"/>
      <c r="E784" s="9"/>
      <c r="F784" s="70">
        <v>1</v>
      </c>
      <c r="G784" s="71"/>
      <c r="H784" s="72">
        <f t="shared" si="950"/>
        <v>1</v>
      </c>
      <c r="I784" s="70">
        <v>1</v>
      </c>
      <c r="J784" s="71" t="s">
        <v>216</v>
      </c>
      <c r="K784" s="73">
        <f>SUMIF(exportMMB!D:D,budgetMMB!A784,exportMMB!F:F)</f>
        <v>0</v>
      </c>
      <c r="L784" s="19">
        <f t="shared" si="941"/>
        <v>0</v>
      </c>
      <c r="M784" s="32"/>
      <c r="N784" s="19">
        <f t="shared" si="942"/>
        <v>0</v>
      </c>
      <c r="O784" s="42"/>
      <c r="P784" s="42"/>
      <c r="Q784" s="42"/>
      <c r="R784" s="42"/>
      <c r="S784" s="19">
        <f t="shared" si="943"/>
        <v>0</v>
      </c>
      <c r="T784" s="42">
        <f t="shared" si="944"/>
        <v>0</v>
      </c>
      <c r="U784" s="42" t="e">
        <f>SUMIF(#REF!,A784,#REF!)</f>
        <v>#REF!</v>
      </c>
      <c r="V784" s="42" t="e">
        <f>SUMIF(#REF!,A784,#REF!)</f>
        <v>#REF!</v>
      </c>
      <c r="W784" s="42" t="e">
        <f t="shared" si="945"/>
        <v>#REF!</v>
      </c>
      <c r="X784" s="42" t="e">
        <f t="shared" si="946"/>
        <v>#REF!</v>
      </c>
      <c r="Y784" s="42" t="e">
        <f t="shared" si="947"/>
        <v>#REF!</v>
      </c>
      <c r="Z784" s="116" t="e">
        <f t="shared" si="948"/>
        <v>#REF!</v>
      </c>
      <c r="AA784" s="120">
        <f t="shared" si="949"/>
        <v>0</v>
      </c>
      <c r="AB784" s="153">
        <f t="shared" si="939"/>
        <v>0</v>
      </c>
      <c r="AC784" s="1"/>
      <c r="AD784" s="1"/>
      <c r="AE784" s="1"/>
      <c r="AF784" s="1"/>
      <c r="AG784" s="1"/>
      <c r="AH784" s="1"/>
      <c r="AI784" s="1"/>
      <c r="AJ784" s="1"/>
      <c r="AK784" s="1"/>
      <c r="AL784" s="1"/>
      <c r="AM784" s="1"/>
      <c r="AN784" s="1"/>
      <c r="AO784" s="1"/>
    </row>
    <row r="785" spans="1:41" s="3" customFormat="1">
      <c r="A785" s="48" t="s">
        <v>496</v>
      </c>
      <c r="B785" s="53" t="s">
        <v>964</v>
      </c>
      <c r="C785" s="53" t="s">
        <v>1023</v>
      </c>
      <c r="D785" s="7"/>
      <c r="E785" s="9"/>
      <c r="F785" s="70">
        <v>1</v>
      </c>
      <c r="G785" s="71"/>
      <c r="H785" s="72">
        <f t="shared" si="950"/>
        <v>1</v>
      </c>
      <c r="I785" s="70">
        <v>1</v>
      </c>
      <c r="J785" s="71" t="s">
        <v>216</v>
      </c>
      <c r="K785" s="73">
        <f>SUMIF(exportMMB!D:D,budgetMMB!A785,exportMMB!F:F)</f>
        <v>0</v>
      </c>
      <c r="L785" s="19">
        <f t="shared" si="941"/>
        <v>0</v>
      </c>
      <c r="M785" s="32"/>
      <c r="N785" s="19">
        <f t="shared" si="942"/>
        <v>0</v>
      </c>
      <c r="O785" s="42"/>
      <c r="P785" s="42"/>
      <c r="Q785" s="42"/>
      <c r="R785" s="42"/>
      <c r="S785" s="19">
        <f t="shared" si="943"/>
        <v>0</v>
      </c>
      <c r="T785" s="42">
        <f t="shared" si="944"/>
        <v>0</v>
      </c>
      <c r="U785" s="42" t="e">
        <f>SUMIF(#REF!,A785,#REF!)</f>
        <v>#REF!</v>
      </c>
      <c r="V785" s="42" t="e">
        <f>SUMIF(#REF!,A785,#REF!)</f>
        <v>#REF!</v>
      </c>
      <c r="W785" s="42" t="e">
        <f t="shared" si="945"/>
        <v>#REF!</v>
      </c>
      <c r="X785" s="42" t="e">
        <f t="shared" si="946"/>
        <v>#REF!</v>
      </c>
      <c r="Y785" s="42" t="e">
        <f t="shared" si="947"/>
        <v>#REF!</v>
      </c>
      <c r="Z785" s="116" t="e">
        <f t="shared" si="948"/>
        <v>#REF!</v>
      </c>
      <c r="AA785" s="120">
        <f t="shared" si="949"/>
        <v>0</v>
      </c>
      <c r="AB785" s="153">
        <f t="shared" si="939"/>
        <v>0</v>
      </c>
      <c r="AC785" s="1"/>
      <c r="AD785" s="1"/>
      <c r="AE785" s="1"/>
      <c r="AF785" s="1"/>
      <c r="AG785" s="1"/>
      <c r="AH785" s="1"/>
      <c r="AI785" s="1"/>
      <c r="AJ785" s="1"/>
      <c r="AK785" s="1"/>
      <c r="AL785" s="1"/>
      <c r="AM785" s="1"/>
      <c r="AN785" s="1"/>
      <c r="AO785" s="1"/>
    </row>
    <row r="786" spans="1:41" s="3" customFormat="1">
      <c r="A786" s="48" t="s">
        <v>726</v>
      </c>
      <c r="B786" s="53" t="s">
        <v>965</v>
      </c>
      <c r="C786" s="53" t="s">
        <v>1023</v>
      </c>
      <c r="D786" s="7"/>
      <c r="E786" s="9"/>
      <c r="F786" s="70">
        <v>1</v>
      </c>
      <c r="G786" s="71"/>
      <c r="H786" s="72">
        <f t="shared" si="950"/>
        <v>1</v>
      </c>
      <c r="I786" s="70">
        <v>1</v>
      </c>
      <c r="J786" s="71" t="s">
        <v>216</v>
      </c>
      <c r="K786" s="73">
        <f>SUMIF(exportMMB!D:D,budgetMMB!A786,exportMMB!F:F)</f>
        <v>0</v>
      </c>
      <c r="L786" s="19">
        <f t="shared" si="941"/>
        <v>0</v>
      </c>
      <c r="M786" s="32"/>
      <c r="N786" s="19">
        <f t="shared" si="942"/>
        <v>0</v>
      </c>
      <c r="O786" s="42"/>
      <c r="P786" s="42"/>
      <c r="Q786" s="42"/>
      <c r="R786" s="42"/>
      <c r="S786" s="19">
        <f t="shared" si="943"/>
        <v>0</v>
      </c>
      <c r="T786" s="42">
        <f t="shared" si="944"/>
        <v>0</v>
      </c>
      <c r="U786" s="42" t="e">
        <f>SUMIF(#REF!,A786,#REF!)</f>
        <v>#REF!</v>
      </c>
      <c r="V786" s="42" t="e">
        <f>SUMIF(#REF!,A786,#REF!)</f>
        <v>#REF!</v>
      </c>
      <c r="W786" s="42" t="e">
        <f t="shared" si="945"/>
        <v>#REF!</v>
      </c>
      <c r="X786" s="42" t="e">
        <f t="shared" si="946"/>
        <v>#REF!</v>
      </c>
      <c r="Y786" s="42" t="e">
        <f t="shared" si="947"/>
        <v>#REF!</v>
      </c>
      <c r="Z786" s="116" t="e">
        <f t="shared" si="948"/>
        <v>#REF!</v>
      </c>
      <c r="AA786" s="120">
        <f t="shared" si="949"/>
        <v>0</v>
      </c>
      <c r="AB786" s="153">
        <f t="shared" si="939"/>
        <v>0</v>
      </c>
      <c r="AC786" s="1"/>
      <c r="AD786" s="1"/>
      <c r="AE786" s="1"/>
      <c r="AF786" s="1"/>
      <c r="AG786" s="1"/>
      <c r="AH786" s="1"/>
      <c r="AI786" s="1"/>
      <c r="AJ786" s="1"/>
      <c r="AK786" s="1"/>
      <c r="AL786" s="1"/>
      <c r="AM786" s="1"/>
      <c r="AN786" s="1"/>
      <c r="AO786" s="1"/>
    </row>
    <row r="787" spans="1:41" s="3" customFormat="1">
      <c r="A787" s="48" t="s">
        <v>498</v>
      </c>
      <c r="B787" s="53" t="s">
        <v>497</v>
      </c>
      <c r="C787" s="53" t="s">
        <v>1023</v>
      </c>
      <c r="D787" s="7"/>
      <c r="E787" s="9"/>
      <c r="F787" s="70">
        <v>1</v>
      </c>
      <c r="G787" s="71"/>
      <c r="H787" s="72">
        <f t="shared" ref="H787" si="951">SUM(E787:G787)</f>
        <v>1</v>
      </c>
      <c r="I787" s="70">
        <v>1</v>
      </c>
      <c r="J787" s="71" t="s">
        <v>216</v>
      </c>
      <c r="K787" s="73">
        <f>SUMIF(exportMMB!D:D,budgetMMB!A787,exportMMB!F:F)</f>
        <v>0</v>
      </c>
      <c r="L787" s="19">
        <f t="shared" si="941"/>
        <v>0</v>
      </c>
      <c r="M787" s="32"/>
      <c r="N787" s="19">
        <f t="shared" si="942"/>
        <v>0</v>
      </c>
      <c r="O787" s="42"/>
      <c r="P787" s="42"/>
      <c r="Q787" s="42"/>
      <c r="R787" s="42"/>
      <c r="S787" s="19">
        <f t="shared" si="943"/>
        <v>0</v>
      </c>
      <c r="T787" s="42">
        <f t="shared" si="944"/>
        <v>0</v>
      </c>
      <c r="U787" s="42" t="e">
        <f>SUMIF(#REF!,A787,#REF!)</f>
        <v>#REF!</v>
      </c>
      <c r="V787" s="42" t="e">
        <f>SUMIF(#REF!,A787,#REF!)</f>
        <v>#REF!</v>
      </c>
      <c r="W787" s="42" t="e">
        <f t="shared" si="945"/>
        <v>#REF!</v>
      </c>
      <c r="X787" s="42" t="e">
        <f t="shared" si="946"/>
        <v>#REF!</v>
      </c>
      <c r="Y787" s="42" t="e">
        <f t="shared" si="947"/>
        <v>#REF!</v>
      </c>
      <c r="Z787" s="116" t="e">
        <f t="shared" si="948"/>
        <v>#REF!</v>
      </c>
      <c r="AA787" s="120">
        <f t="shared" si="949"/>
        <v>0</v>
      </c>
      <c r="AB787" s="153">
        <f t="shared" si="939"/>
        <v>0</v>
      </c>
      <c r="AC787" s="1"/>
      <c r="AD787" s="1"/>
      <c r="AE787" s="1"/>
      <c r="AF787" s="1"/>
      <c r="AG787" s="1"/>
      <c r="AH787" s="1"/>
      <c r="AI787" s="1"/>
      <c r="AJ787" s="1"/>
      <c r="AK787" s="1"/>
      <c r="AL787" s="1"/>
      <c r="AM787" s="1"/>
      <c r="AN787" s="1"/>
      <c r="AO787" s="1"/>
    </row>
    <row r="788" spans="1:41" s="3" customFormat="1">
      <c r="A788" s="48" t="s">
        <v>500</v>
      </c>
      <c r="B788" s="53" t="s">
        <v>499</v>
      </c>
      <c r="C788" s="53" t="s">
        <v>1023</v>
      </c>
      <c r="D788" s="7"/>
      <c r="E788" s="9"/>
      <c r="F788" s="70">
        <v>1</v>
      </c>
      <c r="G788" s="71"/>
      <c r="H788" s="72">
        <f t="shared" ref="H788:H793" si="952">SUM(E788:G788)</f>
        <v>1</v>
      </c>
      <c r="I788" s="70">
        <v>1</v>
      </c>
      <c r="J788" s="71" t="s">
        <v>216</v>
      </c>
      <c r="K788" s="73">
        <f>SUMIF(exportMMB!D:D,budgetMMB!A788,exportMMB!F:F)</f>
        <v>0</v>
      </c>
      <c r="L788" s="19">
        <f t="shared" si="941"/>
        <v>0</v>
      </c>
      <c r="M788" s="32"/>
      <c r="N788" s="19">
        <f t="shared" si="942"/>
        <v>0</v>
      </c>
      <c r="O788" s="42"/>
      <c r="P788" s="42"/>
      <c r="Q788" s="42"/>
      <c r="R788" s="42"/>
      <c r="S788" s="19">
        <f t="shared" si="943"/>
        <v>0</v>
      </c>
      <c r="T788" s="45"/>
      <c r="U788" s="42" t="e">
        <f>SUMIF(#REF!,A788,#REF!)</f>
        <v>#REF!</v>
      </c>
      <c r="V788" s="42" t="e">
        <f>SUMIF(#REF!,A788,#REF!)</f>
        <v>#REF!</v>
      </c>
      <c r="W788" s="42" t="e">
        <f t="shared" si="945"/>
        <v>#REF!</v>
      </c>
      <c r="X788" s="42" t="e">
        <f t="shared" si="946"/>
        <v>#REF!</v>
      </c>
      <c r="Y788" s="42" t="e">
        <f t="shared" si="947"/>
        <v>#REF!</v>
      </c>
      <c r="Z788" s="116" t="e">
        <f t="shared" si="948"/>
        <v>#REF!</v>
      </c>
      <c r="AA788" s="120">
        <f t="shared" si="949"/>
        <v>0</v>
      </c>
      <c r="AB788" s="153">
        <f t="shared" si="939"/>
        <v>0</v>
      </c>
      <c r="AC788" s="1"/>
      <c r="AD788" s="1"/>
      <c r="AE788" s="1"/>
      <c r="AF788" s="1"/>
      <c r="AG788" s="1"/>
      <c r="AH788" s="1"/>
      <c r="AI788" s="1"/>
      <c r="AJ788" s="1"/>
      <c r="AK788" s="1"/>
      <c r="AL788" s="1"/>
      <c r="AM788" s="1"/>
      <c r="AN788" s="1"/>
      <c r="AO788" s="1"/>
    </row>
    <row r="789" spans="1:41" s="3" customFormat="1">
      <c r="A789" s="48" t="s">
        <v>501</v>
      </c>
      <c r="B789" s="53" t="s">
        <v>969</v>
      </c>
      <c r="C789" s="53" t="s">
        <v>1023</v>
      </c>
      <c r="D789" s="7"/>
      <c r="E789" s="9"/>
      <c r="F789" s="70">
        <v>1</v>
      </c>
      <c r="G789" s="71"/>
      <c r="H789" s="72">
        <f t="shared" si="952"/>
        <v>1</v>
      </c>
      <c r="I789" s="70">
        <v>1</v>
      </c>
      <c r="J789" s="71" t="s">
        <v>216</v>
      </c>
      <c r="K789" s="73">
        <f>SUMIF(exportMMB!D:D,budgetMMB!A789,exportMMB!F:F)</f>
        <v>0</v>
      </c>
      <c r="L789" s="19">
        <f t="shared" si="941"/>
        <v>0</v>
      </c>
      <c r="M789" s="32"/>
      <c r="N789" s="19">
        <f t="shared" si="942"/>
        <v>0</v>
      </c>
      <c r="O789" s="42"/>
      <c r="P789" s="42"/>
      <c r="Q789" s="42"/>
      <c r="R789" s="42"/>
      <c r="S789" s="19">
        <f t="shared" si="943"/>
        <v>0</v>
      </c>
      <c r="T789" s="42">
        <f t="shared" si="944"/>
        <v>0</v>
      </c>
      <c r="U789" s="42" t="e">
        <f>SUMIF(#REF!,A789,#REF!)</f>
        <v>#REF!</v>
      </c>
      <c r="V789" s="42" t="e">
        <f>SUMIF(#REF!,A789,#REF!)</f>
        <v>#REF!</v>
      </c>
      <c r="W789" s="42" t="e">
        <f t="shared" si="945"/>
        <v>#REF!</v>
      </c>
      <c r="X789" s="42" t="e">
        <f t="shared" si="946"/>
        <v>#REF!</v>
      </c>
      <c r="Y789" s="42" t="e">
        <f t="shared" si="947"/>
        <v>#REF!</v>
      </c>
      <c r="Z789" s="116" t="e">
        <f t="shared" si="948"/>
        <v>#REF!</v>
      </c>
      <c r="AA789" s="120">
        <f t="shared" si="949"/>
        <v>0</v>
      </c>
      <c r="AB789" s="153">
        <f t="shared" si="939"/>
        <v>0</v>
      </c>
      <c r="AC789" s="1"/>
      <c r="AD789" s="1"/>
      <c r="AE789" s="1"/>
      <c r="AF789" s="1"/>
      <c r="AG789" s="1"/>
      <c r="AH789" s="1"/>
      <c r="AI789" s="1"/>
      <c r="AJ789" s="1"/>
      <c r="AK789" s="1"/>
      <c r="AL789" s="1"/>
      <c r="AM789" s="1"/>
      <c r="AN789" s="1"/>
      <c r="AO789" s="1"/>
    </row>
    <row r="790" spans="1:41" s="3" customFormat="1">
      <c r="A790" s="48" t="s">
        <v>502</v>
      </c>
      <c r="B790" s="53" t="s">
        <v>966</v>
      </c>
      <c r="C790" s="53" t="s">
        <v>1023</v>
      </c>
      <c r="D790" s="7"/>
      <c r="E790" s="9"/>
      <c r="F790" s="70">
        <v>1</v>
      </c>
      <c r="G790" s="71"/>
      <c r="H790" s="72">
        <f t="shared" si="952"/>
        <v>1</v>
      </c>
      <c r="I790" s="70">
        <v>1</v>
      </c>
      <c r="J790" s="71" t="s">
        <v>216</v>
      </c>
      <c r="K790" s="73">
        <f>SUMIF(exportMMB!D:D,budgetMMB!A790,exportMMB!F:F)</f>
        <v>0</v>
      </c>
      <c r="L790" s="19">
        <f t="shared" si="941"/>
        <v>0</v>
      </c>
      <c r="M790" s="32"/>
      <c r="N790" s="19">
        <f t="shared" si="942"/>
        <v>0</v>
      </c>
      <c r="O790" s="42"/>
      <c r="P790" s="42"/>
      <c r="Q790" s="42"/>
      <c r="R790" s="42"/>
      <c r="S790" s="19">
        <f t="shared" si="943"/>
        <v>0</v>
      </c>
      <c r="T790" s="42">
        <f t="shared" si="944"/>
        <v>0</v>
      </c>
      <c r="U790" s="42" t="e">
        <f>SUMIF(#REF!,A790,#REF!)</f>
        <v>#REF!</v>
      </c>
      <c r="V790" s="42" t="e">
        <f>SUMIF(#REF!,A790,#REF!)</f>
        <v>#REF!</v>
      </c>
      <c r="W790" s="42" t="e">
        <f t="shared" si="945"/>
        <v>#REF!</v>
      </c>
      <c r="X790" s="42" t="e">
        <f t="shared" si="946"/>
        <v>#REF!</v>
      </c>
      <c r="Y790" s="42" t="e">
        <f t="shared" si="947"/>
        <v>#REF!</v>
      </c>
      <c r="Z790" s="116" t="e">
        <f t="shared" si="948"/>
        <v>#REF!</v>
      </c>
      <c r="AA790" s="120">
        <f t="shared" si="949"/>
        <v>0</v>
      </c>
      <c r="AB790" s="153">
        <f t="shared" si="939"/>
        <v>0</v>
      </c>
      <c r="AC790" s="1"/>
      <c r="AD790" s="1"/>
      <c r="AE790" s="1"/>
      <c r="AF790" s="1"/>
      <c r="AG790" s="1"/>
      <c r="AH790" s="1"/>
      <c r="AI790" s="1"/>
      <c r="AJ790" s="1"/>
      <c r="AK790" s="1"/>
      <c r="AL790" s="1"/>
      <c r="AM790" s="1"/>
      <c r="AN790" s="1"/>
      <c r="AO790" s="1"/>
    </row>
    <row r="791" spans="1:41" s="3" customFormat="1">
      <c r="A791" s="48" t="s">
        <v>503</v>
      </c>
      <c r="B791" s="53" t="s">
        <v>968</v>
      </c>
      <c r="C791" s="53" t="s">
        <v>1023</v>
      </c>
      <c r="D791" s="7"/>
      <c r="E791" s="9"/>
      <c r="F791" s="70">
        <v>1</v>
      </c>
      <c r="G791" s="71"/>
      <c r="H791" s="72">
        <f t="shared" si="952"/>
        <v>1</v>
      </c>
      <c r="I791" s="70">
        <v>1</v>
      </c>
      <c r="J791" s="71" t="s">
        <v>216</v>
      </c>
      <c r="K791" s="73">
        <f>SUMIF(exportMMB!D:D,budgetMMB!A791,exportMMB!F:F)</f>
        <v>0</v>
      </c>
      <c r="L791" s="19">
        <f t="shared" si="941"/>
        <v>0</v>
      </c>
      <c r="M791" s="32"/>
      <c r="N791" s="19">
        <f t="shared" si="942"/>
        <v>0</v>
      </c>
      <c r="O791" s="42"/>
      <c r="P791" s="42"/>
      <c r="Q791" s="42"/>
      <c r="R791" s="42"/>
      <c r="S791" s="19">
        <f t="shared" si="943"/>
        <v>0</v>
      </c>
      <c r="T791" s="42">
        <f t="shared" si="944"/>
        <v>0</v>
      </c>
      <c r="U791" s="42" t="e">
        <f>SUMIF(#REF!,A791,#REF!)</f>
        <v>#REF!</v>
      </c>
      <c r="V791" s="42" t="e">
        <f>SUMIF(#REF!,A791,#REF!)</f>
        <v>#REF!</v>
      </c>
      <c r="W791" s="42" t="e">
        <f t="shared" si="945"/>
        <v>#REF!</v>
      </c>
      <c r="X791" s="42" t="e">
        <f t="shared" si="946"/>
        <v>#REF!</v>
      </c>
      <c r="Y791" s="42" t="e">
        <f t="shared" si="947"/>
        <v>#REF!</v>
      </c>
      <c r="Z791" s="116" t="e">
        <f t="shared" si="948"/>
        <v>#REF!</v>
      </c>
      <c r="AA791" s="120">
        <f t="shared" si="949"/>
        <v>0</v>
      </c>
      <c r="AB791" s="153">
        <f t="shared" si="939"/>
        <v>0</v>
      </c>
      <c r="AC791" s="1"/>
      <c r="AD791" s="1"/>
      <c r="AE791" s="1"/>
      <c r="AF791" s="1"/>
      <c r="AG791" s="1"/>
      <c r="AH791" s="1"/>
      <c r="AI791" s="1"/>
      <c r="AJ791" s="1"/>
      <c r="AK791" s="1"/>
      <c r="AL791" s="1"/>
      <c r="AM791" s="1"/>
      <c r="AN791" s="1"/>
      <c r="AO791" s="1"/>
    </row>
    <row r="792" spans="1:41" s="3" customFormat="1">
      <c r="A792" s="48">
        <v>5045</v>
      </c>
      <c r="B792" s="53" t="s">
        <v>86</v>
      </c>
      <c r="C792" s="53" t="s">
        <v>1023</v>
      </c>
      <c r="D792" s="7"/>
      <c r="E792" s="9"/>
      <c r="F792" s="70">
        <v>1</v>
      </c>
      <c r="G792" s="71"/>
      <c r="H792" s="72">
        <f t="shared" si="952"/>
        <v>1</v>
      </c>
      <c r="I792" s="70">
        <v>1</v>
      </c>
      <c r="J792" s="71" t="s">
        <v>216</v>
      </c>
      <c r="K792" s="73">
        <f>SUMIF(exportMMB!D:D,budgetMMB!A792,exportMMB!F:F)</f>
        <v>0</v>
      </c>
      <c r="L792" s="19">
        <f t="shared" si="941"/>
        <v>0</v>
      </c>
      <c r="M792" s="32"/>
      <c r="N792" s="19">
        <f t="shared" si="942"/>
        <v>0</v>
      </c>
      <c r="O792" s="42"/>
      <c r="P792" s="42"/>
      <c r="Q792" s="42"/>
      <c r="R792" s="42"/>
      <c r="S792" s="19">
        <f t="shared" si="943"/>
        <v>0</v>
      </c>
      <c r="T792" s="42">
        <f t="shared" si="944"/>
        <v>0</v>
      </c>
      <c r="U792" s="42" t="e">
        <f>SUMIF(#REF!,A792,#REF!)</f>
        <v>#REF!</v>
      </c>
      <c r="V792" s="42" t="e">
        <f>SUMIF(#REF!,A792,#REF!)</f>
        <v>#REF!</v>
      </c>
      <c r="W792" s="42" t="e">
        <f t="shared" si="945"/>
        <v>#REF!</v>
      </c>
      <c r="X792" s="42" t="e">
        <f t="shared" si="946"/>
        <v>#REF!</v>
      </c>
      <c r="Y792" s="42" t="e">
        <f t="shared" si="947"/>
        <v>#REF!</v>
      </c>
      <c r="Z792" s="116" t="e">
        <f t="shared" si="948"/>
        <v>#REF!</v>
      </c>
      <c r="AA792" s="120">
        <f t="shared" si="949"/>
        <v>0</v>
      </c>
      <c r="AB792" s="153">
        <f t="shared" si="939"/>
        <v>0</v>
      </c>
      <c r="AC792" s="1"/>
      <c r="AD792" s="1"/>
      <c r="AE792" s="1"/>
      <c r="AF792" s="1"/>
      <c r="AG792" s="1"/>
      <c r="AH792" s="1"/>
      <c r="AI792" s="1"/>
      <c r="AJ792" s="1"/>
      <c r="AK792" s="1"/>
      <c r="AL792" s="1"/>
      <c r="AM792" s="1"/>
      <c r="AN792" s="1"/>
      <c r="AO792" s="1"/>
    </row>
    <row r="793" spans="1:41" s="3" customFormat="1">
      <c r="A793" s="48" t="s">
        <v>504</v>
      </c>
      <c r="B793" s="53" t="s">
        <v>993</v>
      </c>
      <c r="C793" s="53" t="s">
        <v>1023</v>
      </c>
      <c r="D793" s="7"/>
      <c r="E793" s="9"/>
      <c r="F793" s="70">
        <v>1</v>
      </c>
      <c r="G793" s="71"/>
      <c r="H793" s="72">
        <f t="shared" si="952"/>
        <v>1</v>
      </c>
      <c r="I793" s="70">
        <v>1</v>
      </c>
      <c r="J793" s="71" t="s">
        <v>216</v>
      </c>
      <c r="K793" s="73">
        <f>SUMIF(exportMMB!D:D,budgetMMB!A793,exportMMB!F:F)</f>
        <v>0</v>
      </c>
      <c r="L793" s="19">
        <f t="shared" si="941"/>
        <v>0</v>
      </c>
      <c r="M793" s="32"/>
      <c r="N793" s="19">
        <f t="shared" si="942"/>
        <v>0</v>
      </c>
      <c r="O793" s="42"/>
      <c r="P793" s="42"/>
      <c r="Q793" s="42"/>
      <c r="R793" s="42"/>
      <c r="S793" s="19">
        <f t="shared" si="943"/>
        <v>0</v>
      </c>
      <c r="T793" s="42">
        <f t="shared" si="944"/>
        <v>0</v>
      </c>
      <c r="U793" s="42" t="e">
        <f>SUMIF(#REF!,A793,#REF!)</f>
        <v>#REF!</v>
      </c>
      <c r="V793" s="42" t="e">
        <f>SUMIF(#REF!,A793,#REF!)</f>
        <v>#REF!</v>
      </c>
      <c r="W793" s="42" t="e">
        <f t="shared" si="945"/>
        <v>#REF!</v>
      </c>
      <c r="X793" s="42" t="e">
        <f t="shared" si="946"/>
        <v>#REF!</v>
      </c>
      <c r="Y793" s="42" t="e">
        <f t="shared" si="947"/>
        <v>#REF!</v>
      </c>
      <c r="Z793" s="116" t="e">
        <f t="shared" si="948"/>
        <v>#REF!</v>
      </c>
      <c r="AA793" s="120">
        <f t="shared" si="949"/>
        <v>0</v>
      </c>
      <c r="AB793" s="153">
        <f t="shared" si="939"/>
        <v>0</v>
      </c>
      <c r="AC793" s="1"/>
      <c r="AD793" s="1"/>
      <c r="AE793" s="1"/>
      <c r="AF793" s="1"/>
      <c r="AG793" s="1"/>
      <c r="AH793" s="1"/>
      <c r="AI793" s="1"/>
      <c r="AJ793" s="1"/>
      <c r="AK793" s="1"/>
      <c r="AL793" s="1"/>
      <c r="AM793" s="1"/>
      <c r="AN793" s="1"/>
      <c r="AO793" s="1"/>
    </row>
    <row r="794" spans="1:41" s="3" customFormat="1">
      <c r="A794" s="48" t="s">
        <v>505</v>
      </c>
      <c r="B794" s="53" t="s">
        <v>967</v>
      </c>
      <c r="C794" s="53" t="s">
        <v>1023</v>
      </c>
      <c r="D794" s="7"/>
      <c r="E794" s="9"/>
      <c r="F794" s="70">
        <v>1</v>
      </c>
      <c r="G794" s="71"/>
      <c r="H794" s="72">
        <f t="shared" ref="H794:H801" si="953">SUM(E794:G794)</f>
        <v>1</v>
      </c>
      <c r="I794" s="70">
        <v>1</v>
      </c>
      <c r="J794" s="71" t="s">
        <v>216</v>
      </c>
      <c r="K794" s="73">
        <f>SUMIF(exportMMB!D:D,budgetMMB!A794,exportMMB!F:F)</f>
        <v>0</v>
      </c>
      <c r="L794" s="19">
        <f t="shared" si="941"/>
        <v>0</v>
      </c>
      <c r="M794" s="32"/>
      <c r="N794" s="19">
        <f t="shared" si="942"/>
        <v>0</v>
      </c>
      <c r="O794" s="42"/>
      <c r="P794" s="42"/>
      <c r="Q794" s="42"/>
      <c r="R794" s="42"/>
      <c r="S794" s="19">
        <f t="shared" si="943"/>
        <v>0</v>
      </c>
      <c r="T794" s="42">
        <f t="shared" si="944"/>
        <v>0</v>
      </c>
      <c r="U794" s="42" t="e">
        <f>SUMIF(#REF!,A794,#REF!)</f>
        <v>#REF!</v>
      </c>
      <c r="V794" s="42" t="e">
        <f>SUMIF(#REF!,A794,#REF!)</f>
        <v>#REF!</v>
      </c>
      <c r="W794" s="42" t="e">
        <f t="shared" si="945"/>
        <v>#REF!</v>
      </c>
      <c r="X794" s="42" t="e">
        <f t="shared" si="946"/>
        <v>#REF!</v>
      </c>
      <c r="Y794" s="42" t="e">
        <f t="shared" si="947"/>
        <v>#REF!</v>
      </c>
      <c r="Z794" s="116" t="e">
        <f t="shared" si="948"/>
        <v>#REF!</v>
      </c>
      <c r="AA794" s="120">
        <f t="shared" si="949"/>
        <v>0</v>
      </c>
      <c r="AB794" s="153">
        <f t="shared" si="939"/>
        <v>0</v>
      </c>
      <c r="AC794" s="1"/>
      <c r="AD794" s="1"/>
      <c r="AE794" s="1"/>
      <c r="AF794" s="1"/>
      <c r="AG794" s="1"/>
      <c r="AH794" s="1"/>
      <c r="AI794" s="1"/>
      <c r="AJ794" s="1"/>
      <c r="AK794" s="1"/>
      <c r="AL794" s="1"/>
      <c r="AM794" s="1"/>
      <c r="AN794" s="1"/>
      <c r="AO794" s="1"/>
    </row>
    <row r="795" spans="1:41" s="3" customFormat="1">
      <c r="A795" s="48" t="s">
        <v>506</v>
      </c>
      <c r="B795" s="53" t="s">
        <v>956</v>
      </c>
      <c r="C795" s="53" t="s">
        <v>1023</v>
      </c>
      <c r="D795" s="7"/>
      <c r="E795" s="9"/>
      <c r="F795" s="70">
        <v>1</v>
      </c>
      <c r="G795" s="71"/>
      <c r="H795" s="72">
        <f t="shared" si="953"/>
        <v>1</v>
      </c>
      <c r="I795" s="70">
        <v>1</v>
      </c>
      <c r="J795" s="71" t="s">
        <v>216</v>
      </c>
      <c r="K795" s="73">
        <f>SUMIF(exportMMB!D:D,budgetMMB!A795,exportMMB!F:F)</f>
        <v>0</v>
      </c>
      <c r="L795" s="19">
        <f t="shared" si="941"/>
        <v>0</v>
      </c>
      <c r="M795" s="32"/>
      <c r="N795" s="19">
        <f t="shared" si="942"/>
        <v>0</v>
      </c>
      <c r="O795" s="42"/>
      <c r="P795" s="42"/>
      <c r="Q795" s="42"/>
      <c r="R795" s="42"/>
      <c r="S795" s="19">
        <f t="shared" si="943"/>
        <v>0</v>
      </c>
      <c r="T795" s="42">
        <f t="shared" si="944"/>
        <v>0</v>
      </c>
      <c r="U795" s="42" t="e">
        <f>SUMIF(#REF!,A795,#REF!)</f>
        <v>#REF!</v>
      </c>
      <c r="V795" s="42" t="e">
        <f>SUMIF(#REF!,A795,#REF!)</f>
        <v>#REF!</v>
      </c>
      <c r="W795" s="42" t="e">
        <f t="shared" si="945"/>
        <v>#REF!</v>
      </c>
      <c r="X795" s="42" t="e">
        <f t="shared" si="946"/>
        <v>#REF!</v>
      </c>
      <c r="Y795" s="42" t="e">
        <f t="shared" si="947"/>
        <v>#REF!</v>
      </c>
      <c r="Z795" s="116" t="e">
        <f t="shared" si="948"/>
        <v>#REF!</v>
      </c>
      <c r="AA795" s="120">
        <f t="shared" si="949"/>
        <v>0</v>
      </c>
      <c r="AB795" s="153">
        <f t="shared" si="939"/>
        <v>0</v>
      </c>
      <c r="AC795" s="1"/>
      <c r="AD795" s="1"/>
      <c r="AE795" s="1"/>
      <c r="AF795" s="1"/>
      <c r="AG795" s="1"/>
      <c r="AH795" s="1"/>
      <c r="AI795" s="1"/>
      <c r="AJ795" s="1"/>
      <c r="AK795" s="1"/>
      <c r="AL795" s="1"/>
      <c r="AM795" s="1"/>
      <c r="AN795" s="1"/>
      <c r="AO795" s="1"/>
    </row>
    <row r="796" spans="1:41" s="3" customFormat="1">
      <c r="A796" s="48" t="s">
        <v>508</v>
      </c>
      <c r="B796" s="53" t="s">
        <v>238</v>
      </c>
      <c r="C796" s="53" t="s">
        <v>1023</v>
      </c>
      <c r="D796" s="7"/>
      <c r="E796" s="9"/>
      <c r="F796" s="70">
        <v>1</v>
      </c>
      <c r="G796" s="71"/>
      <c r="H796" s="72">
        <f t="shared" si="953"/>
        <v>1</v>
      </c>
      <c r="I796" s="70">
        <v>1</v>
      </c>
      <c r="J796" s="71" t="s">
        <v>216</v>
      </c>
      <c r="K796" s="73">
        <f>SUMIF(exportMMB!D:D,budgetMMB!A796,exportMMB!F:F)</f>
        <v>0</v>
      </c>
      <c r="L796" s="19">
        <f t="shared" si="941"/>
        <v>0</v>
      </c>
      <c r="M796" s="32"/>
      <c r="N796" s="19">
        <f t="shared" si="942"/>
        <v>0</v>
      </c>
      <c r="O796" s="42"/>
      <c r="P796" s="42"/>
      <c r="Q796" s="42"/>
      <c r="R796" s="42"/>
      <c r="S796" s="19">
        <f t="shared" si="943"/>
        <v>0</v>
      </c>
      <c r="T796" s="42">
        <f t="shared" si="944"/>
        <v>0</v>
      </c>
      <c r="U796" s="42" t="e">
        <f>SUMIF(#REF!,A796,#REF!)</f>
        <v>#REF!</v>
      </c>
      <c r="V796" s="42" t="e">
        <f>SUMIF(#REF!,A796,#REF!)</f>
        <v>#REF!</v>
      </c>
      <c r="W796" s="42" t="e">
        <f t="shared" si="945"/>
        <v>#REF!</v>
      </c>
      <c r="X796" s="42" t="e">
        <f t="shared" si="946"/>
        <v>#REF!</v>
      </c>
      <c r="Y796" s="42" t="e">
        <f t="shared" si="947"/>
        <v>#REF!</v>
      </c>
      <c r="Z796" s="116" t="e">
        <f t="shared" si="948"/>
        <v>#REF!</v>
      </c>
      <c r="AA796" s="120">
        <f t="shared" si="949"/>
        <v>0</v>
      </c>
      <c r="AB796" s="153">
        <f t="shared" si="939"/>
        <v>0</v>
      </c>
      <c r="AC796" s="1"/>
      <c r="AD796" s="1"/>
      <c r="AE796" s="1"/>
      <c r="AF796" s="1"/>
      <c r="AG796" s="1"/>
      <c r="AH796" s="1"/>
      <c r="AI796" s="1"/>
      <c r="AJ796" s="1"/>
      <c r="AK796" s="1"/>
      <c r="AL796" s="1"/>
      <c r="AM796" s="1"/>
      <c r="AN796" s="1"/>
      <c r="AO796" s="1"/>
    </row>
    <row r="797" spans="1:41" s="3" customFormat="1">
      <c r="A797" s="180" t="s">
        <v>507</v>
      </c>
      <c r="B797" s="53" t="s">
        <v>616</v>
      </c>
      <c r="C797" s="53"/>
      <c r="D797" s="7"/>
      <c r="E797" s="9"/>
      <c r="F797" s="70">
        <v>1</v>
      </c>
      <c r="G797" s="71"/>
      <c r="H797" s="72">
        <f t="shared" si="953"/>
        <v>1</v>
      </c>
      <c r="I797" s="70">
        <v>1</v>
      </c>
      <c r="J797" s="71" t="s">
        <v>216</v>
      </c>
      <c r="K797" s="73">
        <f>SUMIF(exportMMB!D:D,budgetMMB!A797,exportMMB!F:F)</f>
        <v>0</v>
      </c>
      <c r="L797" s="19">
        <f t="shared" si="941"/>
        <v>0</v>
      </c>
      <c r="M797" s="32"/>
      <c r="N797" s="19">
        <f t="shared" si="942"/>
        <v>0</v>
      </c>
      <c r="O797" s="42"/>
      <c r="P797" s="42"/>
      <c r="Q797" s="42"/>
      <c r="R797" s="42"/>
      <c r="S797" s="19">
        <f t="shared" si="943"/>
        <v>0</v>
      </c>
      <c r="T797" s="45"/>
      <c r="U797" s="42" t="e">
        <f>SUMIF(#REF!,A797,#REF!)</f>
        <v>#REF!</v>
      </c>
      <c r="V797" s="42" t="e">
        <f>SUMIF(#REF!,A797,#REF!)</f>
        <v>#REF!</v>
      </c>
      <c r="W797" s="42" t="e">
        <f t="shared" si="945"/>
        <v>#REF!</v>
      </c>
      <c r="X797" s="42" t="e">
        <f t="shared" si="946"/>
        <v>#REF!</v>
      </c>
      <c r="Y797" s="42" t="e">
        <f t="shared" si="947"/>
        <v>#REF!</v>
      </c>
      <c r="Z797" s="116" t="e">
        <f t="shared" si="948"/>
        <v>#REF!</v>
      </c>
      <c r="AA797" s="120">
        <f t="shared" si="949"/>
        <v>0</v>
      </c>
      <c r="AB797" s="153">
        <f t="shared" si="939"/>
        <v>0</v>
      </c>
      <c r="AC797" s="1"/>
      <c r="AD797" s="1"/>
      <c r="AE797" s="1"/>
      <c r="AF797" s="1"/>
      <c r="AG797" s="1"/>
      <c r="AH797" s="1"/>
      <c r="AI797" s="1"/>
      <c r="AJ797" s="1"/>
      <c r="AK797" s="1"/>
      <c r="AL797" s="1"/>
      <c r="AM797" s="1"/>
      <c r="AN797" s="1"/>
      <c r="AO797" s="1"/>
    </row>
    <row r="798" spans="1:41" s="3" customFormat="1">
      <c r="A798" s="48"/>
      <c r="B798" s="55" t="s">
        <v>253</v>
      </c>
      <c r="C798" s="55"/>
      <c r="D798" s="7"/>
      <c r="E798" s="9"/>
      <c r="F798" s="70"/>
      <c r="G798" s="71"/>
      <c r="H798" s="72"/>
      <c r="I798" s="70"/>
      <c r="J798" s="71"/>
      <c r="K798" s="73"/>
      <c r="L798" s="21">
        <f>SUM(L777:L797)</f>
        <v>0</v>
      </c>
      <c r="M798" s="28">
        <f>SUM(M777:M797)</f>
        <v>0</v>
      </c>
      <c r="N798" s="21">
        <f t="shared" ref="N798:R798" si="954">SUM(N777:N797)</f>
        <v>0</v>
      </c>
      <c r="O798" s="43">
        <f t="shared" si="954"/>
        <v>0</v>
      </c>
      <c r="P798" s="43">
        <f t="shared" si="954"/>
        <v>0</v>
      </c>
      <c r="Q798" s="43">
        <f t="shared" ref="Q798" si="955">SUM(Q777:Q797)</f>
        <v>0</v>
      </c>
      <c r="R798" s="43">
        <f t="shared" si="954"/>
        <v>0</v>
      </c>
      <c r="S798" s="21">
        <f>SUM(S777:S797)</f>
        <v>0</v>
      </c>
      <c r="T798" s="43">
        <f>SUM(T777:T797)</f>
        <v>0</v>
      </c>
      <c r="U798" s="46" t="e">
        <f t="shared" ref="U798:V798" si="956">SUM(U777:U797)</f>
        <v>#REF!</v>
      </c>
      <c r="V798" s="46" t="e">
        <f t="shared" si="956"/>
        <v>#REF!</v>
      </c>
      <c r="W798" s="46" t="e">
        <f t="shared" ref="W798:AA798" si="957">SUM(W777:W797)</f>
        <v>#REF!</v>
      </c>
      <c r="X798" s="46" t="e">
        <f t="shared" si="957"/>
        <v>#REF!</v>
      </c>
      <c r="Y798" s="46" t="e">
        <f t="shared" si="957"/>
        <v>#REF!</v>
      </c>
      <c r="Z798" s="142" t="e">
        <f t="shared" si="957"/>
        <v>#REF!</v>
      </c>
      <c r="AA798" s="143">
        <f t="shared" si="957"/>
        <v>0</v>
      </c>
      <c r="AB798" s="161">
        <f t="shared" ref="AB798" si="958">SUM(AB777:AB797)</f>
        <v>0</v>
      </c>
      <c r="AC798" s="1"/>
      <c r="AD798" s="1"/>
      <c r="AE798" s="1"/>
      <c r="AF798" s="1"/>
      <c r="AG798" s="1"/>
      <c r="AH798" s="1"/>
      <c r="AI798" s="1"/>
      <c r="AJ798" s="1"/>
      <c r="AK798" s="1"/>
      <c r="AL798" s="1"/>
      <c r="AM798" s="1"/>
      <c r="AN798" s="1"/>
      <c r="AO798" s="1"/>
    </row>
    <row r="799" spans="1:41" s="3" customFormat="1">
      <c r="A799" s="48"/>
      <c r="B799" s="55"/>
      <c r="C799" s="55"/>
      <c r="D799" s="7"/>
      <c r="E799" s="9"/>
      <c r="F799" s="70"/>
      <c r="G799" s="71"/>
      <c r="H799" s="72"/>
      <c r="I799" s="70"/>
      <c r="J799" s="71"/>
      <c r="K799" s="73"/>
      <c r="L799" s="21"/>
      <c r="M799" s="31"/>
      <c r="N799" s="21"/>
      <c r="O799" s="42"/>
      <c r="P799" s="42"/>
      <c r="Q799" s="42"/>
      <c r="R799" s="42"/>
      <c r="S799" s="19"/>
      <c r="T799" s="42"/>
      <c r="U799" s="46"/>
      <c r="V799" s="46"/>
      <c r="W799" s="46"/>
      <c r="X799" s="46"/>
      <c r="Y799" s="46"/>
      <c r="Z799" s="142"/>
      <c r="AA799" s="143"/>
      <c r="AB799" s="161"/>
      <c r="AC799" s="1"/>
      <c r="AD799" s="1"/>
      <c r="AE799" s="1"/>
      <c r="AF799" s="1"/>
      <c r="AG799" s="1"/>
      <c r="AH799" s="1"/>
      <c r="AI799" s="1"/>
      <c r="AJ799" s="1"/>
      <c r="AK799" s="1"/>
      <c r="AL799" s="1"/>
      <c r="AM799" s="1"/>
      <c r="AN799" s="1"/>
      <c r="AO799" s="1"/>
    </row>
    <row r="800" spans="1:41" s="3" customFormat="1">
      <c r="A800" s="181" t="s">
        <v>203</v>
      </c>
      <c r="B800" s="38" t="s">
        <v>990</v>
      </c>
      <c r="C800" s="38"/>
      <c r="D800" s="7"/>
      <c r="E800" s="9"/>
      <c r="F800" s="70"/>
      <c r="G800" s="71"/>
      <c r="H800" s="72"/>
      <c r="I800" s="70"/>
      <c r="J800" s="71"/>
      <c r="K800" s="73"/>
      <c r="L800" s="19"/>
      <c r="M800" s="32"/>
      <c r="N800" s="19"/>
      <c r="O800" s="42"/>
      <c r="P800" s="42"/>
      <c r="Q800" s="42"/>
      <c r="R800" s="42"/>
      <c r="S800" s="19"/>
      <c r="T800" s="42"/>
      <c r="U800" s="42"/>
      <c r="V800" s="42"/>
      <c r="W800" s="42"/>
      <c r="X800" s="42"/>
      <c r="Y800" s="42"/>
      <c r="Z800" s="116"/>
      <c r="AA800" s="120"/>
      <c r="AB800" s="162"/>
      <c r="AC800" s="1"/>
      <c r="AD800" s="1"/>
      <c r="AE800" s="1"/>
      <c r="AF800" s="1"/>
      <c r="AG800" s="1"/>
      <c r="AH800" s="1"/>
      <c r="AI800" s="1"/>
      <c r="AJ800" s="1"/>
      <c r="AK800" s="1"/>
      <c r="AL800" s="1"/>
      <c r="AM800" s="1"/>
      <c r="AN800" s="1"/>
      <c r="AO800" s="1"/>
    </row>
    <row r="801" spans="1:41" s="3" customFormat="1">
      <c r="A801" s="48">
        <v>5101</v>
      </c>
      <c r="B801" s="53" t="s">
        <v>123</v>
      </c>
      <c r="C801" s="53"/>
      <c r="D801" s="7"/>
      <c r="E801" s="9"/>
      <c r="F801" s="70">
        <v>1</v>
      </c>
      <c r="G801" s="71"/>
      <c r="H801" s="72">
        <f t="shared" si="953"/>
        <v>1</v>
      </c>
      <c r="I801" s="70">
        <v>1</v>
      </c>
      <c r="J801" s="71" t="s">
        <v>216</v>
      </c>
      <c r="K801" s="73">
        <f>SUMIF(exportMMB!D:D,budgetMMB!A801,exportMMB!F:F)</f>
        <v>0</v>
      </c>
      <c r="L801" s="19">
        <f t="shared" ref="L801:L811" si="959">H801*I801*K801</f>
        <v>0</v>
      </c>
      <c r="M801" s="32"/>
      <c r="N801" s="19">
        <f t="shared" ref="N801:N811" si="960">MAX(L801-SUM(O801:R801),0)</f>
        <v>0</v>
      </c>
      <c r="O801" s="42"/>
      <c r="P801" s="42"/>
      <c r="Q801" s="42"/>
      <c r="R801" s="42"/>
      <c r="S801" s="19">
        <f t="shared" ref="S801:S811" si="961">L801-SUM(N801:R801)</f>
        <v>0</v>
      </c>
      <c r="T801" s="42">
        <f t="shared" ref="T801:T811" si="962">N801</f>
        <v>0</v>
      </c>
      <c r="U801" s="42" t="e">
        <f>SUMIF(#REF!,A801,#REF!)</f>
        <v>#REF!</v>
      </c>
      <c r="V801" s="42" t="e">
        <f>SUMIF(#REF!,A801,#REF!)</f>
        <v>#REF!</v>
      </c>
      <c r="W801" s="42" t="e">
        <f t="shared" ref="W801:W811" si="963">U801+V801</f>
        <v>#REF!</v>
      </c>
      <c r="X801" s="42" t="e">
        <f t="shared" ref="X801:X811" si="964">MAX(L801-W801,0)</f>
        <v>#REF!</v>
      </c>
      <c r="Y801" s="42" t="e">
        <f t="shared" ref="Y801:Y811" si="965">W801+X801</f>
        <v>#REF!</v>
      </c>
      <c r="Z801" s="116" t="e">
        <f t="shared" ref="Z801:Z811" si="966">L801-Y801</f>
        <v>#REF!</v>
      </c>
      <c r="AA801" s="120">
        <f t="shared" ref="AA801:AA811" si="967">AB801-L801</f>
        <v>0</v>
      </c>
      <c r="AB801" s="153">
        <f t="shared" si="939"/>
        <v>0</v>
      </c>
      <c r="AC801" s="1"/>
      <c r="AD801" s="1"/>
      <c r="AE801" s="1"/>
      <c r="AF801" s="1"/>
      <c r="AG801" s="1"/>
      <c r="AH801" s="1"/>
      <c r="AI801" s="1"/>
      <c r="AJ801" s="1"/>
      <c r="AK801" s="1"/>
      <c r="AL801" s="1"/>
      <c r="AM801" s="1"/>
      <c r="AN801" s="1"/>
      <c r="AO801" s="1"/>
    </row>
    <row r="802" spans="1:41" s="3" customFormat="1">
      <c r="A802" s="180" t="s">
        <v>351</v>
      </c>
      <c r="B802" s="53" t="s">
        <v>352</v>
      </c>
      <c r="C802" s="53"/>
      <c r="D802" s="7"/>
      <c r="E802" s="9"/>
      <c r="F802" s="70">
        <v>1</v>
      </c>
      <c r="G802" s="71"/>
      <c r="H802" s="72">
        <f t="shared" ref="H802:H806" si="968">SUM(E802:G802)</f>
        <v>1</v>
      </c>
      <c r="I802" s="70">
        <v>1</v>
      </c>
      <c r="J802" s="71" t="s">
        <v>216</v>
      </c>
      <c r="K802" s="73">
        <f>SUMIF(exportMMB!D:D,budgetMMB!A802,exportMMB!F:F)</f>
        <v>0</v>
      </c>
      <c r="L802" s="19">
        <f t="shared" si="959"/>
        <v>0</v>
      </c>
      <c r="M802" s="32"/>
      <c r="N802" s="19">
        <f t="shared" si="960"/>
        <v>0</v>
      </c>
      <c r="O802" s="42"/>
      <c r="P802" s="42"/>
      <c r="Q802" s="42"/>
      <c r="R802" s="42"/>
      <c r="S802" s="19">
        <f t="shared" si="961"/>
        <v>0</v>
      </c>
      <c r="T802" s="42">
        <f t="shared" si="962"/>
        <v>0</v>
      </c>
      <c r="U802" s="42" t="e">
        <f>SUMIF(#REF!,A802,#REF!)</f>
        <v>#REF!</v>
      </c>
      <c r="V802" s="42" t="e">
        <f>SUMIF(#REF!,A802,#REF!)</f>
        <v>#REF!</v>
      </c>
      <c r="W802" s="42" t="e">
        <f t="shared" si="963"/>
        <v>#REF!</v>
      </c>
      <c r="X802" s="42" t="e">
        <f t="shared" si="964"/>
        <v>#REF!</v>
      </c>
      <c r="Y802" s="42" t="e">
        <f t="shared" si="965"/>
        <v>#REF!</v>
      </c>
      <c r="Z802" s="116" t="e">
        <f t="shared" si="966"/>
        <v>#REF!</v>
      </c>
      <c r="AA802" s="120">
        <f t="shared" si="967"/>
        <v>0</v>
      </c>
      <c r="AB802" s="153">
        <f t="shared" si="939"/>
        <v>0</v>
      </c>
      <c r="AC802" s="1"/>
      <c r="AD802" s="1"/>
      <c r="AE802" s="1"/>
      <c r="AF802" s="1"/>
      <c r="AG802" s="1"/>
      <c r="AH802" s="1"/>
      <c r="AI802" s="1"/>
      <c r="AJ802" s="1"/>
      <c r="AK802" s="1"/>
      <c r="AL802" s="1"/>
      <c r="AM802" s="1"/>
      <c r="AN802" s="1"/>
      <c r="AO802" s="1"/>
    </row>
    <row r="803" spans="1:41" s="3" customFormat="1">
      <c r="A803" s="48">
        <v>5103</v>
      </c>
      <c r="B803" s="53" t="s">
        <v>124</v>
      </c>
      <c r="C803" s="53"/>
      <c r="D803" s="7"/>
      <c r="E803" s="9"/>
      <c r="F803" s="70">
        <v>1</v>
      </c>
      <c r="G803" s="71"/>
      <c r="H803" s="72">
        <f t="shared" si="968"/>
        <v>1</v>
      </c>
      <c r="I803" s="70">
        <v>1</v>
      </c>
      <c r="J803" s="71" t="s">
        <v>216</v>
      </c>
      <c r="K803" s="73">
        <f>SUMIF(exportMMB!D:D,budgetMMB!A803,exportMMB!F:F)</f>
        <v>0</v>
      </c>
      <c r="L803" s="19">
        <f t="shared" si="959"/>
        <v>0</v>
      </c>
      <c r="M803" s="32"/>
      <c r="N803" s="19">
        <f t="shared" si="960"/>
        <v>0</v>
      </c>
      <c r="O803" s="42"/>
      <c r="P803" s="42"/>
      <c r="Q803" s="42"/>
      <c r="R803" s="42"/>
      <c r="S803" s="19">
        <f t="shared" si="961"/>
        <v>0</v>
      </c>
      <c r="T803" s="42">
        <f t="shared" si="962"/>
        <v>0</v>
      </c>
      <c r="U803" s="42" t="e">
        <f>SUMIF(#REF!,A803,#REF!)</f>
        <v>#REF!</v>
      </c>
      <c r="V803" s="42" t="e">
        <f>SUMIF(#REF!,A803,#REF!)</f>
        <v>#REF!</v>
      </c>
      <c r="W803" s="42" t="e">
        <f t="shared" si="963"/>
        <v>#REF!</v>
      </c>
      <c r="X803" s="42" t="e">
        <f t="shared" si="964"/>
        <v>#REF!</v>
      </c>
      <c r="Y803" s="42" t="e">
        <f t="shared" si="965"/>
        <v>#REF!</v>
      </c>
      <c r="Z803" s="116" t="e">
        <f t="shared" si="966"/>
        <v>#REF!</v>
      </c>
      <c r="AA803" s="120">
        <f t="shared" si="967"/>
        <v>0</v>
      </c>
      <c r="AB803" s="153">
        <f t="shared" si="939"/>
        <v>0</v>
      </c>
      <c r="AC803" s="1"/>
      <c r="AD803" s="1"/>
      <c r="AE803" s="1"/>
      <c r="AF803" s="1"/>
      <c r="AG803" s="1"/>
      <c r="AH803" s="1"/>
      <c r="AI803" s="1"/>
      <c r="AJ803" s="1"/>
      <c r="AK803" s="1"/>
      <c r="AL803" s="1"/>
      <c r="AM803" s="1"/>
      <c r="AN803" s="1"/>
      <c r="AO803" s="1"/>
    </row>
    <row r="804" spans="1:41" s="3" customFormat="1">
      <c r="A804" s="48">
        <v>5110</v>
      </c>
      <c r="B804" s="53" t="s">
        <v>485</v>
      </c>
      <c r="C804" s="53"/>
      <c r="D804" s="7"/>
      <c r="E804" s="9"/>
      <c r="F804" s="70">
        <v>1</v>
      </c>
      <c r="G804" s="71"/>
      <c r="H804" s="72">
        <f t="shared" si="968"/>
        <v>1</v>
      </c>
      <c r="I804" s="70">
        <v>1</v>
      </c>
      <c r="J804" s="71" t="s">
        <v>216</v>
      </c>
      <c r="K804" s="73">
        <f>SUMIF(exportMMB!D:D,budgetMMB!A804,exportMMB!F:F)</f>
        <v>0</v>
      </c>
      <c r="L804" s="19">
        <f t="shared" si="959"/>
        <v>0</v>
      </c>
      <c r="M804" s="32"/>
      <c r="N804" s="19">
        <f t="shared" si="960"/>
        <v>0</v>
      </c>
      <c r="O804" s="42"/>
      <c r="P804" s="42"/>
      <c r="Q804" s="42"/>
      <c r="R804" s="42"/>
      <c r="S804" s="19">
        <f t="shared" si="961"/>
        <v>0</v>
      </c>
      <c r="T804" s="42">
        <f t="shared" si="962"/>
        <v>0</v>
      </c>
      <c r="U804" s="42" t="e">
        <f>SUMIF(#REF!,A804,#REF!)</f>
        <v>#REF!</v>
      </c>
      <c r="V804" s="42" t="e">
        <f>SUMIF(#REF!,A804,#REF!)</f>
        <v>#REF!</v>
      </c>
      <c r="W804" s="42" t="e">
        <f t="shared" si="963"/>
        <v>#REF!</v>
      </c>
      <c r="X804" s="42" t="e">
        <f t="shared" si="964"/>
        <v>#REF!</v>
      </c>
      <c r="Y804" s="42" t="e">
        <f t="shared" si="965"/>
        <v>#REF!</v>
      </c>
      <c r="Z804" s="116" t="e">
        <f t="shared" si="966"/>
        <v>#REF!</v>
      </c>
      <c r="AA804" s="120">
        <f t="shared" si="967"/>
        <v>0</v>
      </c>
      <c r="AB804" s="153">
        <f t="shared" si="939"/>
        <v>0</v>
      </c>
      <c r="AC804" s="1"/>
      <c r="AD804" s="1"/>
      <c r="AE804" s="1"/>
      <c r="AF804" s="1"/>
      <c r="AG804" s="1"/>
      <c r="AH804" s="1"/>
      <c r="AI804" s="1"/>
      <c r="AJ804" s="1"/>
      <c r="AK804" s="1"/>
      <c r="AL804" s="1"/>
      <c r="AM804" s="1"/>
      <c r="AN804" s="1"/>
      <c r="AO804" s="1"/>
    </row>
    <row r="805" spans="1:41" s="3" customFormat="1">
      <c r="A805" s="180" t="s">
        <v>353</v>
      </c>
      <c r="B805" s="53" t="s">
        <v>42</v>
      </c>
      <c r="C805" s="53"/>
      <c r="D805" s="7"/>
      <c r="E805" s="9"/>
      <c r="F805" s="70">
        <v>1</v>
      </c>
      <c r="G805" s="71"/>
      <c r="H805" s="72">
        <f t="shared" si="968"/>
        <v>1</v>
      </c>
      <c r="I805" s="70">
        <v>1</v>
      </c>
      <c r="J805" s="71" t="s">
        <v>216</v>
      </c>
      <c r="K805" s="73">
        <f>SUMIF(exportMMB!D:D,budgetMMB!A805,exportMMB!F:F)</f>
        <v>0</v>
      </c>
      <c r="L805" s="19">
        <f t="shared" si="959"/>
        <v>0</v>
      </c>
      <c r="M805" s="32"/>
      <c r="N805" s="19">
        <f t="shared" si="960"/>
        <v>0</v>
      </c>
      <c r="O805" s="42"/>
      <c r="P805" s="42"/>
      <c r="Q805" s="42"/>
      <c r="R805" s="42"/>
      <c r="S805" s="19">
        <f t="shared" si="961"/>
        <v>0</v>
      </c>
      <c r="T805" s="42">
        <f t="shared" si="962"/>
        <v>0</v>
      </c>
      <c r="U805" s="42" t="e">
        <f>SUMIF(#REF!,A805,#REF!)</f>
        <v>#REF!</v>
      </c>
      <c r="V805" s="42" t="e">
        <f>SUMIF(#REF!,A805,#REF!)</f>
        <v>#REF!</v>
      </c>
      <c r="W805" s="42" t="e">
        <f t="shared" si="963"/>
        <v>#REF!</v>
      </c>
      <c r="X805" s="42" t="e">
        <f t="shared" si="964"/>
        <v>#REF!</v>
      </c>
      <c r="Y805" s="42" t="e">
        <f t="shared" si="965"/>
        <v>#REF!</v>
      </c>
      <c r="Z805" s="116" t="e">
        <f t="shared" si="966"/>
        <v>#REF!</v>
      </c>
      <c r="AA805" s="120">
        <f t="shared" si="967"/>
        <v>0</v>
      </c>
      <c r="AB805" s="153">
        <f t="shared" ref="AB805:AB870" si="969">L805</f>
        <v>0</v>
      </c>
      <c r="AC805" s="1"/>
      <c r="AD805" s="1"/>
      <c r="AE805" s="1"/>
      <c r="AF805" s="1"/>
      <c r="AG805" s="1"/>
      <c r="AH805" s="1"/>
      <c r="AI805" s="1"/>
      <c r="AJ805" s="1"/>
      <c r="AK805" s="1"/>
      <c r="AL805" s="1"/>
      <c r="AM805" s="1"/>
      <c r="AN805" s="1"/>
      <c r="AO805" s="1"/>
    </row>
    <row r="806" spans="1:41" s="3" customFormat="1">
      <c r="A806" s="48">
        <v>5140</v>
      </c>
      <c r="B806" s="53" t="s">
        <v>354</v>
      </c>
      <c r="C806" s="53"/>
      <c r="D806" s="7"/>
      <c r="E806" s="9"/>
      <c r="F806" s="70">
        <v>1</v>
      </c>
      <c r="G806" s="71"/>
      <c r="H806" s="72">
        <f t="shared" si="968"/>
        <v>1</v>
      </c>
      <c r="I806" s="70">
        <v>1</v>
      </c>
      <c r="J806" s="71" t="s">
        <v>216</v>
      </c>
      <c r="K806" s="73">
        <f>SUMIF(exportMMB!D:D,budgetMMB!A806,exportMMB!F:F)</f>
        <v>0</v>
      </c>
      <c r="L806" s="19">
        <f t="shared" si="959"/>
        <v>0</v>
      </c>
      <c r="M806" s="32"/>
      <c r="N806" s="19">
        <f t="shared" si="960"/>
        <v>0</v>
      </c>
      <c r="O806" s="42"/>
      <c r="P806" s="42"/>
      <c r="Q806" s="42"/>
      <c r="R806" s="42"/>
      <c r="S806" s="19">
        <f t="shared" si="961"/>
        <v>0</v>
      </c>
      <c r="T806" s="42">
        <f t="shared" si="962"/>
        <v>0</v>
      </c>
      <c r="U806" s="42" t="e">
        <f>SUMIF(#REF!,A806,#REF!)</f>
        <v>#REF!</v>
      </c>
      <c r="V806" s="42" t="e">
        <f>SUMIF(#REF!,A806,#REF!)</f>
        <v>#REF!</v>
      </c>
      <c r="W806" s="42" t="e">
        <f t="shared" si="963"/>
        <v>#REF!</v>
      </c>
      <c r="X806" s="42" t="e">
        <f t="shared" si="964"/>
        <v>#REF!</v>
      </c>
      <c r="Y806" s="42" t="e">
        <f t="shared" si="965"/>
        <v>#REF!</v>
      </c>
      <c r="Z806" s="116" t="e">
        <f t="shared" si="966"/>
        <v>#REF!</v>
      </c>
      <c r="AA806" s="120">
        <f t="shared" si="967"/>
        <v>0</v>
      </c>
      <c r="AB806" s="153">
        <f t="shared" si="969"/>
        <v>0</v>
      </c>
      <c r="AC806" s="1"/>
      <c r="AD806" s="1"/>
      <c r="AE806" s="1"/>
      <c r="AF806" s="1"/>
      <c r="AG806" s="1"/>
      <c r="AH806" s="1"/>
      <c r="AI806" s="1"/>
      <c r="AJ806" s="1"/>
      <c r="AK806" s="1"/>
      <c r="AL806" s="1"/>
      <c r="AM806" s="1"/>
      <c r="AN806" s="1"/>
      <c r="AO806" s="1"/>
    </row>
    <row r="807" spans="1:41" s="3" customFormat="1">
      <c r="A807" s="180" t="s">
        <v>717</v>
      </c>
      <c r="B807" s="53" t="s">
        <v>720</v>
      </c>
      <c r="C807" s="53"/>
      <c r="D807" s="7"/>
      <c r="E807" s="9"/>
      <c r="F807" s="70">
        <v>1</v>
      </c>
      <c r="G807" s="71"/>
      <c r="H807" s="72">
        <f t="shared" ref="H807" si="970">SUM(E807:G807)</f>
        <v>1</v>
      </c>
      <c r="I807" s="70">
        <v>1</v>
      </c>
      <c r="J807" s="71" t="s">
        <v>216</v>
      </c>
      <c r="K807" s="73">
        <f>SUMIF(exportMMB!D:D,budgetMMB!A807,exportMMB!F:F)</f>
        <v>0</v>
      </c>
      <c r="L807" s="19">
        <f t="shared" si="959"/>
        <v>0</v>
      </c>
      <c r="M807" s="32"/>
      <c r="N807" s="19">
        <f t="shared" si="960"/>
        <v>0</v>
      </c>
      <c r="O807" s="42"/>
      <c r="P807" s="42"/>
      <c r="Q807" s="42"/>
      <c r="R807" s="42"/>
      <c r="S807" s="19">
        <f t="shared" si="961"/>
        <v>0</v>
      </c>
      <c r="T807" s="45"/>
      <c r="U807" s="42" t="e">
        <f>SUMIF(#REF!,A807,#REF!)</f>
        <v>#REF!</v>
      </c>
      <c r="V807" s="42" t="e">
        <f>SUMIF(#REF!,A807,#REF!)</f>
        <v>#REF!</v>
      </c>
      <c r="W807" s="42" t="e">
        <f t="shared" si="963"/>
        <v>#REF!</v>
      </c>
      <c r="X807" s="42" t="e">
        <f t="shared" si="964"/>
        <v>#REF!</v>
      </c>
      <c r="Y807" s="42" t="e">
        <f t="shared" si="965"/>
        <v>#REF!</v>
      </c>
      <c r="Z807" s="116" t="e">
        <f t="shared" si="966"/>
        <v>#REF!</v>
      </c>
      <c r="AA807" s="120">
        <f t="shared" si="967"/>
        <v>0</v>
      </c>
      <c r="AB807" s="153">
        <f t="shared" si="969"/>
        <v>0</v>
      </c>
      <c r="AC807" s="1"/>
      <c r="AD807" s="1"/>
      <c r="AE807" s="1"/>
      <c r="AF807" s="1"/>
      <c r="AG807" s="1"/>
      <c r="AH807" s="1"/>
      <c r="AI807" s="1"/>
      <c r="AJ807" s="1"/>
      <c r="AK807" s="1"/>
      <c r="AL807" s="1"/>
      <c r="AM807" s="1"/>
      <c r="AN807" s="1"/>
      <c r="AO807" s="1"/>
    </row>
    <row r="808" spans="1:41" s="3" customFormat="1">
      <c r="A808" s="180" t="s">
        <v>356</v>
      </c>
      <c r="B808" s="53" t="s">
        <v>721</v>
      </c>
      <c r="C808" s="53"/>
      <c r="D808" s="7"/>
      <c r="E808" s="9"/>
      <c r="F808" s="70">
        <v>1</v>
      </c>
      <c r="G808" s="71"/>
      <c r="H808" s="72">
        <f t="shared" ref="H808:H811" si="971">SUM(E808:G808)</f>
        <v>1</v>
      </c>
      <c r="I808" s="70">
        <v>1</v>
      </c>
      <c r="J808" s="71" t="s">
        <v>216</v>
      </c>
      <c r="K808" s="73">
        <f>SUMIF(exportMMB!D:D,budgetMMB!A808,exportMMB!F:F)</f>
        <v>0</v>
      </c>
      <c r="L808" s="19">
        <f t="shared" si="959"/>
        <v>0</v>
      </c>
      <c r="M808" s="32"/>
      <c r="N808" s="19">
        <f t="shared" si="960"/>
        <v>0</v>
      </c>
      <c r="O808" s="42"/>
      <c r="P808" s="42"/>
      <c r="Q808" s="42"/>
      <c r="R808" s="42"/>
      <c r="S808" s="19">
        <f t="shared" si="961"/>
        <v>0</v>
      </c>
      <c r="T808" s="45"/>
      <c r="U808" s="42" t="e">
        <f>SUMIF(#REF!,A808,#REF!)</f>
        <v>#REF!</v>
      </c>
      <c r="V808" s="42" t="e">
        <f>SUMIF(#REF!,A808,#REF!)</f>
        <v>#REF!</v>
      </c>
      <c r="W808" s="42" t="e">
        <f t="shared" si="963"/>
        <v>#REF!</v>
      </c>
      <c r="X808" s="42" t="e">
        <f t="shared" si="964"/>
        <v>#REF!</v>
      </c>
      <c r="Y808" s="42" t="e">
        <f t="shared" si="965"/>
        <v>#REF!</v>
      </c>
      <c r="Z808" s="116" t="e">
        <f t="shared" si="966"/>
        <v>#REF!</v>
      </c>
      <c r="AA808" s="120">
        <f t="shared" si="967"/>
        <v>0</v>
      </c>
      <c r="AB808" s="153">
        <f t="shared" si="969"/>
        <v>0</v>
      </c>
      <c r="AC808" s="1"/>
      <c r="AD808" s="1"/>
      <c r="AE808" s="1"/>
      <c r="AF808" s="1"/>
      <c r="AG808" s="1"/>
      <c r="AH808" s="1"/>
      <c r="AI808" s="1"/>
      <c r="AJ808" s="1"/>
      <c r="AK808" s="1"/>
      <c r="AL808" s="1"/>
      <c r="AM808" s="1"/>
      <c r="AN808" s="1"/>
      <c r="AO808" s="1"/>
    </row>
    <row r="809" spans="1:41" s="3" customFormat="1">
      <c r="A809" s="180" t="s">
        <v>718</v>
      </c>
      <c r="B809" s="54" t="s">
        <v>722</v>
      </c>
      <c r="C809" s="54"/>
      <c r="D809" s="7"/>
      <c r="E809" s="9"/>
      <c r="F809" s="70">
        <v>1</v>
      </c>
      <c r="G809" s="71"/>
      <c r="H809" s="72">
        <f t="shared" si="971"/>
        <v>1</v>
      </c>
      <c r="I809" s="70">
        <v>1</v>
      </c>
      <c r="J809" s="71" t="s">
        <v>216</v>
      </c>
      <c r="K809" s="73">
        <f>SUMIF(exportMMB!D:D,budgetMMB!A809,exportMMB!F:F)</f>
        <v>0</v>
      </c>
      <c r="L809" s="19">
        <f t="shared" si="959"/>
        <v>0</v>
      </c>
      <c r="M809" s="32"/>
      <c r="N809" s="19">
        <f t="shared" si="960"/>
        <v>0</v>
      </c>
      <c r="O809" s="42"/>
      <c r="P809" s="42"/>
      <c r="Q809" s="42"/>
      <c r="R809" s="42"/>
      <c r="S809" s="19">
        <f t="shared" si="961"/>
        <v>0</v>
      </c>
      <c r="T809" s="42">
        <f t="shared" si="962"/>
        <v>0</v>
      </c>
      <c r="U809" s="42" t="e">
        <f>SUMIF(#REF!,A809,#REF!)</f>
        <v>#REF!</v>
      </c>
      <c r="V809" s="42" t="e">
        <f>SUMIF(#REF!,A809,#REF!)</f>
        <v>#REF!</v>
      </c>
      <c r="W809" s="42" t="e">
        <f t="shared" si="963"/>
        <v>#REF!</v>
      </c>
      <c r="X809" s="42" t="e">
        <f t="shared" si="964"/>
        <v>#REF!</v>
      </c>
      <c r="Y809" s="42" t="e">
        <f t="shared" si="965"/>
        <v>#REF!</v>
      </c>
      <c r="Z809" s="116" t="e">
        <f t="shared" si="966"/>
        <v>#REF!</v>
      </c>
      <c r="AA809" s="120">
        <f t="shared" si="967"/>
        <v>0</v>
      </c>
      <c r="AB809" s="153">
        <f t="shared" si="969"/>
        <v>0</v>
      </c>
      <c r="AC809" s="1"/>
      <c r="AD809" s="1"/>
      <c r="AE809" s="1"/>
      <c r="AF809" s="1"/>
      <c r="AG809" s="1"/>
      <c r="AH809" s="1"/>
      <c r="AI809" s="1"/>
      <c r="AJ809" s="1"/>
      <c r="AK809" s="1"/>
      <c r="AL809" s="1"/>
      <c r="AM809" s="1"/>
      <c r="AN809" s="1"/>
      <c r="AO809" s="1"/>
    </row>
    <row r="810" spans="1:41" s="3" customFormat="1">
      <c r="A810" s="180" t="s">
        <v>719</v>
      </c>
      <c r="B810" s="54" t="s">
        <v>973</v>
      </c>
      <c r="C810" s="54"/>
      <c r="D810" s="7"/>
      <c r="E810" s="9"/>
      <c r="F810" s="70">
        <v>1</v>
      </c>
      <c r="G810" s="71"/>
      <c r="H810" s="72">
        <f t="shared" si="971"/>
        <v>1</v>
      </c>
      <c r="I810" s="70">
        <v>1</v>
      </c>
      <c r="J810" s="71" t="s">
        <v>216</v>
      </c>
      <c r="K810" s="73">
        <f>SUMIF(exportMMB!D:D,budgetMMB!A810,exportMMB!F:F)</f>
        <v>0</v>
      </c>
      <c r="L810" s="19">
        <f t="shared" si="959"/>
        <v>0</v>
      </c>
      <c r="M810" s="32"/>
      <c r="N810" s="19">
        <f t="shared" si="960"/>
        <v>0</v>
      </c>
      <c r="O810" s="42"/>
      <c r="P810" s="42"/>
      <c r="Q810" s="42"/>
      <c r="R810" s="42"/>
      <c r="S810" s="19">
        <f t="shared" si="961"/>
        <v>0</v>
      </c>
      <c r="T810" s="45"/>
      <c r="U810" s="42" t="e">
        <f>SUMIF(#REF!,A810,#REF!)</f>
        <v>#REF!</v>
      </c>
      <c r="V810" s="42" t="e">
        <f>SUMIF(#REF!,A810,#REF!)</f>
        <v>#REF!</v>
      </c>
      <c r="W810" s="42" t="e">
        <f t="shared" si="963"/>
        <v>#REF!</v>
      </c>
      <c r="X810" s="42" t="e">
        <f t="shared" si="964"/>
        <v>#REF!</v>
      </c>
      <c r="Y810" s="42" t="e">
        <f t="shared" si="965"/>
        <v>#REF!</v>
      </c>
      <c r="Z810" s="116" t="e">
        <f t="shared" si="966"/>
        <v>#REF!</v>
      </c>
      <c r="AA810" s="120">
        <f t="shared" si="967"/>
        <v>0</v>
      </c>
      <c r="AB810" s="153">
        <f t="shared" si="969"/>
        <v>0</v>
      </c>
      <c r="AC810" s="1"/>
      <c r="AD810" s="1"/>
      <c r="AE810" s="1"/>
      <c r="AF810" s="1"/>
      <c r="AG810" s="1"/>
      <c r="AH810" s="1"/>
      <c r="AI810" s="1"/>
      <c r="AJ810" s="1"/>
      <c r="AK810" s="1"/>
      <c r="AL810" s="1"/>
      <c r="AM810" s="1"/>
      <c r="AN810" s="1"/>
      <c r="AO810" s="1"/>
    </row>
    <row r="811" spans="1:41" s="3" customFormat="1">
      <c r="A811" s="48">
        <v>5170</v>
      </c>
      <c r="B811" s="53" t="s">
        <v>956</v>
      </c>
      <c r="C811" s="53"/>
      <c r="D811" s="7"/>
      <c r="E811" s="9"/>
      <c r="F811" s="70">
        <v>1</v>
      </c>
      <c r="G811" s="71"/>
      <c r="H811" s="72">
        <f t="shared" si="971"/>
        <v>1</v>
      </c>
      <c r="I811" s="70">
        <v>1</v>
      </c>
      <c r="J811" s="71" t="s">
        <v>216</v>
      </c>
      <c r="K811" s="73">
        <f>SUMIF(exportMMB!D:D,budgetMMB!A811,exportMMB!F:F)</f>
        <v>0</v>
      </c>
      <c r="L811" s="19">
        <f t="shared" si="959"/>
        <v>0</v>
      </c>
      <c r="M811" s="32"/>
      <c r="N811" s="19">
        <f t="shared" si="960"/>
        <v>0</v>
      </c>
      <c r="O811" s="42"/>
      <c r="P811" s="42"/>
      <c r="Q811" s="42"/>
      <c r="R811" s="42"/>
      <c r="S811" s="19">
        <f t="shared" si="961"/>
        <v>0</v>
      </c>
      <c r="T811" s="42">
        <f t="shared" si="962"/>
        <v>0</v>
      </c>
      <c r="U811" s="42" t="e">
        <f>SUMIF(#REF!,A811,#REF!)</f>
        <v>#REF!</v>
      </c>
      <c r="V811" s="42" t="e">
        <f>SUMIF(#REF!,A811,#REF!)</f>
        <v>#REF!</v>
      </c>
      <c r="W811" s="42" t="e">
        <f t="shared" si="963"/>
        <v>#REF!</v>
      </c>
      <c r="X811" s="42" t="e">
        <f t="shared" si="964"/>
        <v>#REF!</v>
      </c>
      <c r="Y811" s="42" t="e">
        <f t="shared" si="965"/>
        <v>#REF!</v>
      </c>
      <c r="Z811" s="116" t="e">
        <f t="shared" si="966"/>
        <v>#REF!</v>
      </c>
      <c r="AA811" s="120">
        <f t="shared" si="967"/>
        <v>0</v>
      </c>
      <c r="AB811" s="153">
        <f t="shared" si="969"/>
        <v>0</v>
      </c>
      <c r="AC811" s="1"/>
      <c r="AD811" s="1"/>
      <c r="AE811" s="1"/>
      <c r="AF811" s="1"/>
      <c r="AG811" s="1"/>
      <c r="AH811" s="1"/>
      <c r="AI811" s="1"/>
      <c r="AJ811" s="1"/>
      <c r="AK811" s="1"/>
      <c r="AL811" s="1"/>
      <c r="AM811" s="1"/>
      <c r="AN811" s="1"/>
      <c r="AO811" s="1"/>
    </row>
    <row r="812" spans="1:41" s="3" customFormat="1">
      <c r="A812" s="48"/>
      <c r="B812" s="55" t="s">
        <v>253</v>
      </c>
      <c r="C812" s="55"/>
      <c r="D812" s="7"/>
      <c r="E812" s="9"/>
      <c r="F812" s="70"/>
      <c r="G812" s="71"/>
      <c r="H812" s="72"/>
      <c r="I812" s="70"/>
      <c r="J812" s="71"/>
      <c r="K812" s="73"/>
      <c r="L812" s="21">
        <f>SUM(L801:L811)</f>
        <v>0</v>
      </c>
      <c r="M812" s="28">
        <f t="shared" ref="M812:R812" si="972">SUM(M801:M811)</f>
        <v>0</v>
      </c>
      <c r="N812" s="21">
        <f t="shared" si="972"/>
        <v>0</v>
      </c>
      <c r="O812" s="43">
        <f t="shared" si="972"/>
        <v>0</v>
      </c>
      <c r="P812" s="43">
        <f t="shared" si="972"/>
        <v>0</v>
      </c>
      <c r="Q812" s="43">
        <f t="shared" ref="Q812" si="973">SUM(Q801:Q811)</f>
        <v>0</v>
      </c>
      <c r="R812" s="43">
        <f t="shared" si="972"/>
        <v>0</v>
      </c>
      <c r="S812" s="21">
        <f>SUM(S801:S811)</f>
        <v>0</v>
      </c>
      <c r="T812" s="43">
        <f>SUM(T801:T811)</f>
        <v>0</v>
      </c>
      <c r="U812" s="46" t="e">
        <f t="shared" ref="U812:V812" si="974">SUM(U801:U811)</f>
        <v>#REF!</v>
      </c>
      <c r="V812" s="46" t="e">
        <f t="shared" si="974"/>
        <v>#REF!</v>
      </c>
      <c r="W812" s="46" t="e">
        <f t="shared" ref="W812:AA812" si="975">SUM(W801:W811)</f>
        <v>#REF!</v>
      </c>
      <c r="X812" s="46" t="e">
        <f t="shared" si="975"/>
        <v>#REF!</v>
      </c>
      <c r="Y812" s="46" t="e">
        <f t="shared" si="975"/>
        <v>#REF!</v>
      </c>
      <c r="Z812" s="142" t="e">
        <f t="shared" si="975"/>
        <v>#REF!</v>
      </c>
      <c r="AA812" s="143">
        <f t="shared" si="975"/>
        <v>0</v>
      </c>
      <c r="AB812" s="161">
        <f t="shared" ref="AB812" si="976">SUM(AB801:AB811)</f>
        <v>0</v>
      </c>
      <c r="AC812" s="1"/>
      <c r="AD812" s="1"/>
      <c r="AE812" s="1"/>
      <c r="AF812" s="1"/>
      <c r="AG812" s="1"/>
      <c r="AH812" s="1"/>
      <c r="AI812" s="1"/>
      <c r="AJ812" s="1"/>
      <c r="AK812" s="1"/>
      <c r="AL812" s="1"/>
      <c r="AM812" s="1"/>
      <c r="AN812" s="1"/>
      <c r="AO812" s="1"/>
    </row>
    <row r="813" spans="1:41" s="3" customFormat="1">
      <c r="A813" s="48"/>
      <c r="B813" s="53"/>
      <c r="C813" s="53"/>
      <c r="D813" s="7"/>
      <c r="E813" s="4"/>
      <c r="F813" s="70"/>
      <c r="G813" s="71"/>
      <c r="H813" s="72"/>
      <c r="I813" s="70"/>
      <c r="J813" s="70"/>
      <c r="K813" s="73"/>
      <c r="L813" s="19"/>
      <c r="M813" s="32"/>
      <c r="N813" s="19"/>
      <c r="O813" s="42"/>
      <c r="P813" s="42"/>
      <c r="Q813" s="42"/>
      <c r="R813" s="42"/>
      <c r="S813" s="19"/>
      <c r="T813" s="42"/>
      <c r="U813" s="42"/>
      <c r="V813" s="42"/>
      <c r="W813" s="42"/>
      <c r="X813" s="42"/>
      <c r="Y813" s="42"/>
      <c r="Z813" s="116"/>
      <c r="AA813" s="120"/>
      <c r="AB813" s="162"/>
      <c r="AC813" s="1"/>
      <c r="AD813" s="1"/>
      <c r="AE813" s="1"/>
      <c r="AF813" s="1"/>
      <c r="AG813" s="1"/>
      <c r="AH813" s="1"/>
      <c r="AI813" s="1"/>
      <c r="AJ813" s="1"/>
      <c r="AK813" s="1"/>
      <c r="AL813" s="1"/>
      <c r="AM813" s="1"/>
      <c r="AN813" s="1"/>
      <c r="AO813" s="1"/>
    </row>
    <row r="814" spans="1:41" s="3" customFormat="1">
      <c r="A814" s="181" t="s">
        <v>204</v>
      </c>
      <c r="B814" s="38" t="s">
        <v>241</v>
      </c>
      <c r="C814" s="38"/>
      <c r="D814" s="7"/>
      <c r="E814" s="9"/>
      <c r="F814" s="70"/>
      <c r="G814" s="71"/>
      <c r="H814" s="72"/>
      <c r="I814" s="70"/>
      <c r="J814" s="71"/>
      <c r="K814" s="73"/>
      <c r="L814" s="19"/>
      <c r="M814" s="32"/>
      <c r="N814" s="19"/>
      <c r="O814" s="42"/>
      <c r="P814" s="42"/>
      <c r="Q814" s="42"/>
      <c r="R814" s="42"/>
      <c r="S814" s="19"/>
      <c r="T814" s="42"/>
      <c r="U814" s="42"/>
      <c r="V814" s="42"/>
      <c r="W814" s="42"/>
      <c r="X814" s="42"/>
      <c r="Y814" s="42"/>
      <c r="Z814" s="116"/>
      <c r="AA814" s="120"/>
      <c r="AB814" s="162"/>
      <c r="AC814" s="1"/>
      <c r="AD814" s="1"/>
      <c r="AE814" s="1"/>
      <c r="AF814" s="1"/>
      <c r="AG814" s="1"/>
      <c r="AH814" s="1"/>
      <c r="AI814" s="1"/>
      <c r="AJ814" s="1"/>
      <c r="AK814" s="1"/>
      <c r="AL814" s="1"/>
      <c r="AM814" s="1"/>
      <c r="AN814" s="1"/>
      <c r="AO814" s="1"/>
    </row>
    <row r="815" spans="1:41" s="3" customFormat="1">
      <c r="A815" s="48">
        <v>5201</v>
      </c>
      <c r="B815" s="53" t="s">
        <v>125</v>
      </c>
      <c r="C815" s="53"/>
      <c r="D815" s="7"/>
      <c r="E815" s="9"/>
      <c r="F815" s="70">
        <v>1</v>
      </c>
      <c r="G815" s="71"/>
      <c r="H815" s="72">
        <f t="shared" ref="H815:H821" si="977">SUM(E815:G815)</f>
        <v>1</v>
      </c>
      <c r="I815" s="70">
        <v>1</v>
      </c>
      <c r="J815" s="71" t="s">
        <v>216</v>
      </c>
      <c r="K815" s="73">
        <f>SUMIF(exportMMB!D:D,budgetMMB!A815,exportMMB!F:F)</f>
        <v>0</v>
      </c>
      <c r="L815" s="19">
        <f t="shared" ref="L815:L821" si="978">H815*I815*K815</f>
        <v>0</v>
      </c>
      <c r="M815" s="32"/>
      <c r="N815" s="19">
        <f t="shared" ref="N815:N821" si="979">MAX(L815-SUM(O815:R815),0)</f>
        <v>0</v>
      </c>
      <c r="O815" s="42"/>
      <c r="P815" s="42"/>
      <c r="Q815" s="42"/>
      <c r="R815" s="42"/>
      <c r="S815" s="19">
        <f t="shared" ref="S815:S821" si="980">L815-SUM(N815:R815)</f>
        <v>0</v>
      </c>
      <c r="T815" s="42">
        <f t="shared" ref="T815:T820" si="981">N815</f>
        <v>0</v>
      </c>
      <c r="U815" s="42" t="e">
        <f>SUMIF(#REF!,A815,#REF!)</f>
        <v>#REF!</v>
      </c>
      <c r="V815" s="42" t="e">
        <f>SUMIF(#REF!,A815,#REF!)</f>
        <v>#REF!</v>
      </c>
      <c r="W815" s="42" t="e">
        <f t="shared" ref="W815:W821" si="982">U815+V815</f>
        <v>#REF!</v>
      </c>
      <c r="X815" s="42" t="e">
        <f t="shared" ref="X815:X821" si="983">MAX(L815-W815,0)</f>
        <v>#REF!</v>
      </c>
      <c r="Y815" s="42" t="e">
        <f t="shared" ref="Y815:Y821" si="984">W815+X815</f>
        <v>#REF!</v>
      </c>
      <c r="Z815" s="116" t="e">
        <f t="shared" ref="Z815:Z821" si="985">L815-Y815</f>
        <v>#REF!</v>
      </c>
      <c r="AA815" s="120">
        <f t="shared" ref="AA815:AA821" si="986">AB815-L815</f>
        <v>0</v>
      </c>
      <c r="AB815" s="153">
        <f t="shared" si="969"/>
        <v>0</v>
      </c>
      <c r="AC815" s="1"/>
      <c r="AD815" s="1"/>
      <c r="AE815" s="1"/>
      <c r="AF815" s="1"/>
      <c r="AG815" s="1"/>
      <c r="AH815" s="1"/>
      <c r="AI815" s="1"/>
      <c r="AJ815" s="1"/>
      <c r="AK815" s="1"/>
      <c r="AL815" s="1"/>
      <c r="AM815" s="1"/>
      <c r="AN815" s="1"/>
      <c r="AO815" s="1"/>
    </row>
    <row r="816" spans="1:41" s="3" customFormat="1">
      <c r="A816" s="180" t="s">
        <v>127</v>
      </c>
      <c r="B816" s="53" t="s">
        <v>957</v>
      </c>
      <c r="C816" s="53"/>
      <c r="D816" s="7"/>
      <c r="E816" s="9"/>
      <c r="F816" s="70">
        <v>1</v>
      </c>
      <c r="G816" s="71"/>
      <c r="H816" s="72">
        <f t="shared" si="977"/>
        <v>1</v>
      </c>
      <c r="I816" s="70">
        <v>1</v>
      </c>
      <c r="J816" s="71" t="s">
        <v>216</v>
      </c>
      <c r="K816" s="73">
        <f>SUMIF(exportMMB!D:D,budgetMMB!A816,exportMMB!F:F)</f>
        <v>0</v>
      </c>
      <c r="L816" s="19">
        <f t="shared" si="978"/>
        <v>0</v>
      </c>
      <c r="M816" s="32"/>
      <c r="N816" s="19">
        <f t="shared" si="979"/>
        <v>0</v>
      </c>
      <c r="O816" s="42"/>
      <c r="P816" s="42"/>
      <c r="Q816" s="42"/>
      <c r="R816" s="42"/>
      <c r="S816" s="19">
        <f t="shared" si="980"/>
        <v>0</v>
      </c>
      <c r="T816" s="42">
        <f t="shared" si="981"/>
        <v>0</v>
      </c>
      <c r="U816" s="42" t="e">
        <f>SUMIF(#REF!,A816,#REF!)</f>
        <v>#REF!</v>
      </c>
      <c r="V816" s="42" t="e">
        <f>SUMIF(#REF!,A816,#REF!)</f>
        <v>#REF!</v>
      </c>
      <c r="W816" s="42" t="e">
        <f t="shared" si="982"/>
        <v>#REF!</v>
      </c>
      <c r="X816" s="42" t="e">
        <f t="shared" si="983"/>
        <v>#REF!</v>
      </c>
      <c r="Y816" s="42" t="e">
        <f t="shared" si="984"/>
        <v>#REF!</v>
      </c>
      <c r="Z816" s="116" t="e">
        <f t="shared" si="985"/>
        <v>#REF!</v>
      </c>
      <c r="AA816" s="120">
        <f t="shared" si="986"/>
        <v>0</v>
      </c>
      <c r="AB816" s="153">
        <f t="shared" si="969"/>
        <v>0</v>
      </c>
      <c r="AC816" s="1"/>
      <c r="AD816" s="1"/>
      <c r="AE816" s="1"/>
      <c r="AF816" s="1"/>
      <c r="AG816" s="1"/>
      <c r="AH816" s="1"/>
      <c r="AI816" s="1"/>
      <c r="AJ816" s="1"/>
      <c r="AK816" s="1"/>
      <c r="AL816" s="1"/>
      <c r="AM816" s="1"/>
      <c r="AN816" s="1"/>
      <c r="AO816" s="1"/>
    </row>
    <row r="817" spans="1:41" s="3" customFormat="1">
      <c r="A817" s="48">
        <v>5203</v>
      </c>
      <c r="B817" s="53" t="s">
        <v>714</v>
      </c>
      <c r="C817" s="53"/>
      <c r="D817" s="7"/>
      <c r="E817" s="9"/>
      <c r="F817" s="70">
        <v>1</v>
      </c>
      <c r="G817" s="71"/>
      <c r="H817" s="72">
        <f t="shared" si="977"/>
        <v>1</v>
      </c>
      <c r="I817" s="70">
        <v>1</v>
      </c>
      <c r="J817" s="71" t="s">
        <v>216</v>
      </c>
      <c r="K817" s="73">
        <f>SUMIF(exportMMB!D:D,budgetMMB!A817,exportMMB!F:F)</f>
        <v>0</v>
      </c>
      <c r="L817" s="19">
        <f t="shared" si="978"/>
        <v>0</v>
      </c>
      <c r="M817" s="32"/>
      <c r="N817" s="19">
        <f t="shared" si="979"/>
        <v>0</v>
      </c>
      <c r="O817" s="42"/>
      <c r="P817" s="42"/>
      <c r="Q817" s="42"/>
      <c r="R817" s="42"/>
      <c r="S817" s="19">
        <f t="shared" si="980"/>
        <v>0</v>
      </c>
      <c r="T817" s="42">
        <f t="shared" si="981"/>
        <v>0</v>
      </c>
      <c r="U817" s="42" t="e">
        <f>SUMIF(#REF!,A817,#REF!)</f>
        <v>#REF!</v>
      </c>
      <c r="V817" s="42" t="e">
        <f>SUMIF(#REF!,A817,#REF!)</f>
        <v>#REF!</v>
      </c>
      <c r="W817" s="42" t="e">
        <f t="shared" si="982"/>
        <v>#REF!</v>
      </c>
      <c r="X817" s="42" t="e">
        <f t="shared" si="983"/>
        <v>#REF!</v>
      </c>
      <c r="Y817" s="42" t="e">
        <f t="shared" si="984"/>
        <v>#REF!</v>
      </c>
      <c r="Z817" s="116" t="e">
        <f t="shared" si="985"/>
        <v>#REF!</v>
      </c>
      <c r="AA817" s="120">
        <f t="shared" si="986"/>
        <v>0</v>
      </c>
      <c r="AB817" s="153">
        <f t="shared" si="969"/>
        <v>0</v>
      </c>
      <c r="AC817" s="1"/>
      <c r="AD817" s="1"/>
      <c r="AE817" s="1"/>
      <c r="AF817" s="1"/>
      <c r="AG817" s="1"/>
      <c r="AH817" s="1"/>
      <c r="AI817" s="1"/>
      <c r="AJ817" s="1"/>
      <c r="AK817" s="1"/>
      <c r="AL817" s="1"/>
      <c r="AM817" s="1"/>
      <c r="AN817" s="1"/>
      <c r="AO817" s="1"/>
    </row>
    <row r="818" spans="1:41" s="3" customFormat="1">
      <c r="A818" s="48">
        <v>5210</v>
      </c>
      <c r="B818" s="53" t="s">
        <v>958</v>
      </c>
      <c r="C818" s="53"/>
      <c r="D818" s="7"/>
      <c r="E818" s="9"/>
      <c r="F818" s="70">
        <v>1</v>
      </c>
      <c r="G818" s="71"/>
      <c r="H818" s="72">
        <f t="shared" si="977"/>
        <v>1</v>
      </c>
      <c r="I818" s="70">
        <v>1</v>
      </c>
      <c r="J818" s="71" t="s">
        <v>216</v>
      </c>
      <c r="K818" s="73">
        <f>SUMIF(exportMMB!D:D,budgetMMB!A818,exportMMB!F:F)</f>
        <v>0</v>
      </c>
      <c r="L818" s="19">
        <f t="shared" si="978"/>
        <v>0</v>
      </c>
      <c r="M818" s="32"/>
      <c r="N818" s="19">
        <f t="shared" si="979"/>
        <v>0</v>
      </c>
      <c r="O818" s="42"/>
      <c r="P818" s="42"/>
      <c r="Q818" s="42"/>
      <c r="R818" s="42"/>
      <c r="S818" s="19">
        <f t="shared" si="980"/>
        <v>0</v>
      </c>
      <c r="T818" s="42">
        <f t="shared" si="981"/>
        <v>0</v>
      </c>
      <c r="U818" s="42" t="e">
        <f>SUMIF(#REF!,A818,#REF!)</f>
        <v>#REF!</v>
      </c>
      <c r="V818" s="42" t="e">
        <f>SUMIF(#REF!,A818,#REF!)</f>
        <v>#REF!</v>
      </c>
      <c r="W818" s="42" t="e">
        <f t="shared" si="982"/>
        <v>#REF!</v>
      </c>
      <c r="X818" s="42" t="e">
        <f t="shared" si="983"/>
        <v>#REF!</v>
      </c>
      <c r="Y818" s="42" t="e">
        <f t="shared" si="984"/>
        <v>#REF!</v>
      </c>
      <c r="Z818" s="116" t="e">
        <f t="shared" si="985"/>
        <v>#REF!</v>
      </c>
      <c r="AA818" s="120">
        <f t="shared" si="986"/>
        <v>0</v>
      </c>
      <c r="AB818" s="153">
        <f t="shared" si="969"/>
        <v>0</v>
      </c>
      <c r="AC818" s="1"/>
      <c r="AD818" s="1"/>
      <c r="AE818" s="1"/>
      <c r="AF818" s="1"/>
      <c r="AG818" s="1"/>
      <c r="AH818" s="1"/>
      <c r="AI818" s="1"/>
      <c r="AJ818" s="1"/>
      <c r="AK818" s="1"/>
      <c r="AL818" s="1"/>
      <c r="AM818" s="1"/>
      <c r="AN818" s="1"/>
      <c r="AO818" s="1"/>
    </row>
    <row r="819" spans="1:41" s="3" customFormat="1">
      <c r="A819" s="180" t="s">
        <v>349</v>
      </c>
      <c r="B819" s="53" t="s">
        <v>350</v>
      </c>
      <c r="C819" s="53"/>
      <c r="D819" s="7"/>
      <c r="E819" s="9"/>
      <c r="F819" s="70">
        <v>1</v>
      </c>
      <c r="G819" s="71"/>
      <c r="H819" s="72">
        <f t="shared" si="977"/>
        <v>1</v>
      </c>
      <c r="I819" s="70">
        <v>1</v>
      </c>
      <c r="J819" s="71" t="s">
        <v>216</v>
      </c>
      <c r="K819" s="73">
        <f>SUMIF(exportMMB!D:D,budgetMMB!A819,exportMMB!F:F)</f>
        <v>0</v>
      </c>
      <c r="L819" s="19">
        <f t="shared" si="978"/>
        <v>0</v>
      </c>
      <c r="M819" s="32"/>
      <c r="N819" s="19">
        <f t="shared" si="979"/>
        <v>0</v>
      </c>
      <c r="O819" s="42"/>
      <c r="P819" s="42"/>
      <c r="Q819" s="42"/>
      <c r="R819" s="42"/>
      <c r="S819" s="19">
        <f t="shared" si="980"/>
        <v>0</v>
      </c>
      <c r="T819" s="42">
        <f t="shared" si="981"/>
        <v>0</v>
      </c>
      <c r="U819" s="42" t="e">
        <f>SUMIF(#REF!,A819,#REF!)</f>
        <v>#REF!</v>
      </c>
      <c r="V819" s="42" t="e">
        <f>SUMIF(#REF!,A819,#REF!)</f>
        <v>#REF!</v>
      </c>
      <c r="W819" s="42" t="e">
        <f t="shared" si="982"/>
        <v>#REF!</v>
      </c>
      <c r="X819" s="42" t="e">
        <f t="shared" si="983"/>
        <v>#REF!</v>
      </c>
      <c r="Y819" s="42" t="e">
        <f t="shared" si="984"/>
        <v>#REF!</v>
      </c>
      <c r="Z819" s="116" t="e">
        <f t="shared" si="985"/>
        <v>#REF!</v>
      </c>
      <c r="AA819" s="120">
        <f t="shared" si="986"/>
        <v>0</v>
      </c>
      <c r="AB819" s="153">
        <f t="shared" si="969"/>
        <v>0</v>
      </c>
      <c r="AC819" s="1"/>
      <c r="AD819" s="1"/>
      <c r="AE819" s="1"/>
      <c r="AF819" s="1"/>
      <c r="AG819" s="1"/>
      <c r="AH819" s="1"/>
      <c r="AI819" s="1"/>
      <c r="AJ819" s="1"/>
      <c r="AK819" s="1"/>
      <c r="AL819" s="1"/>
      <c r="AM819" s="1"/>
      <c r="AN819" s="1"/>
      <c r="AO819" s="1"/>
    </row>
    <row r="820" spans="1:41" s="3" customFormat="1">
      <c r="A820" s="48">
        <v>5244</v>
      </c>
      <c r="B820" s="53" t="s">
        <v>716</v>
      </c>
      <c r="C820" s="53"/>
      <c r="D820" s="7"/>
      <c r="E820" s="9"/>
      <c r="F820" s="70">
        <v>1</v>
      </c>
      <c r="G820" s="71"/>
      <c r="H820" s="72">
        <f t="shared" si="977"/>
        <v>1</v>
      </c>
      <c r="I820" s="70">
        <v>1</v>
      </c>
      <c r="J820" s="71" t="s">
        <v>216</v>
      </c>
      <c r="K820" s="73">
        <f>SUMIF(exportMMB!D:D,budgetMMB!A820,exportMMB!F:F)</f>
        <v>0</v>
      </c>
      <c r="L820" s="19">
        <f t="shared" si="978"/>
        <v>0</v>
      </c>
      <c r="M820" s="32"/>
      <c r="N820" s="19">
        <f t="shared" si="979"/>
        <v>0</v>
      </c>
      <c r="O820" s="42"/>
      <c r="P820" s="42"/>
      <c r="Q820" s="42"/>
      <c r="R820" s="42"/>
      <c r="S820" s="19">
        <f t="shared" si="980"/>
        <v>0</v>
      </c>
      <c r="T820" s="42">
        <f t="shared" si="981"/>
        <v>0</v>
      </c>
      <c r="U820" s="42" t="e">
        <f>SUMIF(#REF!,A820,#REF!)</f>
        <v>#REF!</v>
      </c>
      <c r="V820" s="42" t="e">
        <f>SUMIF(#REF!,A820,#REF!)</f>
        <v>#REF!</v>
      </c>
      <c r="W820" s="42" t="e">
        <f t="shared" si="982"/>
        <v>#REF!</v>
      </c>
      <c r="X820" s="42" t="e">
        <f t="shared" si="983"/>
        <v>#REF!</v>
      </c>
      <c r="Y820" s="42" t="e">
        <f t="shared" si="984"/>
        <v>#REF!</v>
      </c>
      <c r="Z820" s="116" t="e">
        <f t="shared" si="985"/>
        <v>#REF!</v>
      </c>
      <c r="AA820" s="120">
        <f t="shared" si="986"/>
        <v>0</v>
      </c>
      <c r="AB820" s="153">
        <f t="shared" si="969"/>
        <v>0</v>
      </c>
      <c r="AC820" s="1"/>
      <c r="AD820" s="1"/>
      <c r="AE820" s="1"/>
      <c r="AF820" s="1"/>
      <c r="AG820" s="1"/>
      <c r="AH820" s="1"/>
      <c r="AI820" s="1"/>
      <c r="AJ820" s="1"/>
      <c r="AK820" s="1"/>
      <c r="AL820" s="1"/>
      <c r="AM820" s="1"/>
      <c r="AN820" s="1"/>
      <c r="AO820" s="1"/>
    </row>
    <row r="821" spans="1:41" s="3" customFormat="1">
      <c r="A821" s="48">
        <v>5247</v>
      </c>
      <c r="B821" s="53" t="s">
        <v>951</v>
      </c>
      <c r="C821" s="53"/>
      <c r="D821" s="7"/>
      <c r="E821" s="9"/>
      <c r="F821" s="70">
        <v>1</v>
      </c>
      <c r="G821" s="71"/>
      <c r="H821" s="72">
        <f t="shared" si="977"/>
        <v>1</v>
      </c>
      <c r="I821" s="70">
        <v>1</v>
      </c>
      <c r="J821" s="71" t="s">
        <v>216</v>
      </c>
      <c r="K821" s="73">
        <f>SUMIF(exportMMB!D:D,budgetMMB!A821,exportMMB!F:F)</f>
        <v>0</v>
      </c>
      <c r="L821" s="19">
        <f t="shared" si="978"/>
        <v>0</v>
      </c>
      <c r="M821" s="32"/>
      <c r="N821" s="19">
        <f t="shared" si="979"/>
        <v>0</v>
      </c>
      <c r="O821" s="42"/>
      <c r="P821" s="42"/>
      <c r="Q821" s="42"/>
      <c r="R821" s="42"/>
      <c r="S821" s="19">
        <f t="shared" si="980"/>
        <v>0</v>
      </c>
      <c r="T821" s="45"/>
      <c r="U821" s="42" t="e">
        <f>SUMIF(#REF!,A821,#REF!)</f>
        <v>#REF!</v>
      </c>
      <c r="V821" s="42" t="e">
        <f>SUMIF(#REF!,A821,#REF!)</f>
        <v>#REF!</v>
      </c>
      <c r="W821" s="42" t="e">
        <f t="shared" si="982"/>
        <v>#REF!</v>
      </c>
      <c r="X821" s="42" t="e">
        <f t="shared" si="983"/>
        <v>#REF!</v>
      </c>
      <c r="Y821" s="42" t="e">
        <f t="shared" si="984"/>
        <v>#REF!</v>
      </c>
      <c r="Z821" s="116" t="e">
        <f t="shared" si="985"/>
        <v>#REF!</v>
      </c>
      <c r="AA821" s="120">
        <f t="shared" si="986"/>
        <v>0</v>
      </c>
      <c r="AB821" s="153">
        <f t="shared" si="969"/>
        <v>0</v>
      </c>
      <c r="AC821" s="1"/>
      <c r="AD821" s="1"/>
      <c r="AE821" s="1"/>
      <c r="AF821" s="1"/>
      <c r="AG821" s="1"/>
      <c r="AH821" s="1"/>
      <c r="AI821" s="1"/>
      <c r="AJ821" s="1"/>
      <c r="AK821" s="1"/>
      <c r="AL821" s="1"/>
      <c r="AM821" s="1"/>
      <c r="AN821" s="1"/>
      <c r="AO821" s="1"/>
    </row>
    <row r="822" spans="1:41" s="3" customFormat="1">
      <c r="A822" s="18"/>
      <c r="B822" s="55" t="s">
        <v>253</v>
      </c>
      <c r="C822" s="55"/>
      <c r="D822" s="7"/>
      <c r="E822" s="9"/>
      <c r="F822" s="70"/>
      <c r="G822" s="71"/>
      <c r="H822" s="72"/>
      <c r="I822" s="70"/>
      <c r="J822" s="71"/>
      <c r="K822" s="73"/>
      <c r="L822" s="21">
        <f>SUM(L815:L821)</f>
        <v>0</v>
      </c>
      <c r="M822" s="28">
        <f t="shared" ref="M822:R822" si="987">SUM(M815:M821)</f>
        <v>0</v>
      </c>
      <c r="N822" s="21">
        <f t="shared" si="987"/>
        <v>0</v>
      </c>
      <c r="O822" s="43">
        <f t="shared" si="987"/>
        <v>0</v>
      </c>
      <c r="P822" s="43">
        <f t="shared" si="987"/>
        <v>0</v>
      </c>
      <c r="Q822" s="43">
        <f t="shared" ref="Q822" si="988">SUM(Q815:Q821)</f>
        <v>0</v>
      </c>
      <c r="R822" s="43">
        <f t="shared" si="987"/>
        <v>0</v>
      </c>
      <c r="S822" s="21">
        <f>SUM(S815:S821)</f>
        <v>0</v>
      </c>
      <c r="T822" s="43">
        <f>SUM(T815:T821)</f>
        <v>0</v>
      </c>
      <c r="U822" s="46" t="e">
        <f t="shared" ref="U822:V822" si="989">SUM(U815:U821)</f>
        <v>#REF!</v>
      </c>
      <c r="V822" s="46" t="e">
        <f t="shared" si="989"/>
        <v>#REF!</v>
      </c>
      <c r="W822" s="46" t="e">
        <f t="shared" ref="W822:AA822" si="990">SUM(W815:W821)</f>
        <v>#REF!</v>
      </c>
      <c r="X822" s="46" t="e">
        <f t="shared" si="990"/>
        <v>#REF!</v>
      </c>
      <c r="Y822" s="46" t="e">
        <f t="shared" si="990"/>
        <v>#REF!</v>
      </c>
      <c r="Z822" s="142" t="e">
        <f t="shared" si="990"/>
        <v>#REF!</v>
      </c>
      <c r="AA822" s="143">
        <f t="shared" si="990"/>
        <v>0</v>
      </c>
      <c r="AB822" s="161">
        <f t="shared" ref="AB822" si="991">SUM(AB815:AB821)</f>
        <v>0</v>
      </c>
      <c r="AC822" s="1"/>
      <c r="AD822" s="1"/>
      <c r="AE822" s="1"/>
      <c r="AF822" s="1"/>
      <c r="AG822" s="1"/>
      <c r="AH822" s="1"/>
      <c r="AI822" s="1"/>
      <c r="AJ822" s="1"/>
      <c r="AK822" s="1"/>
      <c r="AL822" s="1"/>
      <c r="AM822" s="1"/>
      <c r="AN822" s="1"/>
      <c r="AO822" s="1"/>
    </row>
    <row r="823" spans="1:41" s="3" customFormat="1">
      <c r="A823" s="18"/>
      <c r="B823" s="55"/>
      <c r="C823" s="55"/>
      <c r="D823" s="7"/>
      <c r="E823" s="4"/>
      <c r="F823" s="70"/>
      <c r="G823" s="71"/>
      <c r="H823" s="72"/>
      <c r="I823" s="70"/>
      <c r="J823" s="74"/>
      <c r="K823" s="73"/>
      <c r="L823" s="24"/>
      <c r="M823" s="30"/>
      <c r="N823" s="24"/>
      <c r="O823" s="42"/>
      <c r="P823" s="42"/>
      <c r="Q823" s="42"/>
      <c r="R823" s="42"/>
      <c r="S823" s="19"/>
      <c r="T823" s="42"/>
      <c r="U823" s="42"/>
      <c r="V823" s="42"/>
      <c r="W823" s="42"/>
      <c r="X823" s="42"/>
      <c r="Y823" s="42"/>
      <c r="Z823" s="116"/>
      <c r="AA823" s="120"/>
      <c r="AB823" s="162"/>
      <c r="AC823" s="1"/>
      <c r="AD823" s="1"/>
      <c r="AE823" s="1"/>
      <c r="AF823" s="1"/>
      <c r="AG823" s="1"/>
      <c r="AH823" s="1"/>
      <c r="AI823" s="1"/>
      <c r="AJ823" s="1"/>
      <c r="AK823" s="1"/>
      <c r="AL823" s="1"/>
      <c r="AM823" s="1"/>
      <c r="AN823" s="1"/>
      <c r="AO823" s="1"/>
    </row>
    <row r="824" spans="1:41" s="3" customFormat="1" ht="12" customHeight="1">
      <c r="A824" s="50" t="s">
        <v>210</v>
      </c>
      <c r="B824" s="38" t="s">
        <v>812</v>
      </c>
      <c r="C824" s="38"/>
      <c r="D824" s="7"/>
      <c r="E824" s="9"/>
      <c r="F824" s="70"/>
      <c r="G824" s="71"/>
      <c r="H824" s="72"/>
      <c r="I824" s="70"/>
      <c r="J824" s="71"/>
      <c r="K824" s="73"/>
      <c r="L824" s="19"/>
      <c r="M824" s="32"/>
      <c r="N824" s="19"/>
      <c r="O824" s="42"/>
      <c r="P824" s="42"/>
      <c r="Q824" s="42"/>
      <c r="R824" s="42"/>
      <c r="S824" s="19"/>
      <c r="T824" s="42"/>
      <c r="U824" s="42"/>
      <c r="V824" s="42"/>
      <c r="W824" s="42"/>
      <c r="X824" s="42"/>
      <c r="Y824" s="42"/>
      <c r="Z824" s="116"/>
      <c r="AA824" s="120"/>
      <c r="AB824" s="162"/>
      <c r="AC824" s="1"/>
      <c r="AD824" s="1"/>
      <c r="AE824" s="1"/>
      <c r="AF824" s="1"/>
      <c r="AG824" s="1"/>
      <c r="AH824" s="1"/>
      <c r="AI824" s="1"/>
      <c r="AJ824" s="1"/>
      <c r="AK824" s="1"/>
      <c r="AL824" s="1"/>
      <c r="AM824" s="1"/>
      <c r="AN824" s="1"/>
      <c r="AO824" s="1"/>
    </row>
    <row r="825" spans="1:41" s="3" customFormat="1">
      <c r="A825" s="180">
        <v>5301</v>
      </c>
      <c r="B825" s="53" t="s">
        <v>979</v>
      </c>
      <c r="C825" s="53" t="s">
        <v>1023</v>
      </c>
      <c r="D825" s="7"/>
      <c r="E825" s="9"/>
      <c r="F825" s="70">
        <v>1</v>
      </c>
      <c r="G825" s="71"/>
      <c r="H825" s="72">
        <f t="shared" ref="H825:H826" si="992">SUM(E825:G825)</f>
        <v>1</v>
      </c>
      <c r="I825" s="70">
        <v>1</v>
      </c>
      <c r="J825" s="71" t="s">
        <v>216</v>
      </c>
      <c r="K825" s="73">
        <f>SUMIF(exportMMB!D:D,budgetMMB!A825,exportMMB!F:F)</f>
        <v>0</v>
      </c>
      <c r="L825" s="19">
        <f t="shared" ref="L825:L847" si="993">H825*I825*K825</f>
        <v>0</v>
      </c>
      <c r="M825" s="32"/>
      <c r="N825" s="19">
        <f t="shared" ref="N825:N847" si="994">MAX(L825-SUM(O825:R825),0)</f>
        <v>0</v>
      </c>
      <c r="O825" s="42"/>
      <c r="P825" s="42"/>
      <c r="Q825" s="42"/>
      <c r="R825" s="42"/>
      <c r="S825" s="19">
        <f t="shared" ref="S825:S847" si="995">L825-SUM(N825:R825)</f>
        <v>0</v>
      </c>
      <c r="T825" s="42">
        <f t="shared" ref="T825:T845" si="996">N825</f>
        <v>0</v>
      </c>
      <c r="U825" s="42" t="e">
        <f>SUMIF(#REF!,A825,#REF!)</f>
        <v>#REF!</v>
      </c>
      <c r="V825" s="42" t="e">
        <f>SUMIF(#REF!,A825,#REF!)</f>
        <v>#REF!</v>
      </c>
      <c r="W825" s="42" t="e">
        <f t="shared" ref="W825:W847" si="997">U825+V825</f>
        <v>#REF!</v>
      </c>
      <c r="X825" s="42" t="e">
        <f t="shared" ref="X825:X847" si="998">MAX(L825-W825,0)</f>
        <v>#REF!</v>
      </c>
      <c r="Y825" s="42" t="e">
        <f t="shared" ref="Y825:Y847" si="999">W825+X825</f>
        <v>#REF!</v>
      </c>
      <c r="Z825" s="116" t="e">
        <f t="shared" ref="Z825:Z847" si="1000">L825-Y825</f>
        <v>#REF!</v>
      </c>
      <c r="AA825" s="120">
        <f t="shared" ref="AA825:AA847" si="1001">AB825-L825</f>
        <v>0</v>
      </c>
      <c r="AB825" s="153">
        <f t="shared" si="969"/>
        <v>0</v>
      </c>
      <c r="AC825" s="1"/>
      <c r="AD825" s="1"/>
      <c r="AE825" s="1"/>
      <c r="AF825" s="1"/>
      <c r="AG825" s="1"/>
      <c r="AH825" s="1"/>
      <c r="AI825" s="1"/>
      <c r="AJ825" s="1"/>
      <c r="AK825" s="1"/>
      <c r="AL825" s="1"/>
      <c r="AM825" s="1"/>
      <c r="AN825" s="1"/>
      <c r="AO825" s="1"/>
    </row>
    <row r="826" spans="1:41" s="3" customFormat="1">
      <c r="A826" s="180" t="s">
        <v>468</v>
      </c>
      <c r="B826" s="53" t="s">
        <v>467</v>
      </c>
      <c r="C826" s="53" t="s">
        <v>1023</v>
      </c>
      <c r="D826" s="7"/>
      <c r="E826" s="9"/>
      <c r="F826" s="70">
        <v>1</v>
      </c>
      <c r="G826" s="71"/>
      <c r="H826" s="72">
        <f t="shared" si="992"/>
        <v>1</v>
      </c>
      <c r="I826" s="70">
        <v>1</v>
      </c>
      <c r="J826" s="71" t="s">
        <v>216</v>
      </c>
      <c r="K826" s="73">
        <f>SUMIF(exportMMB!D:D,budgetMMB!A826,exportMMB!F:F)</f>
        <v>0</v>
      </c>
      <c r="L826" s="19">
        <f t="shared" si="993"/>
        <v>0</v>
      </c>
      <c r="M826" s="32"/>
      <c r="N826" s="19">
        <f t="shared" si="994"/>
        <v>0</v>
      </c>
      <c r="O826" s="42"/>
      <c r="P826" s="42"/>
      <c r="Q826" s="42"/>
      <c r="R826" s="42"/>
      <c r="S826" s="19">
        <f t="shared" si="995"/>
        <v>0</v>
      </c>
      <c r="T826" s="42">
        <f t="shared" si="996"/>
        <v>0</v>
      </c>
      <c r="U826" s="42" t="e">
        <f>SUMIF(#REF!,A826,#REF!)</f>
        <v>#REF!</v>
      </c>
      <c r="V826" s="42" t="e">
        <f>SUMIF(#REF!,A826,#REF!)</f>
        <v>#REF!</v>
      </c>
      <c r="W826" s="42" t="e">
        <f t="shared" si="997"/>
        <v>#REF!</v>
      </c>
      <c r="X826" s="42" t="e">
        <f t="shared" si="998"/>
        <v>#REF!</v>
      </c>
      <c r="Y826" s="42" t="e">
        <f t="shared" si="999"/>
        <v>#REF!</v>
      </c>
      <c r="Z826" s="116" t="e">
        <f t="shared" si="1000"/>
        <v>#REF!</v>
      </c>
      <c r="AA826" s="120">
        <f t="shared" si="1001"/>
        <v>0</v>
      </c>
      <c r="AB826" s="153">
        <f t="shared" si="969"/>
        <v>0</v>
      </c>
      <c r="AC826" s="1"/>
      <c r="AD826" s="1"/>
      <c r="AE826" s="1"/>
      <c r="AF826" s="1"/>
      <c r="AG826" s="1"/>
      <c r="AH826" s="1"/>
      <c r="AI826" s="1"/>
      <c r="AJ826" s="1"/>
      <c r="AK826" s="1"/>
      <c r="AL826" s="1"/>
      <c r="AM826" s="1"/>
      <c r="AN826" s="1"/>
      <c r="AO826" s="1"/>
    </row>
    <row r="827" spans="1:41" s="3" customFormat="1">
      <c r="A827" s="180" t="s">
        <v>470</v>
      </c>
      <c r="B827" s="53" t="s">
        <v>469</v>
      </c>
      <c r="C827" s="53" t="s">
        <v>1023</v>
      </c>
      <c r="D827" s="7"/>
      <c r="E827" s="9"/>
      <c r="F827" s="70">
        <v>1</v>
      </c>
      <c r="G827" s="71"/>
      <c r="H827" s="72">
        <f t="shared" ref="H827" si="1002">SUM(E827:G827)</f>
        <v>1</v>
      </c>
      <c r="I827" s="70">
        <v>1</v>
      </c>
      <c r="J827" s="71" t="s">
        <v>216</v>
      </c>
      <c r="K827" s="73">
        <f>SUMIF(exportMMB!D:D,budgetMMB!A827,exportMMB!F:F)</f>
        <v>0</v>
      </c>
      <c r="L827" s="19">
        <f t="shared" si="993"/>
        <v>0</v>
      </c>
      <c r="M827" s="32"/>
      <c r="N827" s="19">
        <f t="shared" si="994"/>
        <v>0</v>
      </c>
      <c r="O827" s="42"/>
      <c r="P827" s="42"/>
      <c r="Q827" s="42"/>
      <c r="R827" s="42"/>
      <c r="S827" s="19">
        <f t="shared" si="995"/>
        <v>0</v>
      </c>
      <c r="T827" s="42">
        <f t="shared" si="996"/>
        <v>0</v>
      </c>
      <c r="U827" s="42" t="e">
        <f>SUMIF(#REF!,A827,#REF!)</f>
        <v>#REF!</v>
      </c>
      <c r="V827" s="42" t="e">
        <f>SUMIF(#REF!,A827,#REF!)</f>
        <v>#REF!</v>
      </c>
      <c r="W827" s="42" t="e">
        <f t="shared" si="997"/>
        <v>#REF!</v>
      </c>
      <c r="X827" s="42" t="e">
        <f t="shared" si="998"/>
        <v>#REF!</v>
      </c>
      <c r="Y827" s="42" t="e">
        <f t="shared" si="999"/>
        <v>#REF!</v>
      </c>
      <c r="Z827" s="116" t="e">
        <f t="shared" si="1000"/>
        <v>#REF!</v>
      </c>
      <c r="AA827" s="120">
        <f t="shared" si="1001"/>
        <v>0</v>
      </c>
      <c r="AB827" s="153">
        <f t="shared" si="969"/>
        <v>0</v>
      </c>
      <c r="AC827" s="1"/>
      <c r="AD827" s="1"/>
      <c r="AE827" s="1"/>
      <c r="AF827" s="1"/>
      <c r="AG827" s="1"/>
      <c r="AH827" s="1"/>
      <c r="AI827" s="1"/>
      <c r="AJ827" s="1"/>
      <c r="AK827" s="1"/>
      <c r="AL827" s="1"/>
      <c r="AM827" s="1"/>
      <c r="AN827" s="1"/>
      <c r="AO827" s="1"/>
    </row>
    <row r="828" spans="1:41" s="3" customFormat="1">
      <c r="A828" s="180" t="s">
        <v>472</v>
      </c>
      <c r="B828" s="53" t="s">
        <v>471</v>
      </c>
      <c r="C828" s="53" t="s">
        <v>1023</v>
      </c>
      <c r="D828" s="7"/>
      <c r="E828" s="9"/>
      <c r="F828" s="70">
        <v>1</v>
      </c>
      <c r="G828" s="71"/>
      <c r="H828" s="72">
        <f t="shared" ref="H828:H833" si="1003">SUM(E828:G828)</f>
        <v>1</v>
      </c>
      <c r="I828" s="70">
        <v>1</v>
      </c>
      <c r="J828" s="71" t="s">
        <v>216</v>
      </c>
      <c r="K828" s="73">
        <f>SUMIF(exportMMB!D:D,budgetMMB!A828,exportMMB!F:F)</f>
        <v>0</v>
      </c>
      <c r="L828" s="19">
        <f t="shared" si="993"/>
        <v>0</v>
      </c>
      <c r="M828" s="32"/>
      <c r="N828" s="19">
        <f t="shared" si="994"/>
        <v>0</v>
      </c>
      <c r="O828" s="42"/>
      <c r="P828" s="42"/>
      <c r="Q828" s="42"/>
      <c r="R828" s="42"/>
      <c r="S828" s="19">
        <f t="shared" si="995"/>
        <v>0</v>
      </c>
      <c r="T828" s="42">
        <f t="shared" si="996"/>
        <v>0</v>
      </c>
      <c r="U828" s="42" t="e">
        <f>SUMIF(#REF!,A828,#REF!)</f>
        <v>#REF!</v>
      </c>
      <c r="V828" s="42" t="e">
        <f>SUMIF(#REF!,A828,#REF!)</f>
        <v>#REF!</v>
      </c>
      <c r="W828" s="42" t="e">
        <f t="shared" si="997"/>
        <v>#REF!</v>
      </c>
      <c r="X828" s="42" t="e">
        <f t="shared" si="998"/>
        <v>#REF!</v>
      </c>
      <c r="Y828" s="42" t="e">
        <f t="shared" si="999"/>
        <v>#REF!</v>
      </c>
      <c r="Z828" s="116" t="e">
        <f t="shared" si="1000"/>
        <v>#REF!</v>
      </c>
      <c r="AA828" s="120">
        <f t="shared" si="1001"/>
        <v>0</v>
      </c>
      <c r="AB828" s="153">
        <f t="shared" si="969"/>
        <v>0</v>
      </c>
      <c r="AC828" s="1"/>
      <c r="AD828" s="1"/>
      <c r="AE828" s="1"/>
      <c r="AF828" s="1"/>
      <c r="AG828" s="1"/>
      <c r="AH828" s="1"/>
      <c r="AI828" s="1"/>
      <c r="AJ828" s="1"/>
      <c r="AK828" s="1"/>
      <c r="AL828" s="1"/>
      <c r="AM828" s="1"/>
      <c r="AN828" s="1"/>
      <c r="AO828" s="1"/>
    </row>
    <row r="829" spans="1:41" s="3" customFormat="1">
      <c r="A829" s="180" t="s">
        <v>473</v>
      </c>
      <c r="B829" s="53" t="s">
        <v>474</v>
      </c>
      <c r="C829" s="53" t="s">
        <v>1023</v>
      </c>
      <c r="D829" s="7"/>
      <c r="E829" s="9"/>
      <c r="F829" s="70">
        <v>1</v>
      </c>
      <c r="G829" s="71"/>
      <c r="H829" s="72">
        <f t="shared" si="1003"/>
        <v>1</v>
      </c>
      <c r="I829" s="70">
        <v>1</v>
      </c>
      <c r="J829" s="71" t="s">
        <v>216</v>
      </c>
      <c r="K829" s="73">
        <f>SUMIF(exportMMB!D:D,budgetMMB!A829,exportMMB!F:F)</f>
        <v>0</v>
      </c>
      <c r="L829" s="19">
        <f t="shared" si="993"/>
        <v>0</v>
      </c>
      <c r="M829" s="32"/>
      <c r="N829" s="19">
        <f t="shared" si="994"/>
        <v>0</v>
      </c>
      <c r="O829" s="42"/>
      <c r="P829" s="42"/>
      <c r="Q829" s="42"/>
      <c r="R829" s="42"/>
      <c r="S829" s="19">
        <f t="shared" si="995"/>
        <v>0</v>
      </c>
      <c r="T829" s="42">
        <f t="shared" si="996"/>
        <v>0</v>
      </c>
      <c r="U829" s="42" t="e">
        <f>SUMIF(#REF!,A829,#REF!)</f>
        <v>#REF!</v>
      </c>
      <c r="V829" s="42" t="e">
        <f>SUMIF(#REF!,A829,#REF!)</f>
        <v>#REF!</v>
      </c>
      <c r="W829" s="42" t="e">
        <f t="shared" si="997"/>
        <v>#REF!</v>
      </c>
      <c r="X829" s="42" t="e">
        <f t="shared" si="998"/>
        <v>#REF!</v>
      </c>
      <c r="Y829" s="42" t="e">
        <f t="shared" si="999"/>
        <v>#REF!</v>
      </c>
      <c r="Z829" s="116" t="e">
        <f t="shared" si="1000"/>
        <v>#REF!</v>
      </c>
      <c r="AA829" s="120">
        <f t="shared" si="1001"/>
        <v>0</v>
      </c>
      <c r="AB829" s="153">
        <f t="shared" si="969"/>
        <v>0</v>
      </c>
      <c r="AC829" s="1"/>
      <c r="AD829" s="1"/>
      <c r="AE829" s="1"/>
      <c r="AF829" s="1"/>
      <c r="AG829" s="1"/>
      <c r="AH829" s="1"/>
      <c r="AI829" s="1"/>
      <c r="AJ829" s="1"/>
      <c r="AK829" s="1"/>
      <c r="AL829" s="1"/>
      <c r="AM829" s="1"/>
      <c r="AN829" s="1"/>
      <c r="AO829" s="1"/>
    </row>
    <row r="830" spans="1:41" s="3" customFormat="1">
      <c r="A830" s="180" t="s">
        <v>475</v>
      </c>
      <c r="B830" s="53" t="s">
        <v>723</v>
      </c>
      <c r="C830" s="53" t="s">
        <v>1023</v>
      </c>
      <c r="D830" s="7"/>
      <c r="E830" s="9"/>
      <c r="F830" s="70">
        <v>1</v>
      </c>
      <c r="G830" s="71"/>
      <c r="H830" s="72">
        <f t="shared" si="1003"/>
        <v>1</v>
      </c>
      <c r="I830" s="70">
        <v>1</v>
      </c>
      <c r="J830" s="71" t="s">
        <v>216</v>
      </c>
      <c r="K830" s="73">
        <f>SUMIF(exportMMB!D:D,budgetMMB!A830,exportMMB!F:F)</f>
        <v>0</v>
      </c>
      <c r="L830" s="19">
        <f t="shared" si="993"/>
        <v>0</v>
      </c>
      <c r="M830" s="32"/>
      <c r="N830" s="19">
        <f t="shared" si="994"/>
        <v>0</v>
      </c>
      <c r="O830" s="42"/>
      <c r="P830" s="42"/>
      <c r="Q830" s="42"/>
      <c r="R830" s="42"/>
      <c r="S830" s="19">
        <f t="shared" si="995"/>
        <v>0</v>
      </c>
      <c r="T830" s="42">
        <f t="shared" si="996"/>
        <v>0</v>
      </c>
      <c r="U830" s="42" t="e">
        <f>SUMIF(#REF!,A830,#REF!)</f>
        <v>#REF!</v>
      </c>
      <c r="V830" s="42" t="e">
        <f>SUMIF(#REF!,A830,#REF!)</f>
        <v>#REF!</v>
      </c>
      <c r="W830" s="42" t="e">
        <f t="shared" si="997"/>
        <v>#REF!</v>
      </c>
      <c r="X830" s="42" t="e">
        <f t="shared" si="998"/>
        <v>#REF!</v>
      </c>
      <c r="Y830" s="42" t="e">
        <f t="shared" si="999"/>
        <v>#REF!</v>
      </c>
      <c r="Z830" s="116" t="e">
        <f t="shared" si="1000"/>
        <v>#REF!</v>
      </c>
      <c r="AA830" s="120">
        <f t="shared" si="1001"/>
        <v>0</v>
      </c>
      <c r="AB830" s="153">
        <f t="shared" si="969"/>
        <v>0</v>
      </c>
      <c r="AC830" s="1"/>
      <c r="AD830" s="1"/>
      <c r="AE830" s="1"/>
      <c r="AF830" s="1"/>
      <c r="AG830" s="1"/>
      <c r="AH830" s="1"/>
      <c r="AI830" s="1"/>
      <c r="AJ830" s="1"/>
      <c r="AK830" s="1"/>
      <c r="AL830" s="1"/>
      <c r="AM830" s="1"/>
      <c r="AN830" s="1"/>
      <c r="AO830" s="1"/>
    </row>
    <row r="831" spans="1:41" s="3" customFormat="1">
      <c r="A831" s="180" t="s">
        <v>992</v>
      </c>
      <c r="B831" s="53" t="s">
        <v>934</v>
      </c>
      <c r="C831" s="53" t="s">
        <v>1023</v>
      </c>
      <c r="D831" s="7"/>
      <c r="E831" s="9"/>
      <c r="F831" s="70">
        <v>1</v>
      </c>
      <c r="G831" s="71"/>
      <c r="H831" s="72">
        <f t="shared" ref="H831" si="1004">SUM(E831:G831)</f>
        <v>1</v>
      </c>
      <c r="I831" s="70">
        <v>1</v>
      </c>
      <c r="J831" s="71" t="s">
        <v>216</v>
      </c>
      <c r="K831" s="73">
        <f>SUMIF(exportMMB!D:D,budgetMMB!A831,exportMMB!F:F)</f>
        <v>0</v>
      </c>
      <c r="L831" s="19">
        <f t="shared" ref="L831" si="1005">H831*I831*K831</f>
        <v>0</v>
      </c>
      <c r="M831" s="32"/>
      <c r="N831" s="19">
        <f t="shared" si="994"/>
        <v>0</v>
      </c>
      <c r="O831" s="42"/>
      <c r="P831" s="42"/>
      <c r="Q831" s="42"/>
      <c r="R831" s="42"/>
      <c r="S831" s="19">
        <f t="shared" si="995"/>
        <v>0</v>
      </c>
      <c r="T831" s="42">
        <f t="shared" ref="T831" si="1006">N831</f>
        <v>0</v>
      </c>
      <c r="U831" s="42" t="e">
        <f>SUMIF(#REF!,A831,#REF!)</f>
        <v>#REF!</v>
      </c>
      <c r="V831" s="42" t="e">
        <f>SUMIF(#REF!,A831,#REF!)</f>
        <v>#REF!</v>
      </c>
      <c r="W831" s="42" t="e">
        <f t="shared" ref="W831" si="1007">U831+V831</f>
        <v>#REF!</v>
      </c>
      <c r="X831" s="42" t="e">
        <f t="shared" si="998"/>
        <v>#REF!</v>
      </c>
      <c r="Y831" s="42" t="e">
        <f t="shared" ref="Y831" si="1008">W831+X831</f>
        <v>#REF!</v>
      </c>
      <c r="Z831" s="116" t="e">
        <f t="shared" si="1000"/>
        <v>#REF!</v>
      </c>
      <c r="AA831" s="120">
        <f t="shared" si="1001"/>
        <v>0</v>
      </c>
      <c r="AB831" s="153">
        <f t="shared" si="969"/>
        <v>0</v>
      </c>
      <c r="AC831" s="1"/>
      <c r="AD831" s="1"/>
      <c r="AE831" s="1"/>
      <c r="AF831" s="1"/>
      <c r="AG831" s="1"/>
      <c r="AH831" s="1"/>
      <c r="AI831" s="1"/>
      <c r="AJ831" s="1"/>
      <c r="AK831" s="1"/>
      <c r="AL831" s="1"/>
      <c r="AM831" s="1"/>
      <c r="AN831" s="1"/>
      <c r="AO831" s="1"/>
    </row>
    <row r="832" spans="1:41" s="3" customFormat="1">
      <c r="A832" s="180">
        <v>5340</v>
      </c>
      <c r="B832" s="53" t="s">
        <v>476</v>
      </c>
      <c r="C832" s="53" t="s">
        <v>1023</v>
      </c>
      <c r="D832" s="7"/>
      <c r="E832" s="9"/>
      <c r="F832" s="70">
        <v>1</v>
      </c>
      <c r="G832" s="71"/>
      <c r="H832" s="72">
        <f t="shared" si="1003"/>
        <v>1</v>
      </c>
      <c r="I832" s="70">
        <v>1</v>
      </c>
      <c r="J832" s="71" t="s">
        <v>216</v>
      </c>
      <c r="K832" s="73">
        <f>SUMIF(exportMMB!D:D,budgetMMB!A832,exportMMB!F:F)</f>
        <v>0</v>
      </c>
      <c r="L832" s="19">
        <f t="shared" si="993"/>
        <v>0</v>
      </c>
      <c r="M832" s="32"/>
      <c r="N832" s="19">
        <f t="shared" si="994"/>
        <v>0</v>
      </c>
      <c r="O832" s="42"/>
      <c r="P832" s="42"/>
      <c r="Q832" s="42"/>
      <c r="R832" s="42"/>
      <c r="S832" s="19">
        <f t="shared" si="995"/>
        <v>0</v>
      </c>
      <c r="T832" s="42">
        <f t="shared" si="996"/>
        <v>0</v>
      </c>
      <c r="U832" s="42" t="e">
        <f>SUMIF(#REF!,A832,#REF!)</f>
        <v>#REF!</v>
      </c>
      <c r="V832" s="42" t="e">
        <f>SUMIF(#REF!,A832,#REF!)</f>
        <v>#REF!</v>
      </c>
      <c r="W832" s="42" t="e">
        <f t="shared" si="997"/>
        <v>#REF!</v>
      </c>
      <c r="X832" s="42" t="e">
        <f t="shared" si="998"/>
        <v>#REF!</v>
      </c>
      <c r="Y832" s="42" t="e">
        <f t="shared" si="999"/>
        <v>#REF!</v>
      </c>
      <c r="Z832" s="116" t="e">
        <f t="shared" si="1000"/>
        <v>#REF!</v>
      </c>
      <c r="AA832" s="120">
        <f t="shared" si="1001"/>
        <v>0</v>
      </c>
      <c r="AB832" s="153">
        <f t="shared" si="969"/>
        <v>0</v>
      </c>
      <c r="AC832" s="1"/>
      <c r="AD832" s="1"/>
      <c r="AE832" s="1"/>
      <c r="AF832" s="1"/>
      <c r="AG832" s="1"/>
      <c r="AH832" s="1"/>
      <c r="AI832" s="1"/>
      <c r="AJ832" s="1"/>
      <c r="AK832" s="1"/>
      <c r="AL832" s="1"/>
      <c r="AM832" s="1"/>
      <c r="AN832" s="1"/>
      <c r="AO832" s="1"/>
    </row>
    <row r="833" spans="1:41" s="3" customFormat="1">
      <c r="A833" s="180">
        <v>5346</v>
      </c>
      <c r="B833" s="53" t="s">
        <v>166</v>
      </c>
      <c r="C833" s="53" t="s">
        <v>1023</v>
      </c>
      <c r="D833" s="7"/>
      <c r="E833" s="9"/>
      <c r="F833" s="70">
        <v>1</v>
      </c>
      <c r="G833" s="71"/>
      <c r="H833" s="72">
        <f t="shared" si="1003"/>
        <v>1</v>
      </c>
      <c r="I833" s="70">
        <v>1</v>
      </c>
      <c r="J833" s="71" t="s">
        <v>216</v>
      </c>
      <c r="K833" s="73">
        <f>SUMIF(exportMMB!D:D,budgetMMB!A833,exportMMB!F:F)</f>
        <v>0</v>
      </c>
      <c r="L833" s="19">
        <f t="shared" si="993"/>
        <v>0</v>
      </c>
      <c r="M833" s="32"/>
      <c r="N833" s="19">
        <f t="shared" si="994"/>
        <v>0</v>
      </c>
      <c r="O833" s="42"/>
      <c r="P833" s="42"/>
      <c r="Q833" s="42"/>
      <c r="R833" s="42"/>
      <c r="S833" s="19">
        <f t="shared" si="995"/>
        <v>0</v>
      </c>
      <c r="T833" s="42">
        <f t="shared" si="996"/>
        <v>0</v>
      </c>
      <c r="U833" s="42" t="e">
        <f>SUMIF(#REF!,A833,#REF!)</f>
        <v>#REF!</v>
      </c>
      <c r="V833" s="42" t="e">
        <f>SUMIF(#REF!,A833,#REF!)</f>
        <v>#REF!</v>
      </c>
      <c r="W833" s="42" t="e">
        <f t="shared" si="997"/>
        <v>#REF!</v>
      </c>
      <c r="X833" s="42" t="e">
        <f t="shared" si="998"/>
        <v>#REF!</v>
      </c>
      <c r="Y833" s="42" t="e">
        <f t="shared" si="999"/>
        <v>#REF!</v>
      </c>
      <c r="Z833" s="116" t="e">
        <f t="shared" si="1000"/>
        <v>#REF!</v>
      </c>
      <c r="AA833" s="120">
        <f t="shared" si="1001"/>
        <v>0</v>
      </c>
      <c r="AB833" s="153">
        <f t="shared" si="969"/>
        <v>0</v>
      </c>
      <c r="AC833" s="1"/>
      <c r="AD833" s="1"/>
      <c r="AE833" s="1"/>
      <c r="AF833" s="1"/>
      <c r="AG833" s="1"/>
      <c r="AH833" s="1"/>
      <c r="AI833" s="1"/>
      <c r="AJ833" s="1"/>
      <c r="AK833" s="1"/>
      <c r="AL833" s="1"/>
      <c r="AM833" s="1"/>
      <c r="AN833" s="1"/>
      <c r="AO833" s="1"/>
    </row>
    <row r="834" spans="1:41" s="3" customFormat="1">
      <c r="A834" s="180" t="s">
        <v>477</v>
      </c>
      <c r="B834" s="53" t="s">
        <v>478</v>
      </c>
      <c r="C834" s="53" t="s">
        <v>1023</v>
      </c>
      <c r="D834" s="7"/>
      <c r="E834" s="9"/>
      <c r="F834" s="70">
        <v>1</v>
      </c>
      <c r="G834" s="71"/>
      <c r="H834" s="72">
        <f t="shared" ref="H834:H841" si="1009">SUM(E834:G834)</f>
        <v>1</v>
      </c>
      <c r="I834" s="70">
        <v>1</v>
      </c>
      <c r="J834" s="71" t="s">
        <v>216</v>
      </c>
      <c r="K834" s="73">
        <f>SUMIF(exportMMB!D:D,budgetMMB!A834,exportMMB!F:F)</f>
        <v>0</v>
      </c>
      <c r="L834" s="19">
        <f t="shared" si="993"/>
        <v>0</v>
      </c>
      <c r="M834" s="32"/>
      <c r="N834" s="19">
        <f t="shared" si="994"/>
        <v>0</v>
      </c>
      <c r="O834" s="42"/>
      <c r="P834" s="42"/>
      <c r="Q834" s="42"/>
      <c r="R834" s="42"/>
      <c r="S834" s="19">
        <f t="shared" si="995"/>
        <v>0</v>
      </c>
      <c r="T834" s="42">
        <f t="shared" si="996"/>
        <v>0</v>
      </c>
      <c r="U834" s="42" t="e">
        <f>SUMIF(#REF!,A834,#REF!)</f>
        <v>#REF!</v>
      </c>
      <c r="V834" s="42" t="e">
        <f>SUMIF(#REF!,A834,#REF!)</f>
        <v>#REF!</v>
      </c>
      <c r="W834" s="42" t="e">
        <f t="shared" si="997"/>
        <v>#REF!</v>
      </c>
      <c r="X834" s="42" t="e">
        <f t="shared" si="998"/>
        <v>#REF!</v>
      </c>
      <c r="Y834" s="42" t="e">
        <f t="shared" si="999"/>
        <v>#REF!</v>
      </c>
      <c r="Z834" s="116" t="e">
        <f t="shared" si="1000"/>
        <v>#REF!</v>
      </c>
      <c r="AA834" s="120">
        <f t="shared" si="1001"/>
        <v>0</v>
      </c>
      <c r="AB834" s="153">
        <f t="shared" si="969"/>
        <v>0</v>
      </c>
      <c r="AC834" s="1"/>
      <c r="AD834" s="1"/>
      <c r="AE834" s="1"/>
      <c r="AF834" s="1"/>
      <c r="AG834" s="1"/>
      <c r="AH834" s="1"/>
      <c r="AI834" s="1"/>
      <c r="AJ834" s="1"/>
      <c r="AK834" s="1"/>
      <c r="AL834" s="1"/>
      <c r="AM834" s="1"/>
      <c r="AN834" s="1"/>
      <c r="AO834" s="1"/>
    </row>
    <row r="835" spans="1:41" s="3" customFormat="1">
      <c r="A835" s="180" t="s">
        <v>480</v>
      </c>
      <c r="B835" s="53" t="s">
        <v>823</v>
      </c>
      <c r="C835" s="53" t="s">
        <v>1023</v>
      </c>
      <c r="D835" s="7"/>
      <c r="E835" s="9"/>
      <c r="F835" s="70">
        <v>1</v>
      </c>
      <c r="G835" s="71"/>
      <c r="H835" s="72">
        <f t="shared" si="1009"/>
        <v>1</v>
      </c>
      <c r="I835" s="70">
        <v>1</v>
      </c>
      <c r="J835" s="71" t="s">
        <v>216</v>
      </c>
      <c r="K835" s="73">
        <f>SUMIF(exportMMB!D:D,budgetMMB!A835,exportMMB!F:F)</f>
        <v>0</v>
      </c>
      <c r="L835" s="19">
        <f t="shared" si="993"/>
        <v>0</v>
      </c>
      <c r="M835" s="32"/>
      <c r="N835" s="19">
        <f t="shared" si="994"/>
        <v>0</v>
      </c>
      <c r="O835" s="42"/>
      <c r="P835" s="42"/>
      <c r="Q835" s="42"/>
      <c r="R835" s="42"/>
      <c r="S835" s="19">
        <f t="shared" si="995"/>
        <v>0</v>
      </c>
      <c r="T835" s="42">
        <f t="shared" si="996"/>
        <v>0</v>
      </c>
      <c r="U835" s="42" t="e">
        <f>SUMIF(#REF!,A835,#REF!)</f>
        <v>#REF!</v>
      </c>
      <c r="V835" s="42" t="e">
        <f>SUMIF(#REF!,A835,#REF!)</f>
        <v>#REF!</v>
      </c>
      <c r="W835" s="42" t="e">
        <f t="shared" si="997"/>
        <v>#REF!</v>
      </c>
      <c r="X835" s="42" t="e">
        <f t="shared" si="998"/>
        <v>#REF!</v>
      </c>
      <c r="Y835" s="42" t="e">
        <f t="shared" si="999"/>
        <v>#REF!</v>
      </c>
      <c r="Z835" s="116" t="e">
        <f t="shared" si="1000"/>
        <v>#REF!</v>
      </c>
      <c r="AA835" s="120">
        <f t="shared" si="1001"/>
        <v>0</v>
      </c>
      <c r="AB835" s="153">
        <f t="shared" si="969"/>
        <v>0</v>
      </c>
      <c r="AC835" s="1"/>
      <c r="AD835" s="1"/>
      <c r="AE835" s="1"/>
      <c r="AF835" s="1"/>
      <c r="AG835" s="1"/>
      <c r="AH835" s="1"/>
      <c r="AI835" s="1"/>
      <c r="AJ835" s="1"/>
      <c r="AK835" s="1"/>
      <c r="AL835" s="1"/>
      <c r="AM835" s="1"/>
      <c r="AN835" s="1"/>
      <c r="AO835" s="1"/>
    </row>
    <row r="836" spans="1:41" s="3" customFormat="1">
      <c r="A836" s="180">
        <v>5350</v>
      </c>
      <c r="B836" s="53" t="s">
        <v>725</v>
      </c>
      <c r="C836" s="53" t="s">
        <v>1023</v>
      </c>
      <c r="D836" s="7"/>
      <c r="E836" s="9"/>
      <c r="F836" s="70">
        <v>1</v>
      </c>
      <c r="G836" s="71"/>
      <c r="H836" s="72">
        <f t="shared" si="1009"/>
        <v>1</v>
      </c>
      <c r="I836" s="70">
        <v>1</v>
      </c>
      <c r="J836" s="71" t="s">
        <v>216</v>
      </c>
      <c r="K836" s="73">
        <f>SUMIF(exportMMB!D:D,budgetMMB!A836,exportMMB!F:F)</f>
        <v>0</v>
      </c>
      <c r="L836" s="19">
        <f t="shared" si="993"/>
        <v>0</v>
      </c>
      <c r="M836" s="32"/>
      <c r="N836" s="19">
        <f t="shared" si="994"/>
        <v>0</v>
      </c>
      <c r="O836" s="42"/>
      <c r="P836" s="42"/>
      <c r="Q836" s="42"/>
      <c r="R836" s="42"/>
      <c r="S836" s="19">
        <f t="shared" si="995"/>
        <v>0</v>
      </c>
      <c r="T836" s="42">
        <f t="shared" si="996"/>
        <v>0</v>
      </c>
      <c r="U836" s="42" t="e">
        <f>SUMIF(#REF!,A836,#REF!)</f>
        <v>#REF!</v>
      </c>
      <c r="V836" s="42" t="e">
        <f>SUMIF(#REF!,A836,#REF!)</f>
        <v>#REF!</v>
      </c>
      <c r="W836" s="42" t="e">
        <f t="shared" si="997"/>
        <v>#REF!</v>
      </c>
      <c r="X836" s="42" t="e">
        <f t="shared" si="998"/>
        <v>#REF!</v>
      </c>
      <c r="Y836" s="42" t="e">
        <f t="shared" si="999"/>
        <v>#REF!</v>
      </c>
      <c r="Z836" s="116" t="e">
        <f t="shared" si="1000"/>
        <v>#REF!</v>
      </c>
      <c r="AA836" s="120">
        <f t="shared" si="1001"/>
        <v>0</v>
      </c>
      <c r="AB836" s="153">
        <f t="shared" si="969"/>
        <v>0</v>
      </c>
      <c r="AC836" s="1"/>
      <c r="AD836" s="1"/>
      <c r="AE836" s="1"/>
      <c r="AF836" s="1"/>
      <c r="AG836" s="1"/>
      <c r="AH836" s="1"/>
      <c r="AI836" s="1"/>
      <c r="AJ836" s="1"/>
      <c r="AK836" s="1"/>
      <c r="AL836" s="1"/>
      <c r="AM836" s="1"/>
      <c r="AN836" s="1"/>
      <c r="AO836" s="1"/>
    </row>
    <row r="837" spans="1:41" s="3" customFormat="1">
      <c r="A837" s="180">
        <v>5351</v>
      </c>
      <c r="B837" s="53" t="s">
        <v>167</v>
      </c>
      <c r="C837" s="53" t="s">
        <v>1023</v>
      </c>
      <c r="D837" s="7"/>
      <c r="E837" s="9"/>
      <c r="F837" s="70">
        <v>1</v>
      </c>
      <c r="G837" s="71"/>
      <c r="H837" s="72">
        <f t="shared" si="1009"/>
        <v>1</v>
      </c>
      <c r="I837" s="70">
        <v>1</v>
      </c>
      <c r="J837" s="71" t="s">
        <v>216</v>
      </c>
      <c r="K837" s="73">
        <f>SUMIF(exportMMB!D:D,budgetMMB!A837,exportMMB!F:F)</f>
        <v>0</v>
      </c>
      <c r="L837" s="19">
        <f t="shared" si="993"/>
        <v>0</v>
      </c>
      <c r="M837" s="32"/>
      <c r="N837" s="19">
        <f t="shared" si="994"/>
        <v>0</v>
      </c>
      <c r="O837" s="42"/>
      <c r="P837" s="42"/>
      <c r="Q837" s="42"/>
      <c r="R837" s="42"/>
      <c r="S837" s="19">
        <f t="shared" si="995"/>
        <v>0</v>
      </c>
      <c r="T837" s="42">
        <f t="shared" si="996"/>
        <v>0</v>
      </c>
      <c r="U837" s="42" t="e">
        <f>SUMIF(#REF!,A837,#REF!)</f>
        <v>#REF!</v>
      </c>
      <c r="V837" s="42" t="e">
        <f>SUMIF(#REF!,A837,#REF!)</f>
        <v>#REF!</v>
      </c>
      <c r="W837" s="42" t="e">
        <f t="shared" si="997"/>
        <v>#REF!</v>
      </c>
      <c r="X837" s="42" t="e">
        <f t="shared" si="998"/>
        <v>#REF!</v>
      </c>
      <c r="Y837" s="42" t="e">
        <f t="shared" si="999"/>
        <v>#REF!</v>
      </c>
      <c r="Z837" s="116" t="e">
        <f t="shared" si="1000"/>
        <v>#REF!</v>
      </c>
      <c r="AA837" s="120">
        <f t="shared" si="1001"/>
        <v>0</v>
      </c>
      <c r="AB837" s="153">
        <f t="shared" si="969"/>
        <v>0</v>
      </c>
      <c r="AC837" s="1"/>
      <c r="AD837" s="1"/>
      <c r="AE837" s="1"/>
      <c r="AF837" s="1"/>
      <c r="AG837" s="1"/>
      <c r="AH837" s="1"/>
      <c r="AI837" s="1"/>
      <c r="AJ837" s="1"/>
      <c r="AK837" s="1"/>
      <c r="AL837" s="1"/>
      <c r="AM837" s="1"/>
      <c r="AN837" s="1"/>
      <c r="AO837" s="1"/>
    </row>
    <row r="838" spans="1:41" s="3" customFormat="1">
      <c r="A838" s="180">
        <v>5352</v>
      </c>
      <c r="B838" s="53" t="s">
        <v>168</v>
      </c>
      <c r="C838" s="53" t="s">
        <v>1023</v>
      </c>
      <c r="D838" s="7"/>
      <c r="E838" s="9"/>
      <c r="F838" s="70">
        <v>1</v>
      </c>
      <c r="G838" s="71"/>
      <c r="H838" s="72">
        <f t="shared" si="1009"/>
        <v>1</v>
      </c>
      <c r="I838" s="70">
        <v>1</v>
      </c>
      <c r="J838" s="71" t="s">
        <v>216</v>
      </c>
      <c r="K838" s="73">
        <f>SUMIF(exportMMB!D:D,budgetMMB!A838,exportMMB!F:F)</f>
        <v>0</v>
      </c>
      <c r="L838" s="19">
        <f t="shared" si="993"/>
        <v>0</v>
      </c>
      <c r="M838" s="32"/>
      <c r="N838" s="19">
        <f t="shared" si="994"/>
        <v>0</v>
      </c>
      <c r="O838" s="42"/>
      <c r="P838" s="42"/>
      <c r="Q838" s="42"/>
      <c r="R838" s="42"/>
      <c r="S838" s="19">
        <f t="shared" si="995"/>
        <v>0</v>
      </c>
      <c r="T838" s="42">
        <f t="shared" si="996"/>
        <v>0</v>
      </c>
      <c r="U838" s="42" t="e">
        <f>SUMIF(#REF!,A838,#REF!)</f>
        <v>#REF!</v>
      </c>
      <c r="V838" s="42" t="e">
        <f>SUMIF(#REF!,A838,#REF!)</f>
        <v>#REF!</v>
      </c>
      <c r="W838" s="42" t="e">
        <f t="shared" si="997"/>
        <v>#REF!</v>
      </c>
      <c r="X838" s="42" t="e">
        <f t="shared" si="998"/>
        <v>#REF!</v>
      </c>
      <c r="Y838" s="42" t="e">
        <f t="shared" si="999"/>
        <v>#REF!</v>
      </c>
      <c r="Z838" s="116" t="e">
        <f t="shared" si="1000"/>
        <v>#REF!</v>
      </c>
      <c r="AA838" s="120">
        <f t="shared" si="1001"/>
        <v>0</v>
      </c>
      <c r="AB838" s="153">
        <f t="shared" si="969"/>
        <v>0</v>
      </c>
      <c r="AC838" s="1"/>
      <c r="AD838" s="1"/>
      <c r="AE838" s="1"/>
      <c r="AF838" s="1"/>
      <c r="AG838" s="1"/>
      <c r="AH838" s="1"/>
      <c r="AI838" s="1"/>
      <c r="AJ838" s="1"/>
      <c r="AK838" s="1"/>
      <c r="AL838" s="1"/>
      <c r="AM838" s="1"/>
      <c r="AN838" s="1"/>
      <c r="AO838" s="1"/>
    </row>
    <row r="839" spans="1:41" s="3" customFormat="1">
      <c r="A839" s="180">
        <v>5353</v>
      </c>
      <c r="B839" s="53" t="s">
        <v>985</v>
      </c>
      <c r="C839" s="53" t="s">
        <v>1023</v>
      </c>
      <c r="D839" s="7"/>
      <c r="E839" s="9"/>
      <c r="F839" s="70">
        <v>1</v>
      </c>
      <c r="G839" s="71"/>
      <c r="H839" s="72">
        <f t="shared" si="1009"/>
        <v>1</v>
      </c>
      <c r="I839" s="70">
        <v>1</v>
      </c>
      <c r="J839" s="71" t="s">
        <v>216</v>
      </c>
      <c r="K839" s="73">
        <f>SUMIF(exportMMB!D:D,budgetMMB!A839,exportMMB!F:F)</f>
        <v>0</v>
      </c>
      <c r="L839" s="19">
        <f t="shared" si="993"/>
        <v>0</v>
      </c>
      <c r="M839" s="32"/>
      <c r="N839" s="19">
        <f t="shared" si="994"/>
        <v>0</v>
      </c>
      <c r="O839" s="42"/>
      <c r="P839" s="42"/>
      <c r="Q839" s="42"/>
      <c r="R839" s="42"/>
      <c r="S839" s="19">
        <f t="shared" si="995"/>
        <v>0</v>
      </c>
      <c r="T839" s="42">
        <f t="shared" si="996"/>
        <v>0</v>
      </c>
      <c r="U839" s="42" t="e">
        <f>SUMIF(#REF!,A839,#REF!)</f>
        <v>#REF!</v>
      </c>
      <c r="V839" s="42" t="e">
        <f>SUMIF(#REF!,A839,#REF!)</f>
        <v>#REF!</v>
      </c>
      <c r="W839" s="42" t="e">
        <f t="shared" si="997"/>
        <v>#REF!</v>
      </c>
      <c r="X839" s="42" t="e">
        <f t="shared" si="998"/>
        <v>#REF!</v>
      </c>
      <c r="Y839" s="42" t="e">
        <f t="shared" si="999"/>
        <v>#REF!</v>
      </c>
      <c r="Z839" s="116" t="e">
        <f t="shared" si="1000"/>
        <v>#REF!</v>
      </c>
      <c r="AA839" s="120">
        <f t="shared" si="1001"/>
        <v>0</v>
      </c>
      <c r="AB839" s="153">
        <f t="shared" si="969"/>
        <v>0</v>
      </c>
      <c r="AC839" s="1"/>
      <c r="AD839" s="1"/>
      <c r="AE839" s="1"/>
      <c r="AF839" s="1"/>
      <c r="AG839" s="1"/>
      <c r="AH839" s="1"/>
      <c r="AI839" s="1"/>
      <c r="AJ839" s="1"/>
      <c r="AK839" s="1"/>
      <c r="AL839" s="1"/>
      <c r="AM839" s="1"/>
      <c r="AN839" s="1"/>
      <c r="AO839" s="1"/>
    </row>
    <row r="840" spans="1:41" s="3" customFormat="1">
      <c r="A840" s="180" t="s">
        <v>984</v>
      </c>
      <c r="B840" s="53" t="s">
        <v>169</v>
      </c>
      <c r="C840" s="53" t="s">
        <v>1023</v>
      </c>
      <c r="D840" s="7"/>
      <c r="E840" s="9"/>
      <c r="F840" s="70">
        <v>1</v>
      </c>
      <c r="G840" s="71"/>
      <c r="H840" s="72">
        <f t="shared" ref="H840" si="1010">SUM(E840:G840)</f>
        <v>1</v>
      </c>
      <c r="I840" s="70">
        <v>1</v>
      </c>
      <c r="J840" s="71" t="s">
        <v>216</v>
      </c>
      <c r="K840" s="73">
        <f>SUMIF(exportMMB!D:D,budgetMMB!A840,exportMMB!F:F)</f>
        <v>0</v>
      </c>
      <c r="L840" s="19">
        <f t="shared" ref="L840" si="1011">H840*I840*K840</f>
        <v>0</v>
      </c>
      <c r="M840" s="32"/>
      <c r="N840" s="19">
        <f t="shared" si="994"/>
        <v>0</v>
      </c>
      <c r="O840" s="42"/>
      <c r="P840" s="42"/>
      <c r="Q840" s="42"/>
      <c r="R840" s="42"/>
      <c r="S840" s="19">
        <f t="shared" si="995"/>
        <v>0</v>
      </c>
      <c r="T840" s="42">
        <f t="shared" ref="T840" si="1012">N840</f>
        <v>0</v>
      </c>
      <c r="U840" s="42" t="e">
        <f>SUMIF(#REF!,A840,#REF!)</f>
        <v>#REF!</v>
      </c>
      <c r="V840" s="42" t="e">
        <f>SUMIF(#REF!,A840,#REF!)</f>
        <v>#REF!</v>
      </c>
      <c r="W840" s="42" t="e">
        <f t="shared" ref="W840" si="1013">U840+V840</f>
        <v>#REF!</v>
      </c>
      <c r="X840" s="42" t="e">
        <f t="shared" si="998"/>
        <v>#REF!</v>
      </c>
      <c r="Y840" s="42" t="e">
        <f t="shared" ref="Y840" si="1014">W840+X840</f>
        <v>#REF!</v>
      </c>
      <c r="Z840" s="116" t="e">
        <f t="shared" si="1000"/>
        <v>#REF!</v>
      </c>
      <c r="AA840" s="120">
        <f t="shared" si="1001"/>
        <v>0</v>
      </c>
      <c r="AB840" s="153">
        <f t="shared" si="969"/>
        <v>0</v>
      </c>
      <c r="AC840" s="1"/>
      <c r="AD840" s="1"/>
      <c r="AE840" s="1"/>
      <c r="AF840" s="1"/>
      <c r="AG840" s="1"/>
      <c r="AH840" s="1"/>
      <c r="AI840" s="1"/>
      <c r="AJ840" s="1"/>
      <c r="AK840" s="1"/>
      <c r="AL840" s="1"/>
      <c r="AM840" s="1"/>
      <c r="AN840" s="1"/>
      <c r="AO840" s="1"/>
    </row>
    <row r="841" spans="1:41" s="3" customFormat="1">
      <c r="A841" s="180" t="s">
        <v>479</v>
      </c>
      <c r="B841" s="53" t="s">
        <v>724</v>
      </c>
      <c r="C841" s="53" t="s">
        <v>1023</v>
      </c>
      <c r="D841" s="7"/>
      <c r="E841" s="9"/>
      <c r="F841" s="70">
        <v>1</v>
      </c>
      <c r="G841" s="71"/>
      <c r="H841" s="72">
        <f t="shared" si="1009"/>
        <v>1</v>
      </c>
      <c r="I841" s="70">
        <v>1</v>
      </c>
      <c r="J841" s="71" t="s">
        <v>216</v>
      </c>
      <c r="K841" s="73">
        <f>SUMIF(exportMMB!D:D,budgetMMB!A841,exportMMB!F:F)</f>
        <v>0</v>
      </c>
      <c r="L841" s="19">
        <f t="shared" si="993"/>
        <v>0</v>
      </c>
      <c r="M841" s="32"/>
      <c r="N841" s="19">
        <f t="shared" si="994"/>
        <v>0</v>
      </c>
      <c r="O841" s="42"/>
      <c r="P841" s="42"/>
      <c r="Q841" s="42"/>
      <c r="R841" s="42"/>
      <c r="S841" s="19">
        <f t="shared" si="995"/>
        <v>0</v>
      </c>
      <c r="T841" s="42">
        <f t="shared" si="996"/>
        <v>0</v>
      </c>
      <c r="U841" s="42" t="e">
        <f>SUMIF(#REF!,A841,#REF!)</f>
        <v>#REF!</v>
      </c>
      <c r="V841" s="42" t="e">
        <f>SUMIF(#REF!,A841,#REF!)</f>
        <v>#REF!</v>
      </c>
      <c r="W841" s="42" t="e">
        <f t="shared" si="997"/>
        <v>#REF!</v>
      </c>
      <c r="X841" s="42" t="e">
        <f t="shared" si="998"/>
        <v>#REF!</v>
      </c>
      <c r="Y841" s="42" t="e">
        <f t="shared" si="999"/>
        <v>#REF!</v>
      </c>
      <c r="Z841" s="116" t="e">
        <f t="shared" si="1000"/>
        <v>#REF!</v>
      </c>
      <c r="AA841" s="120">
        <f t="shared" si="1001"/>
        <v>0</v>
      </c>
      <c r="AB841" s="153">
        <f t="shared" si="969"/>
        <v>0</v>
      </c>
      <c r="AC841" s="1"/>
      <c r="AD841" s="1"/>
      <c r="AE841" s="1"/>
      <c r="AF841" s="1"/>
      <c r="AG841" s="1"/>
      <c r="AH841" s="1"/>
      <c r="AI841" s="1"/>
      <c r="AJ841" s="1"/>
      <c r="AK841" s="1"/>
      <c r="AL841" s="1"/>
      <c r="AM841" s="1"/>
      <c r="AN841" s="1"/>
      <c r="AO841" s="1"/>
    </row>
    <row r="842" spans="1:41" s="3" customFormat="1">
      <c r="A842" s="211">
        <v>5357</v>
      </c>
      <c r="B842" s="186" t="s">
        <v>1416</v>
      </c>
      <c r="C842" s="53"/>
      <c r="D842" s="7"/>
      <c r="E842" s="9"/>
      <c r="F842" s="70">
        <v>1</v>
      </c>
      <c r="G842" s="71"/>
      <c r="H842" s="72">
        <f t="shared" ref="H842:H843" si="1015">SUM(E842:G842)</f>
        <v>1</v>
      </c>
      <c r="I842" s="70">
        <v>1</v>
      </c>
      <c r="J842" s="71" t="s">
        <v>216</v>
      </c>
      <c r="K842" s="73">
        <f>SUMIF(exportMMB!D:D,budgetMMB!A842,exportMMB!F:F)</f>
        <v>0</v>
      </c>
      <c r="L842" s="19">
        <f t="shared" ref="L842:L843" si="1016">H842*I842*K842</f>
        <v>0</v>
      </c>
      <c r="M842" s="32"/>
      <c r="N842" s="19">
        <f t="shared" ref="N842:N843" si="1017">MAX(L842-SUM(O842:R842),0)</f>
        <v>0</v>
      </c>
      <c r="O842" s="42"/>
      <c r="P842" s="42"/>
      <c r="Q842" s="42"/>
      <c r="R842" s="42"/>
      <c r="S842" s="19">
        <f t="shared" ref="S842:S843" si="1018">L842-SUM(N842:R842)</f>
        <v>0</v>
      </c>
      <c r="T842" s="42">
        <f t="shared" ref="T842:T843" si="1019">N842</f>
        <v>0</v>
      </c>
      <c r="U842" s="42" t="e">
        <f>SUMIF(#REF!,A842,#REF!)</f>
        <v>#REF!</v>
      </c>
      <c r="V842" s="42" t="e">
        <f>SUMIF(#REF!,A842,#REF!)</f>
        <v>#REF!</v>
      </c>
      <c r="W842" s="42" t="e">
        <f t="shared" ref="W842:W843" si="1020">U842+V842</f>
        <v>#REF!</v>
      </c>
      <c r="X842" s="42" t="e">
        <f t="shared" ref="X842:X843" si="1021">MAX(L842-W842,0)</f>
        <v>#REF!</v>
      </c>
      <c r="Y842" s="42" t="e">
        <f t="shared" ref="Y842:Y843" si="1022">W842+X842</f>
        <v>#REF!</v>
      </c>
      <c r="Z842" s="116" t="e">
        <f t="shared" ref="Z842:Z843" si="1023">L842-Y842</f>
        <v>#REF!</v>
      </c>
      <c r="AA842" s="120">
        <f t="shared" ref="AA842:AA843" si="1024">AB842-L842</f>
        <v>0</v>
      </c>
      <c r="AB842" s="153">
        <f t="shared" ref="AB842:AB843" si="1025">L842</f>
        <v>0</v>
      </c>
      <c r="AC842" s="1"/>
      <c r="AD842" s="1"/>
      <c r="AE842" s="1"/>
      <c r="AF842" s="1"/>
      <c r="AG842" s="1"/>
      <c r="AH842" s="1"/>
      <c r="AI842" s="1"/>
      <c r="AJ842" s="1"/>
      <c r="AK842" s="1"/>
      <c r="AL842" s="1"/>
      <c r="AM842" s="1"/>
      <c r="AN842" s="1"/>
      <c r="AO842" s="1"/>
    </row>
    <row r="843" spans="1:41" s="3" customFormat="1">
      <c r="A843" s="211">
        <v>5358</v>
      </c>
      <c r="B843" s="186" t="s">
        <v>1415</v>
      </c>
      <c r="C843" s="53" t="s">
        <v>1023</v>
      </c>
      <c r="D843" s="7"/>
      <c r="E843" s="9"/>
      <c r="F843" s="70">
        <v>1</v>
      </c>
      <c r="G843" s="71"/>
      <c r="H843" s="72">
        <f t="shared" si="1015"/>
        <v>1</v>
      </c>
      <c r="I843" s="70">
        <v>1</v>
      </c>
      <c r="J843" s="71" t="s">
        <v>216</v>
      </c>
      <c r="K843" s="73">
        <f>SUMIF(exportMMB!D:D,budgetMMB!A843,exportMMB!F:F)</f>
        <v>0</v>
      </c>
      <c r="L843" s="19">
        <f t="shared" si="1016"/>
        <v>0</v>
      </c>
      <c r="M843" s="32"/>
      <c r="N843" s="19">
        <f t="shared" si="1017"/>
        <v>0</v>
      </c>
      <c r="O843" s="42"/>
      <c r="P843" s="42"/>
      <c r="Q843" s="42"/>
      <c r="R843" s="42"/>
      <c r="S843" s="19">
        <f t="shared" si="1018"/>
        <v>0</v>
      </c>
      <c r="T843" s="42">
        <f t="shared" si="1019"/>
        <v>0</v>
      </c>
      <c r="U843" s="42" t="e">
        <f>SUMIF(#REF!,A843,#REF!)</f>
        <v>#REF!</v>
      </c>
      <c r="V843" s="42" t="e">
        <f>SUMIF(#REF!,A843,#REF!)</f>
        <v>#REF!</v>
      </c>
      <c r="W843" s="42" t="e">
        <f t="shared" si="1020"/>
        <v>#REF!</v>
      </c>
      <c r="X843" s="42" t="e">
        <f t="shared" si="1021"/>
        <v>#REF!</v>
      </c>
      <c r="Y843" s="42" t="e">
        <f t="shared" si="1022"/>
        <v>#REF!</v>
      </c>
      <c r="Z843" s="116" t="e">
        <f t="shared" si="1023"/>
        <v>#REF!</v>
      </c>
      <c r="AA843" s="120">
        <f t="shared" si="1024"/>
        <v>0</v>
      </c>
      <c r="AB843" s="153">
        <f t="shared" si="1025"/>
        <v>0</v>
      </c>
      <c r="AC843" s="1"/>
      <c r="AD843" s="1"/>
      <c r="AE843" s="1"/>
      <c r="AF843" s="1"/>
      <c r="AG843" s="1"/>
      <c r="AH843" s="1"/>
      <c r="AI843" s="1"/>
      <c r="AJ843" s="1"/>
      <c r="AK843" s="1"/>
      <c r="AL843" s="1"/>
      <c r="AM843" s="1"/>
      <c r="AN843" s="1"/>
      <c r="AO843" s="1"/>
    </row>
    <row r="844" spans="1:41" s="3" customFormat="1">
      <c r="A844" s="180" t="s">
        <v>570</v>
      </c>
      <c r="B844" s="53" t="s">
        <v>571</v>
      </c>
      <c r="C844" s="53" t="s">
        <v>1023</v>
      </c>
      <c r="D844" s="7"/>
      <c r="E844" s="9"/>
      <c r="F844" s="70">
        <v>1</v>
      </c>
      <c r="G844" s="71"/>
      <c r="H844" s="72">
        <f t="shared" ref="H844:H847" si="1026">SUM(E844:G844)</f>
        <v>1</v>
      </c>
      <c r="I844" s="70">
        <v>1</v>
      </c>
      <c r="J844" s="71" t="s">
        <v>216</v>
      </c>
      <c r="K844" s="73">
        <f>SUMIF(exportMMB!D:D,budgetMMB!A844,exportMMB!F:F)</f>
        <v>0</v>
      </c>
      <c r="L844" s="19">
        <f t="shared" si="993"/>
        <v>0</v>
      </c>
      <c r="M844" s="32"/>
      <c r="N844" s="19">
        <f t="shared" si="994"/>
        <v>0</v>
      </c>
      <c r="O844" s="42"/>
      <c r="P844" s="42"/>
      <c r="Q844" s="42"/>
      <c r="R844" s="42"/>
      <c r="S844" s="19">
        <f t="shared" si="995"/>
        <v>0</v>
      </c>
      <c r="T844" s="42">
        <f t="shared" si="996"/>
        <v>0</v>
      </c>
      <c r="U844" s="42" t="e">
        <f>SUMIF(#REF!,A844,#REF!)</f>
        <v>#REF!</v>
      </c>
      <c r="V844" s="42" t="e">
        <f>SUMIF(#REF!,A844,#REF!)</f>
        <v>#REF!</v>
      </c>
      <c r="W844" s="42" t="e">
        <f t="shared" si="997"/>
        <v>#REF!</v>
      </c>
      <c r="X844" s="42" t="e">
        <f t="shared" si="998"/>
        <v>#REF!</v>
      </c>
      <c r="Y844" s="42" t="e">
        <f t="shared" si="999"/>
        <v>#REF!</v>
      </c>
      <c r="Z844" s="116" t="e">
        <f t="shared" si="1000"/>
        <v>#REF!</v>
      </c>
      <c r="AA844" s="120">
        <f t="shared" si="1001"/>
        <v>0</v>
      </c>
      <c r="AB844" s="153">
        <f t="shared" si="969"/>
        <v>0</v>
      </c>
      <c r="AC844" s="1"/>
      <c r="AD844" s="1"/>
      <c r="AE844" s="1"/>
      <c r="AF844" s="1"/>
      <c r="AG844" s="1"/>
      <c r="AH844" s="1"/>
      <c r="AI844" s="1"/>
      <c r="AJ844" s="1"/>
      <c r="AK844" s="1"/>
      <c r="AL844" s="1"/>
      <c r="AM844" s="1"/>
      <c r="AN844" s="1"/>
      <c r="AO844" s="1"/>
    </row>
    <row r="845" spans="1:41" s="3" customFormat="1">
      <c r="A845" s="180">
        <v>5370</v>
      </c>
      <c r="B845" s="53" t="s">
        <v>956</v>
      </c>
      <c r="C845" s="53" t="s">
        <v>1023</v>
      </c>
      <c r="D845" s="7"/>
      <c r="E845" s="9"/>
      <c r="F845" s="70">
        <v>1</v>
      </c>
      <c r="G845" s="71"/>
      <c r="H845" s="72">
        <f t="shared" si="1026"/>
        <v>1</v>
      </c>
      <c r="I845" s="70">
        <v>1</v>
      </c>
      <c r="J845" s="71" t="s">
        <v>216</v>
      </c>
      <c r="K845" s="73">
        <f>SUMIF(exportMMB!D:D,budgetMMB!A845,exportMMB!F:F)</f>
        <v>0</v>
      </c>
      <c r="L845" s="19">
        <f t="shared" si="993"/>
        <v>0</v>
      </c>
      <c r="M845" s="32"/>
      <c r="N845" s="19">
        <f t="shared" si="994"/>
        <v>0</v>
      </c>
      <c r="O845" s="42"/>
      <c r="P845" s="42"/>
      <c r="Q845" s="42"/>
      <c r="R845" s="42"/>
      <c r="S845" s="19">
        <f t="shared" si="995"/>
        <v>0</v>
      </c>
      <c r="T845" s="42">
        <f t="shared" si="996"/>
        <v>0</v>
      </c>
      <c r="U845" s="42" t="e">
        <f>SUMIF(#REF!,A845,#REF!)</f>
        <v>#REF!</v>
      </c>
      <c r="V845" s="42" t="e">
        <f>SUMIF(#REF!,A845,#REF!)</f>
        <v>#REF!</v>
      </c>
      <c r="W845" s="42" t="e">
        <f t="shared" si="997"/>
        <v>#REF!</v>
      </c>
      <c r="X845" s="42" t="e">
        <f t="shared" si="998"/>
        <v>#REF!</v>
      </c>
      <c r="Y845" s="42" t="e">
        <f t="shared" si="999"/>
        <v>#REF!</v>
      </c>
      <c r="Z845" s="116" t="e">
        <f t="shared" si="1000"/>
        <v>#REF!</v>
      </c>
      <c r="AA845" s="120">
        <f t="shared" si="1001"/>
        <v>0</v>
      </c>
      <c r="AB845" s="153">
        <f t="shared" si="969"/>
        <v>0</v>
      </c>
      <c r="AC845" s="1"/>
      <c r="AD845" s="1"/>
      <c r="AE845" s="1"/>
      <c r="AF845" s="1"/>
      <c r="AG845" s="1"/>
      <c r="AH845" s="1"/>
      <c r="AI845" s="1"/>
      <c r="AJ845" s="1"/>
      <c r="AK845" s="1"/>
      <c r="AL845" s="1"/>
      <c r="AM845" s="1"/>
      <c r="AN845" s="1"/>
      <c r="AO845" s="1"/>
    </row>
    <row r="846" spans="1:41" s="3" customFormat="1">
      <c r="A846" s="48">
        <v>5390</v>
      </c>
      <c r="B846" s="53" t="s">
        <v>599</v>
      </c>
      <c r="C846" s="53"/>
      <c r="D846" s="7"/>
      <c r="E846" s="9"/>
      <c r="F846" s="70">
        <v>1</v>
      </c>
      <c r="G846" s="71"/>
      <c r="H846" s="72">
        <f t="shared" si="1026"/>
        <v>1</v>
      </c>
      <c r="I846" s="70">
        <v>1</v>
      </c>
      <c r="J846" s="71" t="s">
        <v>216</v>
      </c>
      <c r="K846" s="73">
        <f>SUMIF(exportMMB!D:D,budgetMMB!A846,exportMMB!F:F)</f>
        <v>0</v>
      </c>
      <c r="L846" s="19">
        <f t="shared" si="993"/>
        <v>0</v>
      </c>
      <c r="M846" s="32"/>
      <c r="N846" s="19">
        <f t="shared" si="994"/>
        <v>0</v>
      </c>
      <c r="O846" s="42"/>
      <c r="P846" s="42"/>
      <c r="Q846" s="42"/>
      <c r="R846" s="42"/>
      <c r="S846" s="19">
        <f t="shared" si="995"/>
        <v>0</v>
      </c>
      <c r="T846" s="45"/>
      <c r="U846" s="42" t="e">
        <f>SUMIF(#REF!,A846,#REF!)</f>
        <v>#REF!</v>
      </c>
      <c r="V846" s="42" t="e">
        <f>SUMIF(#REF!,A846,#REF!)</f>
        <v>#REF!</v>
      </c>
      <c r="W846" s="42" t="e">
        <f t="shared" si="997"/>
        <v>#REF!</v>
      </c>
      <c r="X846" s="42" t="e">
        <f t="shared" si="998"/>
        <v>#REF!</v>
      </c>
      <c r="Y846" s="42" t="e">
        <f t="shared" si="999"/>
        <v>#REF!</v>
      </c>
      <c r="Z846" s="116" t="e">
        <f t="shared" si="1000"/>
        <v>#REF!</v>
      </c>
      <c r="AA846" s="120">
        <f t="shared" si="1001"/>
        <v>0</v>
      </c>
      <c r="AB846" s="153">
        <f t="shared" si="969"/>
        <v>0</v>
      </c>
      <c r="AC846" s="1"/>
      <c r="AD846" s="1"/>
      <c r="AE846" s="1"/>
      <c r="AF846" s="1"/>
      <c r="AG846" s="1"/>
      <c r="AH846" s="1"/>
      <c r="AI846" s="1"/>
      <c r="AJ846" s="1"/>
      <c r="AK846" s="1"/>
      <c r="AL846" s="1"/>
      <c r="AM846" s="1"/>
      <c r="AN846" s="1"/>
      <c r="AO846" s="1"/>
    </row>
    <row r="847" spans="1:41" s="3" customFormat="1">
      <c r="A847" s="48">
        <v>5394</v>
      </c>
      <c r="B847" s="53" t="s">
        <v>616</v>
      </c>
      <c r="C847" s="53"/>
      <c r="D847" s="7"/>
      <c r="E847" s="9"/>
      <c r="F847" s="70">
        <v>1</v>
      </c>
      <c r="G847" s="71"/>
      <c r="H847" s="72">
        <f t="shared" si="1026"/>
        <v>1</v>
      </c>
      <c r="I847" s="70">
        <v>1</v>
      </c>
      <c r="J847" s="71" t="s">
        <v>216</v>
      </c>
      <c r="K847" s="73">
        <f>SUMIF(exportMMB!D:D,budgetMMB!A847,exportMMB!F:F)</f>
        <v>0</v>
      </c>
      <c r="L847" s="19">
        <f t="shared" si="993"/>
        <v>0</v>
      </c>
      <c r="M847" s="32"/>
      <c r="N847" s="19">
        <f t="shared" si="994"/>
        <v>0</v>
      </c>
      <c r="O847" s="42"/>
      <c r="P847" s="42"/>
      <c r="Q847" s="42"/>
      <c r="R847" s="42"/>
      <c r="S847" s="19">
        <f t="shared" si="995"/>
        <v>0</v>
      </c>
      <c r="T847" s="45"/>
      <c r="U847" s="42" t="e">
        <f>SUMIF(#REF!,A847,#REF!)</f>
        <v>#REF!</v>
      </c>
      <c r="V847" s="42" t="e">
        <f>SUMIF(#REF!,A847,#REF!)</f>
        <v>#REF!</v>
      </c>
      <c r="W847" s="42" t="e">
        <f t="shared" si="997"/>
        <v>#REF!</v>
      </c>
      <c r="X847" s="42" t="e">
        <f t="shared" si="998"/>
        <v>#REF!</v>
      </c>
      <c r="Y847" s="42" t="e">
        <f t="shared" si="999"/>
        <v>#REF!</v>
      </c>
      <c r="Z847" s="116" t="e">
        <f t="shared" si="1000"/>
        <v>#REF!</v>
      </c>
      <c r="AA847" s="120">
        <f t="shared" si="1001"/>
        <v>0</v>
      </c>
      <c r="AB847" s="153">
        <f t="shared" si="969"/>
        <v>0</v>
      </c>
      <c r="AC847" s="1"/>
      <c r="AD847" s="1"/>
      <c r="AE847" s="1"/>
      <c r="AF847" s="1"/>
      <c r="AG847" s="1"/>
      <c r="AH847" s="1"/>
      <c r="AI847" s="1"/>
      <c r="AJ847" s="1"/>
      <c r="AK847" s="1"/>
      <c r="AL847" s="1"/>
      <c r="AM847" s="1"/>
      <c r="AN847" s="1"/>
      <c r="AO847" s="1"/>
    </row>
    <row r="848" spans="1:41" s="3" customFormat="1">
      <c r="A848" s="48"/>
      <c r="B848" s="55" t="s">
        <v>253</v>
      </c>
      <c r="C848" s="55"/>
      <c r="D848" s="7"/>
      <c r="E848" s="9"/>
      <c r="F848" s="70"/>
      <c r="G848" s="71"/>
      <c r="H848" s="72"/>
      <c r="I848" s="70"/>
      <c r="J848" s="71"/>
      <c r="K848" s="73"/>
      <c r="L848" s="21">
        <f t="shared" ref="L848:AB848" si="1027">SUM(L825:L847)</f>
        <v>0</v>
      </c>
      <c r="M848" s="28">
        <f t="shared" si="1027"/>
        <v>0</v>
      </c>
      <c r="N848" s="21">
        <f t="shared" si="1027"/>
        <v>0</v>
      </c>
      <c r="O848" s="43">
        <f t="shared" si="1027"/>
        <v>0</v>
      </c>
      <c r="P848" s="43">
        <f t="shared" si="1027"/>
        <v>0</v>
      </c>
      <c r="Q848" s="43">
        <f t="shared" si="1027"/>
        <v>0</v>
      </c>
      <c r="R848" s="43">
        <f t="shared" si="1027"/>
        <v>0</v>
      </c>
      <c r="S848" s="21">
        <f t="shared" si="1027"/>
        <v>0</v>
      </c>
      <c r="T848" s="43">
        <f t="shared" si="1027"/>
        <v>0</v>
      </c>
      <c r="U848" s="46" t="e">
        <f t="shared" si="1027"/>
        <v>#REF!</v>
      </c>
      <c r="V848" s="46" t="e">
        <f t="shared" si="1027"/>
        <v>#REF!</v>
      </c>
      <c r="W848" s="46" t="e">
        <f t="shared" si="1027"/>
        <v>#REF!</v>
      </c>
      <c r="X848" s="46" t="e">
        <f t="shared" si="1027"/>
        <v>#REF!</v>
      </c>
      <c r="Y848" s="46" t="e">
        <f t="shared" si="1027"/>
        <v>#REF!</v>
      </c>
      <c r="Z848" s="142" t="e">
        <f t="shared" si="1027"/>
        <v>#REF!</v>
      </c>
      <c r="AA848" s="143">
        <f t="shared" si="1027"/>
        <v>0</v>
      </c>
      <c r="AB848" s="161">
        <f t="shared" si="1027"/>
        <v>0</v>
      </c>
      <c r="AC848" s="1"/>
      <c r="AD848" s="1"/>
      <c r="AE848" s="1"/>
      <c r="AF848" s="1"/>
      <c r="AG848" s="1"/>
      <c r="AH848" s="1"/>
      <c r="AI848" s="1"/>
      <c r="AJ848" s="1"/>
      <c r="AK848" s="1"/>
      <c r="AL848" s="1"/>
      <c r="AM848" s="1"/>
      <c r="AN848" s="1"/>
      <c r="AO848" s="1"/>
    </row>
    <row r="849" spans="1:41" s="3" customFormat="1">
      <c r="A849" s="18"/>
      <c r="B849" s="55"/>
      <c r="C849" s="55"/>
      <c r="D849" s="7"/>
      <c r="E849" s="4"/>
      <c r="F849" s="70"/>
      <c r="G849" s="71"/>
      <c r="H849" s="72"/>
      <c r="I849" s="70"/>
      <c r="J849" s="74"/>
      <c r="K849" s="73"/>
      <c r="L849" s="24"/>
      <c r="M849" s="30"/>
      <c r="N849" s="24"/>
      <c r="O849" s="42"/>
      <c r="P849" s="42"/>
      <c r="Q849" s="42"/>
      <c r="R849" s="42"/>
      <c r="S849" s="19"/>
      <c r="T849" s="42"/>
      <c r="U849" s="42"/>
      <c r="V849" s="42"/>
      <c r="W849" s="42"/>
      <c r="X849" s="42"/>
      <c r="Y849" s="42"/>
      <c r="Z849" s="116"/>
      <c r="AA849" s="120"/>
      <c r="AB849" s="162"/>
      <c r="AC849" s="1"/>
      <c r="AD849" s="1"/>
      <c r="AE849" s="1"/>
      <c r="AF849" s="1"/>
      <c r="AG849" s="1"/>
      <c r="AH849" s="1"/>
      <c r="AI849" s="1"/>
      <c r="AJ849" s="1"/>
      <c r="AK849" s="1"/>
      <c r="AL849" s="1"/>
      <c r="AM849" s="1"/>
      <c r="AN849" s="1"/>
      <c r="AO849" s="1"/>
    </row>
    <row r="850" spans="1:41" s="3" customFormat="1">
      <c r="A850" s="50" t="s">
        <v>209</v>
      </c>
      <c r="B850" s="38" t="s">
        <v>970</v>
      </c>
      <c r="C850" s="38"/>
      <c r="D850" s="7"/>
      <c r="E850" s="9"/>
      <c r="F850" s="70"/>
      <c r="G850" s="71"/>
      <c r="H850" s="72"/>
      <c r="I850" s="70"/>
      <c r="J850" s="71"/>
      <c r="K850" s="73"/>
      <c r="L850" s="19"/>
      <c r="M850" s="32"/>
      <c r="N850" s="19"/>
      <c r="O850" s="42"/>
      <c r="P850" s="42"/>
      <c r="Q850" s="42"/>
      <c r="R850" s="42"/>
      <c r="S850" s="19"/>
      <c r="T850" s="42"/>
      <c r="U850" s="42"/>
      <c r="V850" s="42"/>
      <c r="W850" s="42"/>
      <c r="X850" s="42"/>
      <c r="Y850" s="42"/>
      <c r="Z850" s="116"/>
      <c r="AA850" s="120"/>
      <c r="AB850" s="162"/>
      <c r="AC850" s="1"/>
      <c r="AD850" s="1"/>
      <c r="AE850" s="1"/>
      <c r="AF850" s="1"/>
      <c r="AG850" s="1"/>
      <c r="AH850" s="1"/>
      <c r="AI850" s="1"/>
      <c r="AJ850" s="1"/>
      <c r="AK850" s="1"/>
      <c r="AL850" s="1"/>
      <c r="AM850" s="1"/>
      <c r="AN850" s="1"/>
      <c r="AO850" s="1"/>
    </row>
    <row r="851" spans="1:41" s="3" customFormat="1">
      <c r="A851" s="180">
        <v>5444</v>
      </c>
      <c r="B851" s="53" t="s">
        <v>463</v>
      </c>
      <c r="C851" s="53" t="s">
        <v>1023</v>
      </c>
      <c r="D851" s="7"/>
      <c r="E851" s="9"/>
      <c r="F851" s="70">
        <v>1</v>
      </c>
      <c r="G851" s="71"/>
      <c r="H851" s="72">
        <f t="shared" ref="H851:H856" si="1028">SUM(E851:G851)</f>
        <v>1</v>
      </c>
      <c r="I851" s="70">
        <v>1</v>
      </c>
      <c r="J851" s="71" t="s">
        <v>216</v>
      </c>
      <c r="K851" s="73">
        <f>SUMIF(exportMMB!D:D,budgetMMB!A851,exportMMB!F:F)</f>
        <v>0</v>
      </c>
      <c r="L851" s="19">
        <f t="shared" ref="L851:L860" si="1029">H851*I851*K851</f>
        <v>0</v>
      </c>
      <c r="M851" s="32"/>
      <c r="N851" s="19">
        <f t="shared" ref="N851:N860" si="1030">MAX(L851-SUM(O851:R851),0)</f>
        <v>0</v>
      </c>
      <c r="O851" s="42"/>
      <c r="P851" s="42"/>
      <c r="Q851" s="42"/>
      <c r="R851" s="42"/>
      <c r="S851" s="19">
        <f t="shared" ref="S851:S860" si="1031">L851-SUM(N851:R851)</f>
        <v>0</v>
      </c>
      <c r="T851" s="42">
        <f t="shared" ref="T851:T859" si="1032">N851</f>
        <v>0</v>
      </c>
      <c r="U851" s="42" t="e">
        <f>SUMIF(#REF!,A851,#REF!)</f>
        <v>#REF!</v>
      </c>
      <c r="V851" s="42" t="e">
        <f>SUMIF(#REF!,A851,#REF!)</f>
        <v>#REF!</v>
      </c>
      <c r="W851" s="42" t="e">
        <f t="shared" ref="W851:W860" si="1033">U851+V851</f>
        <v>#REF!</v>
      </c>
      <c r="X851" s="42" t="e">
        <f t="shared" ref="X851:X860" si="1034">MAX(L851-W851,0)</f>
        <v>#REF!</v>
      </c>
      <c r="Y851" s="42" t="e">
        <f t="shared" ref="Y851:Y860" si="1035">W851+X851</f>
        <v>#REF!</v>
      </c>
      <c r="Z851" s="116" t="e">
        <f t="shared" ref="Z851:Z860" si="1036">L851-Y851</f>
        <v>#REF!</v>
      </c>
      <c r="AA851" s="120">
        <f t="shared" ref="AA851:AA860" si="1037">AB851-L851</f>
        <v>0</v>
      </c>
      <c r="AB851" s="153">
        <f t="shared" si="969"/>
        <v>0</v>
      </c>
      <c r="AC851" s="1"/>
      <c r="AD851" s="1"/>
      <c r="AE851" s="1"/>
      <c r="AF851" s="1"/>
      <c r="AG851" s="1"/>
      <c r="AH851" s="1"/>
      <c r="AI851" s="1"/>
      <c r="AJ851" s="1"/>
      <c r="AK851" s="1"/>
      <c r="AL851" s="1"/>
      <c r="AM851" s="1"/>
      <c r="AN851" s="1"/>
      <c r="AO851" s="1"/>
    </row>
    <row r="852" spans="1:41" s="3" customFormat="1">
      <c r="A852" s="180" t="s">
        <v>464</v>
      </c>
      <c r="B852" s="53" t="s">
        <v>974</v>
      </c>
      <c r="C852" s="53" t="s">
        <v>1023</v>
      </c>
      <c r="D852" s="7"/>
      <c r="E852" s="9"/>
      <c r="F852" s="70">
        <v>1</v>
      </c>
      <c r="G852" s="71"/>
      <c r="H852" s="72">
        <f t="shared" si="1028"/>
        <v>1</v>
      </c>
      <c r="I852" s="70">
        <v>1</v>
      </c>
      <c r="J852" s="71" t="s">
        <v>216</v>
      </c>
      <c r="K852" s="73">
        <f>SUMIF(exportMMB!D:D,budgetMMB!A852,exportMMB!F:F)</f>
        <v>0</v>
      </c>
      <c r="L852" s="19">
        <f t="shared" si="1029"/>
        <v>0</v>
      </c>
      <c r="M852" s="32"/>
      <c r="N852" s="19">
        <f t="shared" si="1030"/>
        <v>0</v>
      </c>
      <c r="O852" s="42"/>
      <c r="P852" s="42"/>
      <c r="Q852" s="42"/>
      <c r="R852" s="42"/>
      <c r="S852" s="19">
        <f t="shared" si="1031"/>
        <v>0</v>
      </c>
      <c r="T852" s="42">
        <f t="shared" si="1032"/>
        <v>0</v>
      </c>
      <c r="U852" s="42" t="e">
        <f>SUMIF(#REF!,A852,#REF!)</f>
        <v>#REF!</v>
      </c>
      <c r="V852" s="42" t="e">
        <f>SUMIF(#REF!,A852,#REF!)</f>
        <v>#REF!</v>
      </c>
      <c r="W852" s="42" t="e">
        <f t="shared" si="1033"/>
        <v>#REF!</v>
      </c>
      <c r="X852" s="42" t="e">
        <f t="shared" si="1034"/>
        <v>#REF!</v>
      </c>
      <c r="Y852" s="42" t="e">
        <f t="shared" si="1035"/>
        <v>#REF!</v>
      </c>
      <c r="Z852" s="116" t="e">
        <f t="shared" si="1036"/>
        <v>#REF!</v>
      </c>
      <c r="AA852" s="120">
        <f t="shared" si="1037"/>
        <v>0</v>
      </c>
      <c r="AB852" s="153">
        <f t="shared" si="969"/>
        <v>0</v>
      </c>
      <c r="AC852" s="1"/>
      <c r="AD852" s="1"/>
      <c r="AE852" s="1"/>
      <c r="AF852" s="1"/>
      <c r="AG852" s="1"/>
      <c r="AH852" s="1"/>
      <c r="AI852" s="1"/>
      <c r="AJ852" s="1"/>
      <c r="AK852" s="1"/>
      <c r="AL852" s="1"/>
      <c r="AM852" s="1"/>
      <c r="AN852" s="1"/>
      <c r="AO852" s="1"/>
    </row>
    <row r="853" spans="1:41" s="3" customFormat="1">
      <c r="A853" s="180" t="s">
        <v>465</v>
      </c>
      <c r="B853" s="53" t="s">
        <v>975</v>
      </c>
      <c r="C853" s="53" t="s">
        <v>1023</v>
      </c>
      <c r="D853" s="7"/>
      <c r="E853" s="9"/>
      <c r="F853" s="70">
        <v>1</v>
      </c>
      <c r="G853" s="71"/>
      <c r="H853" s="72">
        <f t="shared" si="1028"/>
        <v>1</v>
      </c>
      <c r="I853" s="70">
        <v>1</v>
      </c>
      <c r="J853" s="71" t="s">
        <v>216</v>
      </c>
      <c r="K853" s="73">
        <f>SUMIF(exportMMB!D:D,budgetMMB!A853,exportMMB!F:F)</f>
        <v>0</v>
      </c>
      <c r="L853" s="19">
        <f t="shared" si="1029"/>
        <v>0</v>
      </c>
      <c r="M853" s="32"/>
      <c r="N853" s="19">
        <f t="shared" si="1030"/>
        <v>0</v>
      </c>
      <c r="O853" s="42"/>
      <c r="P853" s="42"/>
      <c r="Q853" s="42"/>
      <c r="R853" s="42"/>
      <c r="S853" s="19">
        <f t="shared" si="1031"/>
        <v>0</v>
      </c>
      <c r="T853" s="42">
        <f t="shared" si="1032"/>
        <v>0</v>
      </c>
      <c r="U853" s="42" t="e">
        <f>SUMIF(#REF!,A853,#REF!)</f>
        <v>#REF!</v>
      </c>
      <c r="V853" s="42" t="e">
        <f>SUMIF(#REF!,A853,#REF!)</f>
        <v>#REF!</v>
      </c>
      <c r="W853" s="42" t="e">
        <f t="shared" si="1033"/>
        <v>#REF!</v>
      </c>
      <c r="X853" s="42" t="e">
        <f t="shared" si="1034"/>
        <v>#REF!</v>
      </c>
      <c r="Y853" s="42" t="e">
        <f t="shared" si="1035"/>
        <v>#REF!</v>
      </c>
      <c r="Z853" s="116" t="e">
        <f t="shared" si="1036"/>
        <v>#REF!</v>
      </c>
      <c r="AA853" s="120">
        <f t="shared" si="1037"/>
        <v>0</v>
      </c>
      <c r="AB853" s="153">
        <f t="shared" si="969"/>
        <v>0</v>
      </c>
      <c r="AC853" s="1"/>
      <c r="AD853" s="1"/>
      <c r="AE853" s="1"/>
      <c r="AF853" s="1"/>
      <c r="AG853" s="1"/>
      <c r="AH853" s="1"/>
      <c r="AI853" s="1"/>
      <c r="AJ853" s="1"/>
      <c r="AK853" s="1"/>
      <c r="AL853" s="1"/>
      <c r="AM853" s="1"/>
      <c r="AN853" s="1"/>
      <c r="AO853" s="1"/>
    </row>
    <row r="854" spans="1:41" s="3" customFormat="1">
      <c r="A854" s="180" t="s">
        <v>989</v>
      </c>
      <c r="B854" s="53" t="s">
        <v>971</v>
      </c>
      <c r="C854" s="53" t="s">
        <v>1023</v>
      </c>
      <c r="D854" s="7"/>
      <c r="E854" s="4"/>
      <c r="F854" s="70">
        <v>1</v>
      </c>
      <c r="G854" s="71"/>
      <c r="H854" s="72">
        <f t="shared" ref="H854" si="1038">SUM(E854:G854)</f>
        <v>1</v>
      </c>
      <c r="I854" s="70">
        <v>1</v>
      </c>
      <c r="J854" s="71" t="s">
        <v>216</v>
      </c>
      <c r="K854" s="73">
        <f>SUMIF(exportMMB!D:D,budgetMMB!A854,exportMMB!F:F)</f>
        <v>0</v>
      </c>
      <c r="L854" s="19">
        <f t="shared" ref="L854" si="1039">H854*I854*K854</f>
        <v>0</v>
      </c>
      <c r="M854" s="32"/>
      <c r="N854" s="19">
        <f t="shared" si="1030"/>
        <v>0</v>
      </c>
      <c r="O854" s="42"/>
      <c r="P854" s="42"/>
      <c r="Q854" s="42"/>
      <c r="R854" s="42"/>
      <c r="S854" s="19">
        <f t="shared" si="1031"/>
        <v>0</v>
      </c>
      <c r="T854" s="42">
        <f t="shared" ref="T854" si="1040">N854</f>
        <v>0</v>
      </c>
      <c r="U854" s="42" t="e">
        <f>SUMIF(#REF!,A854,#REF!)</f>
        <v>#REF!</v>
      </c>
      <c r="V854" s="42" t="e">
        <f>SUMIF(#REF!,A854,#REF!)</f>
        <v>#REF!</v>
      </c>
      <c r="W854" s="42" t="e">
        <f t="shared" ref="W854" si="1041">U854+V854</f>
        <v>#REF!</v>
      </c>
      <c r="X854" s="42" t="e">
        <f t="shared" si="1034"/>
        <v>#REF!</v>
      </c>
      <c r="Y854" s="42" t="e">
        <f t="shared" ref="Y854" si="1042">W854+X854</f>
        <v>#REF!</v>
      </c>
      <c r="Z854" s="116" t="e">
        <f t="shared" si="1036"/>
        <v>#REF!</v>
      </c>
      <c r="AA854" s="120">
        <f t="shared" si="1037"/>
        <v>0</v>
      </c>
      <c r="AB854" s="153">
        <f t="shared" si="969"/>
        <v>0</v>
      </c>
      <c r="AC854" s="1"/>
      <c r="AD854" s="1"/>
      <c r="AE854" s="1"/>
      <c r="AF854" s="1"/>
      <c r="AG854" s="1"/>
      <c r="AH854" s="1"/>
      <c r="AI854" s="1"/>
      <c r="AJ854" s="1"/>
      <c r="AK854" s="1"/>
      <c r="AL854" s="1"/>
      <c r="AM854" s="1"/>
      <c r="AN854" s="1"/>
      <c r="AO854" s="1"/>
    </row>
    <row r="855" spans="1:41" s="3" customFormat="1">
      <c r="A855" s="180">
        <v>5450</v>
      </c>
      <c r="B855" s="53" t="s">
        <v>976</v>
      </c>
      <c r="C855" s="53" t="s">
        <v>1023</v>
      </c>
      <c r="D855" s="7"/>
      <c r="E855" s="9"/>
      <c r="F855" s="70">
        <v>1</v>
      </c>
      <c r="G855" s="71"/>
      <c r="H855" s="72">
        <f t="shared" si="1028"/>
        <v>1</v>
      </c>
      <c r="I855" s="70">
        <v>1</v>
      </c>
      <c r="J855" s="71" t="s">
        <v>216</v>
      </c>
      <c r="K855" s="73">
        <f>SUMIF(exportMMB!D:D,budgetMMB!A855,exportMMB!F:F)</f>
        <v>0</v>
      </c>
      <c r="L855" s="19">
        <f t="shared" si="1029"/>
        <v>0</v>
      </c>
      <c r="M855" s="32"/>
      <c r="N855" s="19">
        <f t="shared" si="1030"/>
        <v>0</v>
      </c>
      <c r="O855" s="42"/>
      <c r="P855" s="42"/>
      <c r="Q855" s="42"/>
      <c r="R855" s="42"/>
      <c r="S855" s="19">
        <f t="shared" si="1031"/>
        <v>0</v>
      </c>
      <c r="T855" s="42">
        <f t="shared" si="1032"/>
        <v>0</v>
      </c>
      <c r="U855" s="42" t="e">
        <f>SUMIF(#REF!,A855,#REF!)</f>
        <v>#REF!</v>
      </c>
      <c r="V855" s="42" t="e">
        <f>SUMIF(#REF!,A855,#REF!)</f>
        <v>#REF!</v>
      </c>
      <c r="W855" s="42" t="e">
        <f t="shared" si="1033"/>
        <v>#REF!</v>
      </c>
      <c r="X855" s="42" t="e">
        <f t="shared" si="1034"/>
        <v>#REF!</v>
      </c>
      <c r="Y855" s="42" t="e">
        <f t="shared" si="1035"/>
        <v>#REF!</v>
      </c>
      <c r="Z855" s="116" t="e">
        <f t="shared" si="1036"/>
        <v>#REF!</v>
      </c>
      <c r="AA855" s="120">
        <f t="shared" si="1037"/>
        <v>0</v>
      </c>
      <c r="AB855" s="153">
        <f t="shared" si="969"/>
        <v>0</v>
      </c>
      <c r="AC855" s="1"/>
      <c r="AD855" s="1"/>
      <c r="AE855" s="1"/>
      <c r="AF855" s="1"/>
      <c r="AG855" s="1"/>
      <c r="AH855" s="1"/>
      <c r="AI855" s="1"/>
      <c r="AJ855" s="1"/>
      <c r="AK855" s="1"/>
      <c r="AL855" s="1"/>
      <c r="AM855" s="1"/>
      <c r="AN855" s="1"/>
      <c r="AO855" s="1"/>
    </row>
    <row r="856" spans="1:41" s="3" customFormat="1">
      <c r="A856" s="180">
        <v>5451</v>
      </c>
      <c r="B856" s="53" t="s">
        <v>978</v>
      </c>
      <c r="C856" s="53" t="s">
        <v>1023</v>
      </c>
      <c r="D856" s="7"/>
      <c r="E856" s="9"/>
      <c r="F856" s="70">
        <v>1</v>
      </c>
      <c r="G856" s="71"/>
      <c r="H856" s="72">
        <f t="shared" si="1028"/>
        <v>1</v>
      </c>
      <c r="I856" s="70">
        <v>1</v>
      </c>
      <c r="J856" s="71" t="s">
        <v>216</v>
      </c>
      <c r="K856" s="73">
        <f>SUMIF(exportMMB!D:D,budgetMMB!A856,exportMMB!F:F)</f>
        <v>0</v>
      </c>
      <c r="L856" s="19">
        <f t="shared" si="1029"/>
        <v>0</v>
      </c>
      <c r="M856" s="32"/>
      <c r="N856" s="19">
        <f t="shared" si="1030"/>
        <v>0</v>
      </c>
      <c r="O856" s="42"/>
      <c r="P856" s="42"/>
      <c r="Q856" s="42"/>
      <c r="R856" s="42"/>
      <c r="S856" s="19">
        <f t="shared" si="1031"/>
        <v>0</v>
      </c>
      <c r="T856" s="42">
        <f t="shared" si="1032"/>
        <v>0</v>
      </c>
      <c r="U856" s="42" t="e">
        <f>SUMIF(#REF!,A856,#REF!)</f>
        <v>#REF!</v>
      </c>
      <c r="V856" s="42" t="e">
        <f>SUMIF(#REF!,A856,#REF!)</f>
        <v>#REF!</v>
      </c>
      <c r="W856" s="42" t="e">
        <f t="shared" si="1033"/>
        <v>#REF!</v>
      </c>
      <c r="X856" s="42" t="e">
        <f t="shared" si="1034"/>
        <v>#REF!</v>
      </c>
      <c r="Y856" s="42" t="e">
        <f t="shared" si="1035"/>
        <v>#REF!</v>
      </c>
      <c r="Z856" s="116" t="e">
        <f t="shared" si="1036"/>
        <v>#REF!</v>
      </c>
      <c r="AA856" s="120">
        <f t="shared" si="1037"/>
        <v>0</v>
      </c>
      <c r="AB856" s="153">
        <f t="shared" si="969"/>
        <v>0</v>
      </c>
      <c r="AC856" s="1"/>
      <c r="AD856" s="1"/>
      <c r="AE856" s="1"/>
      <c r="AF856" s="1"/>
      <c r="AG856" s="1"/>
      <c r="AH856" s="1"/>
      <c r="AI856" s="1"/>
      <c r="AJ856" s="1"/>
      <c r="AK856" s="1"/>
      <c r="AL856" s="1"/>
      <c r="AM856" s="1"/>
      <c r="AN856" s="1"/>
      <c r="AO856" s="1"/>
    </row>
    <row r="857" spans="1:41" s="3" customFormat="1">
      <c r="A857" s="180">
        <v>5456</v>
      </c>
      <c r="B857" s="53" t="s">
        <v>986</v>
      </c>
      <c r="C857" s="53" t="s">
        <v>1023</v>
      </c>
      <c r="D857" s="7"/>
      <c r="E857" s="9"/>
      <c r="F857" s="70">
        <v>1</v>
      </c>
      <c r="G857" s="71"/>
      <c r="H857" s="72">
        <f t="shared" ref="H857:H865" si="1043">SUM(E857:G857)</f>
        <v>1</v>
      </c>
      <c r="I857" s="70">
        <v>1</v>
      </c>
      <c r="J857" s="71" t="s">
        <v>216</v>
      </c>
      <c r="K857" s="73">
        <f>SUMIF(exportMMB!D:D,budgetMMB!A857,exportMMB!F:F)</f>
        <v>0</v>
      </c>
      <c r="L857" s="19">
        <f t="shared" si="1029"/>
        <v>0</v>
      </c>
      <c r="M857" s="32"/>
      <c r="N857" s="19">
        <f t="shared" si="1030"/>
        <v>0</v>
      </c>
      <c r="O857" s="42"/>
      <c r="P857" s="42"/>
      <c r="Q857" s="42"/>
      <c r="R857" s="42"/>
      <c r="S857" s="19">
        <f t="shared" si="1031"/>
        <v>0</v>
      </c>
      <c r="T857" s="42">
        <f t="shared" si="1032"/>
        <v>0</v>
      </c>
      <c r="U857" s="42" t="e">
        <f>SUMIF(#REF!,A857,#REF!)</f>
        <v>#REF!</v>
      </c>
      <c r="V857" s="42" t="e">
        <f>SUMIF(#REF!,A857,#REF!)</f>
        <v>#REF!</v>
      </c>
      <c r="W857" s="42" t="e">
        <f t="shared" si="1033"/>
        <v>#REF!</v>
      </c>
      <c r="X857" s="42" t="e">
        <f t="shared" si="1034"/>
        <v>#REF!</v>
      </c>
      <c r="Y857" s="42" t="e">
        <f t="shared" si="1035"/>
        <v>#REF!</v>
      </c>
      <c r="Z857" s="116" t="e">
        <f t="shared" si="1036"/>
        <v>#REF!</v>
      </c>
      <c r="AA857" s="120">
        <f t="shared" si="1037"/>
        <v>0</v>
      </c>
      <c r="AB857" s="153">
        <f t="shared" si="969"/>
        <v>0</v>
      </c>
      <c r="AC857" s="1"/>
      <c r="AD857" s="1"/>
      <c r="AE857" s="1"/>
      <c r="AF857" s="1"/>
      <c r="AG857" s="1"/>
      <c r="AH857" s="1"/>
      <c r="AI857" s="1"/>
      <c r="AJ857" s="1"/>
      <c r="AK857" s="1"/>
      <c r="AL857" s="1"/>
      <c r="AM857" s="1"/>
      <c r="AN857" s="1"/>
      <c r="AO857" s="1"/>
    </row>
    <row r="858" spans="1:41" s="3" customFormat="1">
      <c r="A858" s="180">
        <v>5470</v>
      </c>
      <c r="B858" s="53" t="s">
        <v>987</v>
      </c>
      <c r="C858" s="53" t="s">
        <v>1023</v>
      </c>
      <c r="D858" s="7"/>
      <c r="E858" s="9"/>
      <c r="F858" s="70">
        <v>1</v>
      </c>
      <c r="G858" s="71"/>
      <c r="H858" s="72">
        <f t="shared" si="1043"/>
        <v>1</v>
      </c>
      <c r="I858" s="70">
        <v>1</v>
      </c>
      <c r="J858" s="71" t="s">
        <v>216</v>
      </c>
      <c r="K858" s="73">
        <f>SUMIF(exportMMB!D:D,budgetMMB!A858,exportMMB!F:F)</f>
        <v>0</v>
      </c>
      <c r="L858" s="19">
        <f t="shared" si="1029"/>
        <v>0</v>
      </c>
      <c r="M858" s="32"/>
      <c r="N858" s="19">
        <f t="shared" si="1030"/>
        <v>0</v>
      </c>
      <c r="O858" s="42"/>
      <c r="P858" s="42"/>
      <c r="Q858" s="42"/>
      <c r="R858" s="42"/>
      <c r="S858" s="19">
        <f t="shared" si="1031"/>
        <v>0</v>
      </c>
      <c r="T858" s="42">
        <f t="shared" si="1032"/>
        <v>0</v>
      </c>
      <c r="U858" s="42" t="e">
        <f>SUMIF(#REF!,A858,#REF!)</f>
        <v>#REF!</v>
      </c>
      <c r="V858" s="42" t="e">
        <f>SUMIF(#REF!,A858,#REF!)</f>
        <v>#REF!</v>
      </c>
      <c r="W858" s="42" t="e">
        <f t="shared" si="1033"/>
        <v>#REF!</v>
      </c>
      <c r="X858" s="42" t="e">
        <f t="shared" si="1034"/>
        <v>#REF!</v>
      </c>
      <c r="Y858" s="42" t="e">
        <f t="shared" si="1035"/>
        <v>#REF!</v>
      </c>
      <c r="Z858" s="116" t="e">
        <f t="shared" si="1036"/>
        <v>#REF!</v>
      </c>
      <c r="AA858" s="120">
        <f t="shared" si="1037"/>
        <v>0</v>
      </c>
      <c r="AB858" s="153">
        <f t="shared" si="969"/>
        <v>0</v>
      </c>
      <c r="AC858" s="1"/>
      <c r="AD858" s="1"/>
      <c r="AE858" s="1"/>
      <c r="AF858" s="1"/>
      <c r="AG858" s="1"/>
      <c r="AH858" s="1"/>
      <c r="AI858" s="1"/>
      <c r="AJ858" s="1"/>
      <c r="AK858" s="1"/>
      <c r="AL858" s="1"/>
      <c r="AM858" s="1"/>
      <c r="AN858" s="1"/>
      <c r="AO858" s="1"/>
    </row>
    <row r="859" spans="1:41" s="3" customFormat="1">
      <c r="A859" s="180" t="s">
        <v>977</v>
      </c>
      <c r="B859" s="53" t="s">
        <v>988</v>
      </c>
      <c r="C859" s="53" t="s">
        <v>1023</v>
      </c>
      <c r="D859" s="7"/>
      <c r="E859" s="4"/>
      <c r="F859" s="9">
        <v>1</v>
      </c>
      <c r="G859" s="11"/>
      <c r="H859" s="8">
        <f t="shared" ref="H859" si="1044">SUM(E859:G859)</f>
        <v>1</v>
      </c>
      <c r="I859" s="4">
        <v>1</v>
      </c>
      <c r="J859" s="9" t="s">
        <v>216</v>
      </c>
      <c r="K859" s="73">
        <f>SUMIF(exportMMB!D:D,budgetMMB!A859,exportMMB!F:F)</f>
        <v>0</v>
      </c>
      <c r="L859" s="19">
        <f t="shared" si="1029"/>
        <v>0</v>
      </c>
      <c r="M859" s="32"/>
      <c r="N859" s="19">
        <f t="shared" si="1030"/>
        <v>0</v>
      </c>
      <c r="O859" s="42"/>
      <c r="P859" s="42"/>
      <c r="Q859" s="42"/>
      <c r="R859" s="42"/>
      <c r="S859" s="19">
        <f t="shared" si="1031"/>
        <v>0</v>
      </c>
      <c r="T859" s="42">
        <f t="shared" si="1032"/>
        <v>0</v>
      </c>
      <c r="U859" s="42" t="e">
        <f>SUMIF(#REF!,A859,#REF!)</f>
        <v>#REF!</v>
      </c>
      <c r="V859" s="42" t="e">
        <f>SUMIF(#REF!,A859,#REF!)</f>
        <v>#REF!</v>
      </c>
      <c r="W859" s="42" t="e">
        <f t="shared" si="1033"/>
        <v>#REF!</v>
      </c>
      <c r="X859" s="42" t="e">
        <f t="shared" si="1034"/>
        <v>#REF!</v>
      </c>
      <c r="Y859" s="42" t="e">
        <f t="shared" si="1035"/>
        <v>#REF!</v>
      </c>
      <c r="Z859" s="116" t="e">
        <f t="shared" si="1036"/>
        <v>#REF!</v>
      </c>
      <c r="AA859" s="120">
        <f t="shared" si="1037"/>
        <v>0</v>
      </c>
      <c r="AB859" s="153">
        <f t="shared" si="969"/>
        <v>0</v>
      </c>
      <c r="AC859" s="1"/>
      <c r="AD859" s="1"/>
      <c r="AE859" s="1"/>
      <c r="AF859" s="1"/>
      <c r="AG859" s="1"/>
      <c r="AH859" s="1"/>
      <c r="AI859" s="1"/>
      <c r="AJ859" s="1"/>
      <c r="AK859" s="1"/>
      <c r="AL859" s="1"/>
      <c r="AM859" s="1"/>
      <c r="AN859" s="1"/>
      <c r="AO859" s="1"/>
    </row>
    <row r="860" spans="1:41" s="3" customFormat="1">
      <c r="A860" s="48" t="s">
        <v>466</v>
      </c>
      <c r="B860" s="53" t="s">
        <v>616</v>
      </c>
      <c r="C860" s="53"/>
      <c r="D860" s="7"/>
      <c r="E860" s="9"/>
      <c r="F860" s="70">
        <v>1</v>
      </c>
      <c r="G860" s="71"/>
      <c r="H860" s="72">
        <f t="shared" si="1043"/>
        <v>1</v>
      </c>
      <c r="I860" s="70">
        <v>1</v>
      </c>
      <c r="J860" s="71" t="s">
        <v>216</v>
      </c>
      <c r="K860" s="73">
        <f>SUMIF(exportMMB!D:D,budgetMMB!A860,exportMMB!F:F)</f>
        <v>0</v>
      </c>
      <c r="L860" s="19">
        <f t="shared" si="1029"/>
        <v>0</v>
      </c>
      <c r="M860" s="32"/>
      <c r="N860" s="19">
        <f t="shared" si="1030"/>
        <v>0</v>
      </c>
      <c r="O860" s="42"/>
      <c r="P860" s="42"/>
      <c r="Q860" s="42"/>
      <c r="R860" s="42"/>
      <c r="S860" s="19">
        <f t="shared" si="1031"/>
        <v>0</v>
      </c>
      <c r="T860" s="45"/>
      <c r="U860" s="42" t="e">
        <f>SUMIF(#REF!,A860,#REF!)</f>
        <v>#REF!</v>
      </c>
      <c r="V860" s="42" t="e">
        <f>SUMIF(#REF!,A860,#REF!)</f>
        <v>#REF!</v>
      </c>
      <c r="W860" s="42" t="e">
        <f t="shared" si="1033"/>
        <v>#REF!</v>
      </c>
      <c r="X860" s="42" t="e">
        <f t="shared" si="1034"/>
        <v>#REF!</v>
      </c>
      <c r="Y860" s="42" t="e">
        <f t="shared" si="1035"/>
        <v>#REF!</v>
      </c>
      <c r="Z860" s="116" t="e">
        <f t="shared" si="1036"/>
        <v>#REF!</v>
      </c>
      <c r="AA860" s="120">
        <f t="shared" si="1037"/>
        <v>0</v>
      </c>
      <c r="AB860" s="153">
        <f t="shared" si="969"/>
        <v>0</v>
      </c>
      <c r="AC860" s="1"/>
      <c r="AD860" s="1"/>
      <c r="AE860" s="1"/>
      <c r="AF860" s="1"/>
      <c r="AG860" s="1"/>
      <c r="AH860" s="1"/>
      <c r="AI860" s="1"/>
      <c r="AJ860" s="1"/>
      <c r="AK860" s="1"/>
      <c r="AL860" s="1"/>
      <c r="AM860" s="1"/>
      <c r="AN860" s="1"/>
      <c r="AO860" s="1"/>
    </row>
    <row r="861" spans="1:41" s="3" customFormat="1">
      <c r="A861" s="18"/>
      <c r="B861" s="55" t="s">
        <v>253</v>
      </c>
      <c r="C861" s="55"/>
      <c r="D861" s="7"/>
      <c r="E861" s="4"/>
      <c r="F861" s="70"/>
      <c r="G861" s="71"/>
      <c r="H861" s="72"/>
      <c r="I861" s="70"/>
      <c r="J861" s="71"/>
      <c r="K861" s="73"/>
      <c r="L861" s="21">
        <f>SUM(L851:L860)</f>
        <v>0</v>
      </c>
      <c r="M861" s="28">
        <f t="shared" ref="M861:R861" si="1045">SUM(M851:M860)</f>
        <v>0</v>
      </c>
      <c r="N861" s="21">
        <f t="shared" si="1045"/>
        <v>0</v>
      </c>
      <c r="O861" s="43">
        <f t="shared" si="1045"/>
        <v>0</v>
      </c>
      <c r="P861" s="43">
        <f t="shared" si="1045"/>
        <v>0</v>
      </c>
      <c r="Q861" s="43">
        <f t="shared" ref="Q861" si="1046">SUM(Q851:Q860)</f>
        <v>0</v>
      </c>
      <c r="R861" s="43">
        <f t="shared" si="1045"/>
        <v>0</v>
      </c>
      <c r="S861" s="21">
        <f t="shared" ref="S861:AB861" si="1047">SUM(S851:S860)</f>
        <v>0</v>
      </c>
      <c r="T861" s="43">
        <f t="shared" si="1047"/>
        <v>0</v>
      </c>
      <c r="U861" s="43" t="e">
        <f t="shared" si="1047"/>
        <v>#REF!</v>
      </c>
      <c r="V861" s="43" t="e">
        <f t="shared" si="1047"/>
        <v>#REF!</v>
      </c>
      <c r="W861" s="43" t="e">
        <f t="shared" si="1047"/>
        <v>#REF!</v>
      </c>
      <c r="X861" s="43" t="e">
        <f t="shared" si="1047"/>
        <v>#REF!</v>
      </c>
      <c r="Y861" s="43" t="e">
        <f t="shared" si="1047"/>
        <v>#REF!</v>
      </c>
      <c r="Z861" s="142" t="e">
        <f t="shared" si="1047"/>
        <v>#REF!</v>
      </c>
      <c r="AA861" s="43">
        <f t="shared" si="1047"/>
        <v>0</v>
      </c>
      <c r="AB861" s="161">
        <f t="shared" si="1047"/>
        <v>0</v>
      </c>
      <c r="AC861" s="1"/>
      <c r="AD861" s="1"/>
      <c r="AE861" s="1"/>
      <c r="AF861" s="1"/>
      <c r="AG861" s="1"/>
      <c r="AH861" s="1"/>
      <c r="AI861" s="1"/>
      <c r="AJ861" s="1"/>
      <c r="AK861" s="1"/>
      <c r="AL861" s="1"/>
      <c r="AM861" s="1"/>
      <c r="AN861" s="1"/>
      <c r="AO861" s="1"/>
    </row>
    <row r="862" spans="1:41" s="3" customFormat="1">
      <c r="A862" s="18"/>
      <c r="B862" s="55"/>
      <c r="C862" s="55"/>
      <c r="D862" s="7"/>
      <c r="E862" s="4"/>
      <c r="F862" s="70"/>
      <c r="G862" s="71"/>
      <c r="H862" s="72"/>
      <c r="I862" s="70"/>
      <c r="J862" s="74"/>
      <c r="K862" s="73"/>
      <c r="L862" s="24"/>
      <c r="M862" s="30"/>
      <c r="N862" s="24"/>
      <c r="O862" s="42"/>
      <c r="P862" s="42"/>
      <c r="Q862" s="42"/>
      <c r="R862" s="42"/>
      <c r="S862" s="19"/>
      <c r="T862" s="42"/>
      <c r="U862" s="42"/>
      <c r="V862" s="42"/>
      <c r="W862" s="42"/>
      <c r="X862" s="42"/>
      <c r="Y862" s="42"/>
      <c r="Z862" s="116"/>
      <c r="AA862" s="120"/>
      <c r="AB862" s="162"/>
      <c r="AC862" s="1"/>
      <c r="AD862" s="1"/>
      <c r="AE862" s="1"/>
      <c r="AF862" s="1"/>
      <c r="AG862" s="1"/>
      <c r="AH862" s="1"/>
      <c r="AI862" s="1"/>
      <c r="AJ862" s="1"/>
      <c r="AK862" s="1"/>
      <c r="AL862" s="1"/>
      <c r="AM862" s="1"/>
      <c r="AN862" s="1"/>
      <c r="AO862" s="1"/>
    </row>
    <row r="863" spans="1:41" s="3" customFormat="1">
      <c r="A863" s="50" t="s">
        <v>211</v>
      </c>
      <c r="B863" s="38" t="s">
        <v>103</v>
      </c>
      <c r="C863" s="38"/>
      <c r="D863" s="7"/>
      <c r="E863" s="4"/>
      <c r="F863" s="70"/>
      <c r="G863" s="71"/>
      <c r="H863" s="72"/>
      <c r="I863" s="70"/>
      <c r="J863" s="70"/>
      <c r="K863" s="73"/>
      <c r="L863" s="19"/>
      <c r="M863" s="32"/>
      <c r="N863" s="19"/>
      <c r="O863" s="42"/>
      <c r="P863" s="42"/>
      <c r="Q863" s="42"/>
      <c r="R863" s="42"/>
      <c r="S863" s="19"/>
      <c r="T863" s="42"/>
      <c r="U863" s="42"/>
      <c r="V863" s="42"/>
      <c r="W863" s="42"/>
      <c r="X863" s="42"/>
      <c r="Y863" s="46"/>
      <c r="Z863" s="116"/>
      <c r="AA863" s="120"/>
      <c r="AB863" s="162"/>
      <c r="AC863" s="1"/>
      <c r="AD863" s="1"/>
      <c r="AE863" s="1"/>
      <c r="AF863" s="1"/>
      <c r="AG863" s="1"/>
      <c r="AH863" s="1"/>
      <c r="AI863" s="1"/>
      <c r="AJ863" s="1"/>
      <c r="AK863" s="1"/>
      <c r="AL863" s="1"/>
      <c r="AM863" s="1"/>
      <c r="AN863" s="1"/>
      <c r="AO863" s="1"/>
    </row>
    <row r="864" spans="1:41" s="3" customFormat="1">
      <c r="A864" s="180">
        <v>5540</v>
      </c>
      <c r="B864" s="53" t="s">
        <v>582</v>
      </c>
      <c r="C864" s="53" t="s">
        <v>1023</v>
      </c>
      <c r="D864" s="7"/>
      <c r="E864" s="4"/>
      <c r="F864" s="70">
        <v>1</v>
      </c>
      <c r="G864" s="71"/>
      <c r="H864" s="72">
        <f t="shared" si="1043"/>
        <v>1</v>
      </c>
      <c r="I864" s="70">
        <v>1</v>
      </c>
      <c r="J864" s="71" t="s">
        <v>216</v>
      </c>
      <c r="K864" s="73">
        <f>SUMIF(exportMMB!D:D,budgetMMB!A864,exportMMB!F:F)</f>
        <v>0</v>
      </c>
      <c r="L864" s="19">
        <f t="shared" ref="L864:L865" si="1048">H864*I864*K864</f>
        <v>0</v>
      </c>
      <c r="M864" s="32"/>
      <c r="N864" s="19">
        <f>MAX(L864-SUM(O864:R864),0)</f>
        <v>0</v>
      </c>
      <c r="O864" s="42"/>
      <c r="P864" s="42"/>
      <c r="Q864" s="42"/>
      <c r="R864" s="42"/>
      <c r="S864" s="19">
        <f>L864-SUM(N864:R864)</f>
        <v>0</v>
      </c>
      <c r="T864" s="42">
        <f t="shared" ref="T864:T865" si="1049">N864</f>
        <v>0</v>
      </c>
      <c r="U864" s="42" t="e">
        <f>SUMIF(#REF!,A864,#REF!)</f>
        <v>#REF!</v>
      </c>
      <c r="V864" s="42" t="e">
        <f>SUMIF(#REF!,A864,#REF!)</f>
        <v>#REF!</v>
      </c>
      <c r="W864" s="42" t="e">
        <f t="shared" ref="W864:W865" si="1050">U864+V864</f>
        <v>#REF!</v>
      </c>
      <c r="X864" s="42" t="e">
        <f>MAX(L864-W864,0)</f>
        <v>#REF!</v>
      </c>
      <c r="Y864" s="42" t="e">
        <f t="shared" ref="Y864:Y865" si="1051">W864+X864</f>
        <v>#REF!</v>
      </c>
      <c r="Z864" s="116" t="e">
        <f>L864-Y864</f>
        <v>#REF!</v>
      </c>
      <c r="AA864" s="120">
        <f>AB864-L864</f>
        <v>0</v>
      </c>
      <c r="AB864" s="153">
        <f t="shared" si="969"/>
        <v>0</v>
      </c>
      <c r="AC864" s="1"/>
      <c r="AD864" s="1"/>
      <c r="AE864" s="1"/>
      <c r="AF864" s="1"/>
      <c r="AG864" s="1"/>
      <c r="AH864" s="1"/>
      <c r="AI864" s="1"/>
      <c r="AJ864" s="1"/>
      <c r="AK864" s="1"/>
      <c r="AL864" s="1"/>
      <c r="AM864" s="1"/>
      <c r="AN864" s="1"/>
      <c r="AO864" s="1"/>
    </row>
    <row r="865" spans="1:41" s="3" customFormat="1">
      <c r="A865" s="211">
        <v>5550</v>
      </c>
      <c r="B865" s="186" t="s">
        <v>1122</v>
      </c>
      <c r="C865" s="53" t="s">
        <v>1023</v>
      </c>
      <c r="D865" s="7"/>
      <c r="E865" s="4"/>
      <c r="F865" s="70">
        <v>1</v>
      </c>
      <c r="G865" s="71"/>
      <c r="H865" s="72">
        <f t="shared" si="1043"/>
        <v>1</v>
      </c>
      <c r="I865" s="70">
        <v>1</v>
      </c>
      <c r="J865" s="71" t="s">
        <v>216</v>
      </c>
      <c r="K865" s="73">
        <f>SUMIF(exportMMB!D:D,budgetMMB!A865,exportMMB!F:F)</f>
        <v>0</v>
      </c>
      <c r="L865" s="19">
        <f t="shared" si="1048"/>
        <v>0</v>
      </c>
      <c r="M865" s="32"/>
      <c r="N865" s="19">
        <f>MAX(L865-SUM(O865:R865),0)</f>
        <v>0</v>
      </c>
      <c r="O865" s="42"/>
      <c r="P865" s="42"/>
      <c r="Q865" s="42"/>
      <c r="R865" s="42"/>
      <c r="S865" s="19">
        <f>L865-SUM(N865:R865)</f>
        <v>0</v>
      </c>
      <c r="T865" s="42">
        <f t="shared" si="1049"/>
        <v>0</v>
      </c>
      <c r="U865" s="42" t="e">
        <f>SUMIF(#REF!,A865,#REF!)</f>
        <v>#REF!</v>
      </c>
      <c r="V865" s="42" t="e">
        <f>SUMIF(#REF!,A865,#REF!)</f>
        <v>#REF!</v>
      </c>
      <c r="W865" s="42" t="e">
        <f t="shared" si="1050"/>
        <v>#REF!</v>
      </c>
      <c r="X865" s="42" t="e">
        <f>MAX(L865-W865,0)</f>
        <v>#REF!</v>
      </c>
      <c r="Y865" s="42" t="e">
        <f t="shared" si="1051"/>
        <v>#REF!</v>
      </c>
      <c r="Z865" s="116" t="e">
        <f>L865-Y865</f>
        <v>#REF!</v>
      </c>
      <c r="AA865" s="120">
        <f>AB865-L865</f>
        <v>0</v>
      </c>
      <c r="AB865" s="153">
        <f t="shared" si="969"/>
        <v>0</v>
      </c>
      <c r="AC865" s="1"/>
      <c r="AD865" s="1"/>
      <c r="AE865" s="1"/>
      <c r="AF865" s="1"/>
      <c r="AG865" s="1"/>
      <c r="AH865" s="1"/>
      <c r="AI865" s="1"/>
      <c r="AJ865" s="1"/>
      <c r="AK865" s="1"/>
      <c r="AL865" s="1"/>
      <c r="AM865" s="1"/>
      <c r="AN865" s="1"/>
      <c r="AO865" s="1"/>
    </row>
    <row r="866" spans="1:41" s="3" customFormat="1">
      <c r="A866" s="18"/>
      <c r="B866" s="55" t="s">
        <v>253</v>
      </c>
      <c r="C866" s="55"/>
      <c r="D866" s="7"/>
      <c r="E866" s="4"/>
      <c r="F866" s="70"/>
      <c r="G866" s="71"/>
      <c r="H866" s="72"/>
      <c r="I866" s="70"/>
      <c r="J866" s="71"/>
      <c r="K866" s="73"/>
      <c r="L866" s="21">
        <f>SUM(L864:L865)</f>
        <v>0</v>
      </c>
      <c r="M866" s="28">
        <f t="shared" ref="M866:R866" si="1052">SUM(M864:M865)</f>
        <v>0</v>
      </c>
      <c r="N866" s="21">
        <f t="shared" si="1052"/>
        <v>0</v>
      </c>
      <c r="O866" s="43">
        <f t="shared" si="1052"/>
        <v>0</v>
      </c>
      <c r="P866" s="43">
        <f t="shared" si="1052"/>
        <v>0</v>
      </c>
      <c r="Q866" s="43">
        <f t="shared" ref="Q866" si="1053">SUM(Q864:Q865)</f>
        <v>0</v>
      </c>
      <c r="R866" s="43">
        <f t="shared" si="1052"/>
        <v>0</v>
      </c>
      <c r="S866" s="21">
        <f>SUM(S864:S865)</f>
        <v>0</v>
      </c>
      <c r="T866" s="43">
        <f>SUM(T864:T865)</f>
        <v>0</v>
      </c>
      <c r="U866" s="46" t="e">
        <f t="shared" ref="U866:V866" si="1054">SUM(U864:U865)</f>
        <v>#REF!</v>
      </c>
      <c r="V866" s="46" t="e">
        <f t="shared" si="1054"/>
        <v>#REF!</v>
      </c>
      <c r="W866" s="46" t="e">
        <f t="shared" ref="W866:AA866" si="1055">SUM(W864:W865)</f>
        <v>#REF!</v>
      </c>
      <c r="X866" s="46" t="e">
        <f t="shared" si="1055"/>
        <v>#REF!</v>
      </c>
      <c r="Y866" s="46" t="e">
        <f t="shared" si="1055"/>
        <v>#REF!</v>
      </c>
      <c r="Z866" s="142" t="e">
        <f t="shared" si="1055"/>
        <v>#REF!</v>
      </c>
      <c r="AA866" s="143">
        <f t="shared" si="1055"/>
        <v>0</v>
      </c>
      <c r="AB866" s="161">
        <f t="shared" ref="AB866" si="1056">SUM(AB864:AB865)</f>
        <v>0</v>
      </c>
      <c r="AC866" s="1"/>
      <c r="AD866" s="1"/>
      <c r="AE866" s="1"/>
      <c r="AF866" s="1"/>
      <c r="AG866" s="1"/>
      <c r="AH866" s="1"/>
      <c r="AI866" s="1"/>
      <c r="AJ866" s="1"/>
      <c r="AK866" s="1"/>
      <c r="AL866" s="1"/>
      <c r="AM866" s="1"/>
      <c r="AN866" s="1"/>
      <c r="AO866" s="1"/>
    </row>
    <row r="867" spans="1:41" s="3" customFormat="1">
      <c r="A867" s="48"/>
      <c r="B867" s="53"/>
      <c r="C867" s="53"/>
      <c r="D867" s="7"/>
      <c r="E867" s="4"/>
      <c r="F867" s="70"/>
      <c r="G867" s="71"/>
      <c r="H867" s="72"/>
      <c r="I867" s="70"/>
      <c r="J867" s="70"/>
      <c r="K867" s="73"/>
      <c r="L867" s="19"/>
      <c r="M867" s="32"/>
      <c r="N867" s="19"/>
      <c r="O867" s="42"/>
      <c r="P867" s="42"/>
      <c r="Q867" s="42"/>
      <c r="R867" s="42"/>
      <c r="S867" s="19"/>
      <c r="T867" s="42"/>
      <c r="U867" s="42"/>
      <c r="V867" s="42"/>
      <c r="W867" s="42"/>
      <c r="X867" s="42"/>
      <c r="Y867" s="42"/>
      <c r="Z867" s="116"/>
      <c r="AA867" s="120"/>
      <c r="AB867" s="162"/>
      <c r="AC867" s="1"/>
      <c r="AD867" s="1"/>
      <c r="AE867" s="1"/>
      <c r="AF867" s="1"/>
      <c r="AG867" s="1"/>
      <c r="AH867" s="1"/>
      <c r="AI867" s="1"/>
      <c r="AJ867" s="1"/>
      <c r="AK867" s="1"/>
      <c r="AL867" s="1"/>
      <c r="AM867" s="1"/>
      <c r="AN867" s="1"/>
      <c r="AO867" s="1"/>
    </row>
    <row r="868" spans="1:41" s="3" customFormat="1">
      <c r="A868" s="181" t="s">
        <v>212</v>
      </c>
      <c r="B868" s="38" t="s">
        <v>242</v>
      </c>
      <c r="C868" s="38"/>
      <c r="D868" s="7"/>
      <c r="E868" s="9"/>
      <c r="F868" s="70"/>
      <c r="G868" s="71"/>
      <c r="H868" s="72"/>
      <c r="I868" s="70"/>
      <c r="J868" s="71"/>
      <c r="K868" s="73"/>
      <c r="L868" s="19"/>
      <c r="M868" s="32"/>
      <c r="N868" s="19"/>
      <c r="O868" s="42"/>
      <c r="P868" s="42"/>
      <c r="Q868" s="42"/>
      <c r="R868" s="42"/>
      <c r="S868" s="19"/>
      <c r="T868" s="42"/>
      <c r="U868" s="42"/>
      <c r="V868" s="42"/>
      <c r="W868" s="42"/>
      <c r="X868" s="42"/>
      <c r="Y868" s="42"/>
      <c r="Z868" s="116"/>
      <c r="AA868" s="120"/>
      <c r="AB868" s="162"/>
      <c r="AC868" s="1"/>
      <c r="AD868" s="1"/>
      <c r="AE868" s="1"/>
      <c r="AF868" s="1"/>
      <c r="AG868" s="1"/>
      <c r="AH868" s="1"/>
      <c r="AI868" s="1"/>
      <c r="AJ868" s="1"/>
      <c r="AK868" s="1"/>
      <c r="AL868" s="1"/>
      <c r="AM868" s="1"/>
      <c r="AN868" s="1"/>
      <c r="AO868" s="1"/>
    </row>
    <row r="869" spans="1:41" s="3" customFormat="1">
      <c r="A869" s="180" t="s">
        <v>176</v>
      </c>
      <c r="B869" s="53" t="s">
        <v>96</v>
      </c>
      <c r="C869" s="53"/>
      <c r="D869" s="7"/>
      <c r="E869" s="9"/>
      <c r="F869" s="70">
        <v>1</v>
      </c>
      <c r="G869" s="71"/>
      <c r="H869" s="72">
        <f t="shared" ref="H869:H870" si="1057">SUM(E869:G869)</f>
        <v>1</v>
      </c>
      <c r="I869" s="70">
        <v>1</v>
      </c>
      <c r="J869" s="71" t="s">
        <v>216</v>
      </c>
      <c r="K869" s="73">
        <f>SUMIF(exportMMB!D:D,budgetMMB!A869,exportMMB!F:F)</f>
        <v>0</v>
      </c>
      <c r="L869" s="19">
        <f t="shared" ref="L869:L897" si="1058">H869*I869*K869</f>
        <v>0</v>
      </c>
      <c r="M869" s="32"/>
      <c r="N869" s="19">
        <f t="shared" ref="N869:N897" si="1059">MAX(L869-SUM(O869:R869),0)</f>
        <v>0</v>
      </c>
      <c r="O869" s="42"/>
      <c r="P869" s="42"/>
      <c r="Q869" s="42"/>
      <c r="R869" s="42"/>
      <c r="S869" s="19">
        <f t="shared" ref="S869:S897" si="1060">L869-SUM(N869:R869)</f>
        <v>0</v>
      </c>
      <c r="T869" s="42">
        <f t="shared" ref="T869:T895" si="1061">N869</f>
        <v>0</v>
      </c>
      <c r="U869" s="42" t="e">
        <f>SUMIF(#REF!,A869,#REF!)</f>
        <v>#REF!</v>
      </c>
      <c r="V869" s="42" t="e">
        <f>SUMIF(#REF!,A869,#REF!)</f>
        <v>#REF!</v>
      </c>
      <c r="W869" s="42" t="e">
        <f t="shared" ref="W869:W897" si="1062">U869+V869</f>
        <v>#REF!</v>
      </c>
      <c r="X869" s="42" t="e">
        <f t="shared" ref="X869:X897" si="1063">MAX(L869-W869,0)</f>
        <v>#REF!</v>
      </c>
      <c r="Y869" s="42" t="e">
        <f t="shared" ref="Y869:Y897" si="1064">W869+X869</f>
        <v>#REF!</v>
      </c>
      <c r="Z869" s="116" t="e">
        <f t="shared" ref="Z869:Z897" si="1065">L869-Y869</f>
        <v>#REF!</v>
      </c>
      <c r="AA869" s="120">
        <f t="shared" ref="AA869:AA897" si="1066">AB869-L869</f>
        <v>0</v>
      </c>
      <c r="AB869" s="153">
        <f t="shared" si="969"/>
        <v>0</v>
      </c>
      <c r="AC869" s="1"/>
      <c r="AD869" s="1"/>
      <c r="AE869" s="1"/>
      <c r="AF869" s="1"/>
      <c r="AG869" s="1"/>
      <c r="AH869" s="1"/>
      <c r="AI869" s="1"/>
      <c r="AJ869" s="1"/>
      <c r="AK869" s="1"/>
      <c r="AL869" s="1"/>
      <c r="AM869" s="1"/>
      <c r="AN869" s="1"/>
      <c r="AO869" s="1"/>
    </row>
    <row r="870" spans="1:41" s="3" customFormat="1">
      <c r="A870" s="48">
        <v>6202</v>
      </c>
      <c r="B870" s="53" t="s">
        <v>386</v>
      </c>
      <c r="C870" s="53"/>
      <c r="D870" s="7"/>
      <c r="E870" s="9"/>
      <c r="F870" s="70">
        <v>1</v>
      </c>
      <c r="G870" s="71"/>
      <c r="H870" s="72">
        <f t="shared" si="1057"/>
        <v>1</v>
      </c>
      <c r="I870" s="70">
        <v>1</v>
      </c>
      <c r="J870" s="71" t="s">
        <v>216</v>
      </c>
      <c r="K870" s="73">
        <f>SUMIF(exportMMB!D:D,budgetMMB!A870,exportMMB!F:F)</f>
        <v>0</v>
      </c>
      <c r="L870" s="19">
        <f t="shared" si="1058"/>
        <v>0</v>
      </c>
      <c r="M870" s="32"/>
      <c r="N870" s="19">
        <f t="shared" si="1059"/>
        <v>0</v>
      </c>
      <c r="O870" s="42"/>
      <c r="P870" s="42"/>
      <c r="Q870" s="42"/>
      <c r="R870" s="42"/>
      <c r="S870" s="19">
        <f t="shared" si="1060"/>
        <v>0</v>
      </c>
      <c r="T870" s="42">
        <f t="shared" si="1061"/>
        <v>0</v>
      </c>
      <c r="U870" s="42" t="e">
        <f>SUMIF(#REF!,A870,#REF!)</f>
        <v>#REF!</v>
      </c>
      <c r="V870" s="42" t="e">
        <f>SUMIF(#REF!,A870,#REF!)</f>
        <v>#REF!</v>
      </c>
      <c r="W870" s="42" t="e">
        <f t="shared" si="1062"/>
        <v>#REF!</v>
      </c>
      <c r="X870" s="42" t="e">
        <f t="shared" si="1063"/>
        <v>#REF!</v>
      </c>
      <c r="Y870" s="42" t="e">
        <f t="shared" si="1064"/>
        <v>#REF!</v>
      </c>
      <c r="Z870" s="116" t="e">
        <f t="shared" si="1065"/>
        <v>#REF!</v>
      </c>
      <c r="AA870" s="120">
        <f t="shared" si="1066"/>
        <v>0</v>
      </c>
      <c r="AB870" s="153">
        <f t="shared" si="969"/>
        <v>0</v>
      </c>
      <c r="AC870" s="1"/>
      <c r="AD870" s="1"/>
      <c r="AE870" s="1"/>
      <c r="AF870" s="1"/>
      <c r="AG870" s="1"/>
      <c r="AH870" s="1"/>
      <c r="AI870" s="1"/>
      <c r="AJ870" s="1"/>
      <c r="AK870" s="1"/>
      <c r="AL870" s="1"/>
      <c r="AM870" s="1"/>
      <c r="AN870" s="1"/>
      <c r="AO870" s="1"/>
    </row>
    <row r="871" spans="1:41" s="3" customFormat="1">
      <c r="A871" s="48">
        <v>6203</v>
      </c>
      <c r="B871" s="53" t="s">
        <v>387</v>
      </c>
      <c r="C871" s="53"/>
      <c r="D871" s="7"/>
      <c r="E871" s="9"/>
      <c r="F871" s="70">
        <v>1</v>
      </c>
      <c r="G871" s="71"/>
      <c r="H871" s="72">
        <f t="shared" ref="H871" si="1067">SUM(E871:G871)</f>
        <v>1</v>
      </c>
      <c r="I871" s="70">
        <v>1</v>
      </c>
      <c r="J871" s="71" t="s">
        <v>216</v>
      </c>
      <c r="K871" s="73">
        <f>SUMIF(exportMMB!D:D,budgetMMB!A871,exportMMB!F:F)</f>
        <v>0</v>
      </c>
      <c r="L871" s="19">
        <f t="shared" si="1058"/>
        <v>0</v>
      </c>
      <c r="M871" s="32"/>
      <c r="N871" s="19">
        <f t="shared" si="1059"/>
        <v>0</v>
      </c>
      <c r="O871" s="42"/>
      <c r="P871" s="42"/>
      <c r="Q871" s="42"/>
      <c r="R871" s="42"/>
      <c r="S871" s="19">
        <f t="shared" si="1060"/>
        <v>0</v>
      </c>
      <c r="T871" s="42">
        <f t="shared" si="1061"/>
        <v>0</v>
      </c>
      <c r="U871" s="42" t="e">
        <f>SUMIF(#REF!,A871,#REF!)</f>
        <v>#REF!</v>
      </c>
      <c r="V871" s="42" t="e">
        <f>SUMIF(#REF!,A871,#REF!)</f>
        <v>#REF!</v>
      </c>
      <c r="W871" s="42" t="e">
        <f t="shared" si="1062"/>
        <v>#REF!</v>
      </c>
      <c r="X871" s="42" t="e">
        <f t="shared" si="1063"/>
        <v>#REF!</v>
      </c>
      <c r="Y871" s="42" t="e">
        <f t="shared" si="1064"/>
        <v>#REF!</v>
      </c>
      <c r="Z871" s="116" t="e">
        <f t="shared" si="1065"/>
        <v>#REF!</v>
      </c>
      <c r="AA871" s="120">
        <f t="shared" si="1066"/>
        <v>0</v>
      </c>
      <c r="AB871" s="153">
        <f t="shared" ref="AB871:AB937" si="1068">L871</f>
        <v>0</v>
      </c>
      <c r="AC871" s="1"/>
      <c r="AD871" s="1"/>
      <c r="AE871" s="1"/>
      <c r="AF871" s="1"/>
      <c r="AG871" s="1"/>
      <c r="AH871" s="1"/>
      <c r="AI871" s="1"/>
      <c r="AJ871" s="1"/>
      <c r="AK871" s="1"/>
      <c r="AL871" s="1"/>
      <c r="AM871" s="1"/>
      <c r="AN871" s="1"/>
      <c r="AO871" s="1"/>
    </row>
    <row r="872" spans="1:41" s="3" customFormat="1">
      <c r="A872" s="48">
        <v>6204</v>
      </c>
      <c r="B872" s="53" t="s">
        <v>97</v>
      </c>
      <c r="C872" s="53"/>
      <c r="D872" s="7"/>
      <c r="E872" s="9"/>
      <c r="F872" s="70">
        <v>1</v>
      </c>
      <c r="G872" s="71"/>
      <c r="H872" s="72">
        <f t="shared" ref="H872:H877" si="1069">SUM(E872:G872)</f>
        <v>1</v>
      </c>
      <c r="I872" s="70">
        <v>1</v>
      </c>
      <c r="J872" s="71" t="s">
        <v>216</v>
      </c>
      <c r="K872" s="73">
        <f>SUMIF(exportMMB!D:D,budgetMMB!A872,exportMMB!F:F)</f>
        <v>0</v>
      </c>
      <c r="L872" s="19">
        <f t="shared" si="1058"/>
        <v>0</v>
      </c>
      <c r="M872" s="32"/>
      <c r="N872" s="19">
        <f t="shared" si="1059"/>
        <v>0</v>
      </c>
      <c r="O872" s="42"/>
      <c r="P872" s="42"/>
      <c r="Q872" s="42"/>
      <c r="R872" s="42"/>
      <c r="S872" s="19">
        <f t="shared" si="1060"/>
        <v>0</v>
      </c>
      <c r="T872" s="42">
        <f t="shared" si="1061"/>
        <v>0</v>
      </c>
      <c r="U872" s="42" t="e">
        <f>SUMIF(#REF!,A872,#REF!)</f>
        <v>#REF!</v>
      </c>
      <c r="V872" s="42" t="e">
        <f>SUMIF(#REF!,A872,#REF!)</f>
        <v>#REF!</v>
      </c>
      <c r="W872" s="42" t="e">
        <f t="shared" si="1062"/>
        <v>#REF!</v>
      </c>
      <c r="X872" s="42" t="e">
        <f t="shared" si="1063"/>
        <v>#REF!</v>
      </c>
      <c r="Y872" s="42" t="e">
        <f t="shared" si="1064"/>
        <v>#REF!</v>
      </c>
      <c r="Z872" s="116" t="e">
        <f t="shared" si="1065"/>
        <v>#REF!</v>
      </c>
      <c r="AA872" s="120">
        <f t="shared" si="1066"/>
        <v>0</v>
      </c>
      <c r="AB872" s="153">
        <f t="shared" si="1068"/>
        <v>0</v>
      </c>
      <c r="AC872" s="1"/>
      <c r="AD872" s="1"/>
      <c r="AE872" s="1"/>
      <c r="AF872" s="1"/>
      <c r="AG872" s="1"/>
      <c r="AH872" s="1"/>
      <c r="AI872" s="1"/>
      <c r="AJ872" s="1"/>
      <c r="AK872" s="1"/>
      <c r="AL872" s="1"/>
      <c r="AM872" s="1"/>
      <c r="AN872" s="1"/>
      <c r="AO872" s="1"/>
    </row>
    <row r="873" spans="1:41" s="3" customFormat="1">
      <c r="A873" s="180" t="s">
        <v>388</v>
      </c>
      <c r="B873" s="53" t="s">
        <v>389</v>
      </c>
      <c r="C873" s="53"/>
      <c r="D873" s="7"/>
      <c r="E873" s="9"/>
      <c r="F873" s="70">
        <v>1</v>
      </c>
      <c r="G873" s="71"/>
      <c r="H873" s="72">
        <f t="shared" si="1069"/>
        <v>1</v>
      </c>
      <c r="I873" s="70">
        <v>1</v>
      </c>
      <c r="J873" s="71" t="s">
        <v>216</v>
      </c>
      <c r="K873" s="73">
        <f>SUMIF(exportMMB!D:D,budgetMMB!A873,exportMMB!F:F)</f>
        <v>0</v>
      </c>
      <c r="L873" s="19">
        <f t="shared" si="1058"/>
        <v>0</v>
      </c>
      <c r="M873" s="32"/>
      <c r="N873" s="19">
        <f t="shared" si="1059"/>
        <v>0</v>
      </c>
      <c r="O873" s="42"/>
      <c r="P873" s="42"/>
      <c r="Q873" s="42"/>
      <c r="R873" s="42"/>
      <c r="S873" s="19">
        <f t="shared" si="1060"/>
        <v>0</v>
      </c>
      <c r="T873" s="42">
        <f t="shared" si="1061"/>
        <v>0</v>
      </c>
      <c r="U873" s="42" t="e">
        <f>SUMIF(#REF!,A873,#REF!)</f>
        <v>#REF!</v>
      </c>
      <c r="V873" s="42" t="e">
        <f>SUMIF(#REF!,A873,#REF!)</f>
        <v>#REF!</v>
      </c>
      <c r="W873" s="42" t="e">
        <f t="shared" si="1062"/>
        <v>#REF!</v>
      </c>
      <c r="X873" s="42" t="e">
        <f t="shared" si="1063"/>
        <v>#REF!</v>
      </c>
      <c r="Y873" s="42" t="e">
        <f t="shared" si="1064"/>
        <v>#REF!</v>
      </c>
      <c r="Z873" s="116" t="e">
        <f t="shared" si="1065"/>
        <v>#REF!</v>
      </c>
      <c r="AA873" s="120">
        <f t="shared" si="1066"/>
        <v>0</v>
      </c>
      <c r="AB873" s="153">
        <f t="shared" si="1068"/>
        <v>0</v>
      </c>
      <c r="AC873" s="1"/>
      <c r="AD873" s="1"/>
      <c r="AE873" s="1"/>
      <c r="AF873" s="1"/>
      <c r="AG873" s="1"/>
      <c r="AH873" s="1"/>
      <c r="AI873" s="1"/>
      <c r="AJ873" s="1"/>
      <c r="AK873" s="1"/>
      <c r="AL873" s="1"/>
      <c r="AM873" s="1"/>
      <c r="AN873" s="1"/>
      <c r="AO873" s="1"/>
    </row>
    <row r="874" spans="1:41" s="3" customFormat="1">
      <c r="A874" s="48">
        <v>6206</v>
      </c>
      <c r="B874" s="53" t="s">
        <v>98</v>
      </c>
      <c r="C874" s="53"/>
      <c r="D874" s="7"/>
      <c r="E874" s="9"/>
      <c r="F874" s="70">
        <v>1</v>
      </c>
      <c r="G874" s="71"/>
      <c r="H874" s="72">
        <f t="shared" si="1069"/>
        <v>1</v>
      </c>
      <c r="I874" s="70">
        <v>1</v>
      </c>
      <c r="J874" s="71" t="s">
        <v>216</v>
      </c>
      <c r="K874" s="73">
        <f>SUMIF(exportMMB!D:D,budgetMMB!A874,exportMMB!F:F)</f>
        <v>0</v>
      </c>
      <c r="L874" s="19">
        <f t="shared" si="1058"/>
        <v>0</v>
      </c>
      <c r="M874" s="32"/>
      <c r="N874" s="19">
        <f t="shared" si="1059"/>
        <v>0</v>
      </c>
      <c r="O874" s="42"/>
      <c r="P874" s="42"/>
      <c r="Q874" s="42"/>
      <c r="R874" s="42"/>
      <c r="S874" s="19">
        <f t="shared" si="1060"/>
        <v>0</v>
      </c>
      <c r="T874" s="42">
        <f t="shared" si="1061"/>
        <v>0</v>
      </c>
      <c r="U874" s="42" t="e">
        <f>SUMIF(#REF!,A874,#REF!)</f>
        <v>#REF!</v>
      </c>
      <c r="V874" s="42" t="e">
        <f>SUMIF(#REF!,A874,#REF!)</f>
        <v>#REF!</v>
      </c>
      <c r="W874" s="42" t="e">
        <f t="shared" si="1062"/>
        <v>#REF!</v>
      </c>
      <c r="X874" s="42" t="e">
        <f t="shared" si="1063"/>
        <v>#REF!</v>
      </c>
      <c r="Y874" s="42" t="e">
        <f t="shared" si="1064"/>
        <v>#REF!</v>
      </c>
      <c r="Z874" s="116" t="e">
        <f t="shared" si="1065"/>
        <v>#REF!</v>
      </c>
      <c r="AA874" s="120">
        <f t="shared" si="1066"/>
        <v>0</v>
      </c>
      <c r="AB874" s="153">
        <f t="shared" si="1068"/>
        <v>0</v>
      </c>
      <c r="AC874" s="1"/>
      <c r="AD874" s="1"/>
      <c r="AE874" s="1"/>
      <c r="AF874" s="1"/>
      <c r="AG874" s="1"/>
      <c r="AH874" s="1"/>
      <c r="AI874" s="1"/>
      <c r="AJ874" s="1"/>
      <c r="AK874" s="1"/>
      <c r="AL874" s="1"/>
      <c r="AM874" s="1"/>
      <c r="AN874" s="1"/>
      <c r="AO874" s="1"/>
    </row>
    <row r="875" spans="1:41" s="3" customFormat="1">
      <c r="A875" s="180" t="s">
        <v>390</v>
      </c>
      <c r="B875" s="53" t="s">
        <v>391</v>
      </c>
      <c r="C875" s="53"/>
      <c r="D875" s="7"/>
      <c r="E875" s="9"/>
      <c r="F875" s="70">
        <v>1</v>
      </c>
      <c r="G875" s="71"/>
      <c r="H875" s="72">
        <f t="shared" si="1069"/>
        <v>1</v>
      </c>
      <c r="I875" s="70">
        <v>1</v>
      </c>
      <c r="J875" s="71" t="s">
        <v>216</v>
      </c>
      <c r="K875" s="73">
        <f>SUMIF(exportMMB!D:D,budgetMMB!A875,exportMMB!F:F)</f>
        <v>0</v>
      </c>
      <c r="L875" s="19">
        <f t="shared" si="1058"/>
        <v>0</v>
      </c>
      <c r="M875" s="32"/>
      <c r="N875" s="19">
        <f t="shared" si="1059"/>
        <v>0</v>
      </c>
      <c r="O875" s="42"/>
      <c r="P875" s="42"/>
      <c r="Q875" s="42"/>
      <c r="R875" s="42"/>
      <c r="S875" s="19">
        <f t="shared" si="1060"/>
        <v>0</v>
      </c>
      <c r="T875" s="42">
        <f t="shared" si="1061"/>
        <v>0</v>
      </c>
      <c r="U875" s="42" t="e">
        <f>SUMIF(#REF!,A875,#REF!)</f>
        <v>#REF!</v>
      </c>
      <c r="V875" s="42" t="e">
        <f>SUMIF(#REF!,A875,#REF!)</f>
        <v>#REF!</v>
      </c>
      <c r="W875" s="42" t="e">
        <f t="shared" si="1062"/>
        <v>#REF!</v>
      </c>
      <c r="X875" s="42" t="e">
        <f t="shared" si="1063"/>
        <v>#REF!</v>
      </c>
      <c r="Y875" s="42" t="e">
        <f t="shared" si="1064"/>
        <v>#REF!</v>
      </c>
      <c r="Z875" s="116" t="e">
        <f t="shared" si="1065"/>
        <v>#REF!</v>
      </c>
      <c r="AA875" s="120">
        <f t="shared" si="1066"/>
        <v>0</v>
      </c>
      <c r="AB875" s="153">
        <f t="shared" si="1068"/>
        <v>0</v>
      </c>
      <c r="AC875" s="1"/>
      <c r="AD875" s="1"/>
      <c r="AE875" s="1"/>
      <c r="AF875" s="1"/>
      <c r="AG875" s="1"/>
      <c r="AH875" s="1"/>
      <c r="AI875" s="1"/>
      <c r="AJ875" s="1"/>
      <c r="AK875" s="1"/>
      <c r="AL875" s="1"/>
      <c r="AM875" s="1"/>
      <c r="AN875" s="1"/>
      <c r="AO875" s="1"/>
    </row>
    <row r="876" spans="1:41" s="3" customFormat="1">
      <c r="A876" s="48">
        <v>6208</v>
      </c>
      <c r="B876" s="53" t="s">
        <v>99</v>
      </c>
      <c r="C876" s="53"/>
      <c r="D876" s="7"/>
      <c r="E876" s="9"/>
      <c r="F876" s="70">
        <v>1</v>
      </c>
      <c r="G876" s="71"/>
      <c r="H876" s="72">
        <f t="shared" si="1069"/>
        <v>1</v>
      </c>
      <c r="I876" s="70">
        <v>1</v>
      </c>
      <c r="J876" s="71" t="s">
        <v>216</v>
      </c>
      <c r="K876" s="73">
        <f>SUMIF(exportMMB!D:D,budgetMMB!A876,exportMMB!F:F)</f>
        <v>0</v>
      </c>
      <c r="L876" s="19">
        <f t="shared" si="1058"/>
        <v>0</v>
      </c>
      <c r="M876" s="32"/>
      <c r="N876" s="19">
        <f t="shared" si="1059"/>
        <v>0</v>
      </c>
      <c r="O876" s="42"/>
      <c r="P876" s="42"/>
      <c r="Q876" s="42"/>
      <c r="R876" s="42"/>
      <c r="S876" s="19">
        <f t="shared" si="1060"/>
        <v>0</v>
      </c>
      <c r="T876" s="42">
        <f t="shared" si="1061"/>
        <v>0</v>
      </c>
      <c r="U876" s="42" t="e">
        <f>SUMIF(#REF!,A876,#REF!)</f>
        <v>#REF!</v>
      </c>
      <c r="V876" s="42" t="e">
        <f>SUMIF(#REF!,A876,#REF!)</f>
        <v>#REF!</v>
      </c>
      <c r="W876" s="42" t="e">
        <f t="shared" si="1062"/>
        <v>#REF!</v>
      </c>
      <c r="X876" s="42" t="e">
        <f t="shared" si="1063"/>
        <v>#REF!</v>
      </c>
      <c r="Y876" s="42" t="e">
        <f t="shared" si="1064"/>
        <v>#REF!</v>
      </c>
      <c r="Z876" s="116" t="e">
        <f t="shared" si="1065"/>
        <v>#REF!</v>
      </c>
      <c r="AA876" s="120">
        <f t="shared" si="1066"/>
        <v>0</v>
      </c>
      <c r="AB876" s="153">
        <f t="shared" si="1068"/>
        <v>0</v>
      </c>
      <c r="AC876" s="1"/>
      <c r="AD876" s="1"/>
      <c r="AE876" s="1"/>
      <c r="AF876" s="1"/>
      <c r="AG876" s="1"/>
      <c r="AH876" s="1"/>
      <c r="AI876" s="1"/>
      <c r="AJ876" s="1"/>
      <c r="AK876" s="1"/>
      <c r="AL876" s="1"/>
      <c r="AM876" s="1"/>
      <c r="AN876" s="1"/>
      <c r="AO876" s="1"/>
    </row>
    <row r="877" spans="1:41" s="3" customFormat="1">
      <c r="A877" s="48">
        <v>6210</v>
      </c>
      <c r="B877" s="53" t="s">
        <v>1019</v>
      </c>
      <c r="C877" s="53"/>
      <c r="D877" s="7"/>
      <c r="E877" s="9"/>
      <c r="F877" s="70">
        <v>1</v>
      </c>
      <c r="G877" s="71"/>
      <c r="H877" s="72">
        <f t="shared" si="1069"/>
        <v>1</v>
      </c>
      <c r="I877" s="70">
        <v>1</v>
      </c>
      <c r="J877" s="71" t="s">
        <v>216</v>
      </c>
      <c r="K877" s="73">
        <f>SUMIF(exportMMB!D:D,budgetMMB!A877,exportMMB!F:F)</f>
        <v>0</v>
      </c>
      <c r="L877" s="19">
        <f t="shared" si="1058"/>
        <v>0</v>
      </c>
      <c r="M877" s="32"/>
      <c r="N877" s="19">
        <f t="shared" si="1059"/>
        <v>0</v>
      </c>
      <c r="O877" s="42"/>
      <c r="P877" s="42"/>
      <c r="Q877" s="42"/>
      <c r="R877" s="42"/>
      <c r="S877" s="19">
        <f t="shared" si="1060"/>
        <v>0</v>
      </c>
      <c r="T877" s="42">
        <f t="shared" si="1061"/>
        <v>0</v>
      </c>
      <c r="U877" s="42" t="e">
        <f>SUMIF(#REF!,A877,#REF!)</f>
        <v>#REF!</v>
      </c>
      <c r="V877" s="42" t="e">
        <f>SUMIF(#REF!,A877,#REF!)</f>
        <v>#REF!</v>
      </c>
      <c r="W877" s="42" t="e">
        <f t="shared" si="1062"/>
        <v>#REF!</v>
      </c>
      <c r="X877" s="42" t="e">
        <f t="shared" si="1063"/>
        <v>#REF!</v>
      </c>
      <c r="Y877" s="42" t="e">
        <f t="shared" si="1064"/>
        <v>#REF!</v>
      </c>
      <c r="Z877" s="116" t="e">
        <f t="shared" si="1065"/>
        <v>#REF!</v>
      </c>
      <c r="AA877" s="120">
        <f t="shared" si="1066"/>
        <v>0</v>
      </c>
      <c r="AB877" s="153">
        <f t="shared" si="1068"/>
        <v>0</v>
      </c>
      <c r="AC877" s="1"/>
      <c r="AD877" s="1"/>
      <c r="AE877" s="1"/>
      <c r="AF877" s="1"/>
      <c r="AG877" s="1"/>
      <c r="AH877" s="1"/>
      <c r="AI877" s="1"/>
      <c r="AJ877" s="1"/>
      <c r="AK877" s="1"/>
      <c r="AL877" s="1"/>
      <c r="AM877" s="1"/>
      <c r="AN877" s="1"/>
      <c r="AO877" s="1"/>
    </row>
    <row r="878" spans="1:41" s="3" customFormat="1">
      <c r="A878" s="180" t="s">
        <v>392</v>
      </c>
      <c r="B878" s="53" t="s">
        <v>1020</v>
      </c>
      <c r="C878" s="53" t="s">
        <v>1023</v>
      </c>
      <c r="D878" s="7"/>
      <c r="E878" s="9"/>
      <c r="F878" s="70">
        <v>1</v>
      </c>
      <c r="G878" s="71"/>
      <c r="H878" s="72">
        <f t="shared" ref="H878:H886" si="1070">SUM(E878:G878)</f>
        <v>1</v>
      </c>
      <c r="I878" s="70">
        <v>1</v>
      </c>
      <c r="J878" s="71" t="s">
        <v>216</v>
      </c>
      <c r="K878" s="73">
        <f>SUMIF(exportMMB!D:D,budgetMMB!A878,exportMMB!F:F)</f>
        <v>0</v>
      </c>
      <c r="L878" s="19">
        <f t="shared" si="1058"/>
        <v>0</v>
      </c>
      <c r="M878" s="32"/>
      <c r="N878" s="19">
        <f t="shared" si="1059"/>
        <v>0</v>
      </c>
      <c r="O878" s="42"/>
      <c r="P878" s="42"/>
      <c r="Q878" s="42"/>
      <c r="R878" s="42"/>
      <c r="S878" s="19">
        <f t="shared" si="1060"/>
        <v>0</v>
      </c>
      <c r="T878" s="42">
        <f t="shared" si="1061"/>
        <v>0</v>
      </c>
      <c r="U878" s="42" t="e">
        <f>SUMIF(#REF!,A878,#REF!)</f>
        <v>#REF!</v>
      </c>
      <c r="V878" s="42" t="e">
        <f>SUMIF(#REF!,A878,#REF!)</f>
        <v>#REF!</v>
      </c>
      <c r="W878" s="42" t="e">
        <f t="shared" si="1062"/>
        <v>#REF!</v>
      </c>
      <c r="X878" s="42" t="e">
        <f t="shared" si="1063"/>
        <v>#REF!</v>
      </c>
      <c r="Y878" s="42" t="e">
        <f t="shared" si="1064"/>
        <v>#REF!</v>
      </c>
      <c r="Z878" s="116" t="e">
        <f t="shared" si="1065"/>
        <v>#REF!</v>
      </c>
      <c r="AA878" s="120">
        <f t="shared" si="1066"/>
        <v>0</v>
      </c>
      <c r="AB878" s="153">
        <f t="shared" si="1068"/>
        <v>0</v>
      </c>
      <c r="AC878" s="1"/>
      <c r="AD878" s="1"/>
      <c r="AE878" s="1"/>
      <c r="AF878" s="1"/>
      <c r="AG878" s="1"/>
      <c r="AH878" s="1"/>
      <c r="AI878" s="1"/>
      <c r="AJ878" s="1"/>
      <c r="AK878" s="1"/>
      <c r="AL878" s="1"/>
      <c r="AM878" s="1"/>
      <c r="AN878" s="1"/>
      <c r="AO878" s="1"/>
    </row>
    <row r="879" spans="1:41" s="3" customFormat="1">
      <c r="A879" s="48">
        <v>6212</v>
      </c>
      <c r="B879" s="53" t="s">
        <v>1021</v>
      </c>
      <c r="C879" s="53"/>
      <c r="D879" s="7"/>
      <c r="E879" s="9"/>
      <c r="F879" s="70">
        <v>1</v>
      </c>
      <c r="G879" s="71"/>
      <c r="H879" s="72">
        <f t="shared" ref="H879" si="1071">SUM(E879:G879)</f>
        <v>1</v>
      </c>
      <c r="I879" s="70">
        <v>1</v>
      </c>
      <c r="J879" s="71" t="s">
        <v>216</v>
      </c>
      <c r="K879" s="73">
        <f>SUMIF(exportMMB!D:D,budgetMMB!A879,exportMMB!F:F)</f>
        <v>0</v>
      </c>
      <c r="L879" s="19">
        <f t="shared" ref="L879" si="1072">H879*I879*K879</f>
        <v>0</v>
      </c>
      <c r="M879" s="32"/>
      <c r="N879" s="19">
        <f t="shared" ref="N879" si="1073">MAX(L879-SUM(O879:R879),0)</f>
        <v>0</v>
      </c>
      <c r="O879" s="42"/>
      <c r="P879" s="42"/>
      <c r="Q879" s="42"/>
      <c r="R879" s="42"/>
      <c r="S879" s="19">
        <f t="shared" ref="S879" si="1074">L879-SUM(N879:R879)</f>
        <v>0</v>
      </c>
      <c r="T879" s="42">
        <f t="shared" ref="T879" si="1075">N879</f>
        <v>0</v>
      </c>
      <c r="U879" s="42" t="e">
        <f>SUMIF(#REF!,A879,#REF!)</f>
        <v>#REF!</v>
      </c>
      <c r="V879" s="42" t="e">
        <f>SUMIF(#REF!,A879,#REF!)</f>
        <v>#REF!</v>
      </c>
      <c r="W879" s="42" t="e">
        <f t="shared" ref="W879" si="1076">U879+V879</f>
        <v>#REF!</v>
      </c>
      <c r="X879" s="42" t="e">
        <f t="shared" ref="X879" si="1077">MAX(L879-W879,0)</f>
        <v>#REF!</v>
      </c>
      <c r="Y879" s="42" t="e">
        <f t="shared" ref="Y879" si="1078">W879+X879</f>
        <v>#REF!</v>
      </c>
      <c r="Z879" s="116" t="e">
        <f t="shared" ref="Z879" si="1079">L879-Y879</f>
        <v>#REF!</v>
      </c>
      <c r="AA879" s="120">
        <f t="shared" ref="AA879" si="1080">AB879-L879</f>
        <v>0</v>
      </c>
      <c r="AB879" s="153">
        <f t="shared" ref="AB879" si="1081">L879</f>
        <v>0</v>
      </c>
      <c r="AC879" s="1"/>
      <c r="AD879" s="1"/>
      <c r="AE879" s="1"/>
      <c r="AF879" s="1"/>
      <c r="AG879" s="1"/>
      <c r="AH879" s="1"/>
      <c r="AI879" s="1"/>
      <c r="AJ879" s="1"/>
      <c r="AK879" s="1"/>
      <c r="AL879" s="1"/>
      <c r="AM879" s="1"/>
      <c r="AN879" s="1"/>
      <c r="AO879" s="1"/>
    </row>
    <row r="880" spans="1:41" s="3" customFormat="1">
      <c r="A880" s="180" t="s">
        <v>393</v>
      </c>
      <c r="B880" s="53" t="s">
        <v>394</v>
      </c>
      <c r="C880" s="53"/>
      <c r="D880" s="7"/>
      <c r="E880" s="9"/>
      <c r="F880" s="70">
        <v>1</v>
      </c>
      <c r="G880" s="71"/>
      <c r="H880" s="72">
        <f t="shared" si="1070"/>
        <v>1</v>
      </c>
      <c r="I880" s="70">
        <v>1</v>
      </c>
      <c r="J880" s="71" t="s">
        <v>216</v>
      </c>
      <c r="K880" s="73">
        <f>SUMIF(exportMMB!D:D,budgetMMB!A880,exportMMB!F:F)</f>
        <v>0</v>
      </c>
      <c r="L880" s="19">
        <f t="shared" si="1058"/>
        <v>0</v>
      </c>
      <c r="M880" s="32"/>
      <c r="N880" s="19">
        <f t="shared" si="1059"/>
        <v>0</v>
      </c>
      <c r="O880" s="42"/>
      <c r="P880" s="42"/>
      <c r="Q880" s="42"/>
      <c r="R880" s="42"/>
      <c r="S880" s="19">
        <f t="shared" si="1060"/>
        <v>0</v>
      </c>
      <c r="T880" s="42">
        <f t="shared" si="1061"/>
        <v>0</v>
      </c>
      <c r="U880" s="42" t="e">
        <f>SUMIF(#REF!,A880,#REF!)</f>
        <v>#REF!</v>
      </c>
      <c r="V880" s="42" t="e">
        <f>SUMIF(#REF!,A880,#REF!)</f>
        <v>#REF!</v>
      </c>
      <c r="W880" s="42" t="e">
        <f t="shared" si="1062"/>
        <v>#REF!</v>
      </c>
      <c r="X880" s="42" t="e">
        <f t="shared" si="1063"/>
        <v>#REF!</v>
      </c>
      <c r="Y880" s="42" t="e">
        <f t="shared" si="1064"/>
        <v>#REF!</v>
      </c>
      <c r="Z880" s="116" t="e">
        <f t="shared" si="1065"/>
        <v>#REF!</v>
      </c>
      <c r="AA880" s="120">
        <f t="shared" si="1066"/>
        <v>0</v>
      </c>
      <c r="AB880" s="153">
        <f t="shared" si="1068"/>
        <v>0</v>
      </c>
      <c r="AC880" s="1"/>
      <c r="AD880" s="1"/>
      <c r="AE880" s="1"/>
      <c r="AF880" s="1"/>
      <c r="AG880" s="1"/>
      <c r="AH880" s="1"/>
      <c r="AI880" s="1"/>
      <c r="AJ880" s="1"/>
      <c r="AK880" s="1"/>
      <c r="AL880" s="1"/>
      <c r="AM880" s="1"/>
      <c r="AN880" s="1"/>
      <c r="AO880" s="1"/>
    </row>
    <row r="881" spans="1:41" s="3" customFormat="1">
      <c r="A881" s="48">
        <v>6215</v>
      </c>
      <c r="B881" s="53" t="s">
        <v>100</v>
      </c>
      <c r="C881" s="53"/>
      <c r="D881" s="7"/>
      <c r="E881" s="9"/>
      <c r="F881" s="70">
        <v>1</v>
      </c>
      <c r="G881" s="71"/>
      <c r="H881" s="72">
        <f t="shared" si="1070"/>
        <v>1</v>
      </c>
      <c r="I881" s="70">
        <v>1</v>
      </c>
      <c r="J881" s="71" t="s">
        <v>216</v>
      </c>
      <c r="K881" s="73">
        <f>SUMIF(exportMMB!D:D,budgetMMB!A881,exportMMB!F:F)</f>
        <v>0</v>
      </c>
      <c r="L881" s="19">
        <f t="shared" si="1058"/>
        <v>0</v>
      </c>
      <c r="M881" s="32"/>
      <c r="N881" s="19">
        <f t="shared" si="1059"/>
        <v>0</v>
      </c>
      <c r="O881" s="42"/>
      <c r="P881" s="42"/>
      <c r="Q881" s="42"/>
      <c r="R881" s="42"/>
      <c r="S881" s="19">
        <f t="shared" si="1060"/>
        <v>0</v>
      </c>
      <c r="T881" s="42">
        <f t="shared" si="1061"/>
        <v>0</v>
      </c>
      <c r="U881" s="42" t="e">
        <f>SUMIF(#REF!,A881,#REF!)</f>
        <v>#REF!</v>
      </c>
      <c r="V881" s="42" t="e">
        <f>SUMIF(#REF!,A881,#REF!)</f>
        <v>#REF!</v>
      </c>
      <c r="W881" s="42" t="e">
        <f t="shared" si="1062"/>
        <v>#REF!</v>
      </c>
      <c r="X881" s="42" t="e">
        <f t="shared" si="1063"/>
        <v>#REF!</v>
      </c>
      <c r="Y881" s="42" t="e">
        <f t="shared" si="1064"/>
        <v>#REF!</v>
      </c>
      <c r="Z881" s="116" t="e">
        <f t="shared" si="1065"/>
        <v>#REF!</v>
      </c>
      <c r="AA881" s="120">
        <f t="shared" si="1066"/>
        <v>0</v>
      </c>
      <c r="AB881" s="153">
        <f t="shared" si="1068"/>
        <v>0</v>
      </c>
      <c r="AC881" s="1"/>
      <c r="AD881" s="1"/>
      <c r="AE881" s="1"/>
      <c r="AF881" s="1"/>
      <c r="AG881" s="1"/>
      <c r="AH881" s="1"/>
      <c r="AI881" s="1"/>
      <c r="AJ881" s="1"/>
      <c r="AK881" s="1"/>
      <c r="AL881" s="1"/>
      <c r="AM881" s="1"/>
      <c r="AN881" s="1"/>
      <c r="AO881" s="1"/>
    </row>
    <row r="882" spans="1:41" s="3" customFormat="1">
      <c r="A882" s="48">
        <v>6245</v>
      </c>
      <c r="B882" s="53" t="s">
        <v>45</v>
      </c>
      <c r="C882" s="53"/>
      <c r="D882" s="7"/>
      <c r="E882" s="9"/>
      <c r="F882" s="70">
        <v>1</v>
      </c>
      <c r="G882" s="71"/>
      <c r="H882" s="72">
        <f t="shared" si="1070"/>
        <v>1</v>
      </c>
      <c r="I882" s="70">
        <v>1</v>
      </c>
      <c r="J882" s="71" t="s">
        <v>216</v>
      </c>
      <c r="K882" s="73">
        <f>SUMIF(exportMMB!D:D,budgetMMB!A882,exportMMB!F:F)</f>
        <v>0</v>
      </c>
      <c r="L882" s="19">
        <f t="shared" si="1058"/>
        <v>0</v>
      </c>
      <c r="M882" s="32"/>
      <c r="N882" s="19">
        <f t="shared" si="1059"/>
        <v>0</v>
      </c>
      <c r="O882" s="42"/>
      <c r="P882" s="42"/>
      <c r="Q882" s="42"/>
      <c r="R882" s="42"/>
      <c r="S882" s="19">
        <f t="shared" si="1060"/>
        <v>0</v>
      </c>
      <c r="T882" s="45"/>
      <c r="U882" s="42" t="e">
        <f>SUMIF(#REF!,A882,#REF!)</f>
        <v>#REF!</v>
      </c>
      <c r="V882" s="42" t="e">
        <f>SUMIF(#REF!,A882,#REF!)</f>
        <v>#REF!</v>
      </c>
      <c r="W882" s="42" t="e">
        <f t="shared" si="1062"/>
        <v>#REF!</v>
      </c>
      <c r="X882" s="42" t="e">
        <f t="shared" si="1063"/>
        <v>#REF!</v>
      </c>
      <c r="Y882" s="42" t="e">
        <f t="shared" si="1064"/>
        <v>#REF!</v>
      </c>
      <c r="Z882" s="116" t="e">
        <f t="shared" si="1065"/>
        <v>#REF!</v>
      </c>
      <c r="AA882" s="120">
        <f t="shared" si="1066"/>
        <v>0</v>
      </c>
      <c r="AB882" s="153">
        <f t="shared" si="1068"/>
        <v>0</v>
      </c>
      <c r="AC882" s="1"/>
      <c r="AD882" s="1"/>
      <c r="AE882" s="1"/>
      <c r="AF882" s="1"/>
      <c r="AG882" s="1"/>
      <c r="AH882" s="1"/>
      <c r="AI882" s="1"/>
      <c r="AJ882" s="1"/>
      <c r="AK882" s="1"/>
      <c r="AL882" s="1"/>
      <c r="AM882" s="1"/>
      <c r="AN882" s="1"/>
      <c r="AO882" s="1"/>
    </row>
    <row r="883" spans="1:41" s="3" customFormat="1">
      <c r="A883" s="48">
        <v>6246</v>
      </c>
      <c r="B883" s="53" t="s">
        <v>101</v>
      </c>
      <c r="C883" s="53"/>
      <c r="D883" s="7"/>
      <c r="E883" s="9"/>
      <c r="F883" s="70">
        <v>1</v>
      </c>
      <c r="G883" s="71"/>
      <c r="H883" s="72">
        <f t="shared" si="1070"/>
        <v>1</v>
      </c>
      <c r="I883" s="70">
        <v>1</v>
      </c>
      <c r="J883" s="71" t="s">
        <v>216</v>
      </c>
      <c r="K883" s="73">
        <f>SUMIF(exportMMB!D:D,budgetMMB!A883,exportMMB!F:F)</f>
        <v>0</v>
      </c>
      <c r="L883" s="19">
        <f t="shared" si="1058"/>
        <v>0</v>
      </c>
      <c r="M883" s="32"/>
      <c r="N883" s="19">
        <f t="shared" si="1059"/>
        <v>0</v>
      </c>
      <c r="O883" s="42"/>
      <c r="P883" s="42"/>
      <c r="Q883" s="42"/>
      <c r="R883" s="42"/>
      <c r="S883" s="19">
        <f t="shared" si="1060"/>
        <v>0</v>
      </c>
      <c r="T883" s="42">
        <f t="shared" si="1061"/>
        <v>0</v>
      </c>
      <c r="U883" s="42" t="e">
        <f>SUMIF(#REF!,A883,#REF!)</f>
        <v>#REF!</v>
      </c>
      <c r="V883" s="42" t="e">
        <f>SUMIF(#REF!,A883,#REF!)</f>
        <v>#REF!</v>
      </c>
      <c r="W883" s="42" t="e">
        <f t="shared" si="1062"/>
        <v>#REF!</v>
      </c>
      <c r="X883" s="42" t="e">
        <f t="shared" si="1063"/>
        <v>#REF!</v>
      </c>
      <c r="Y883" s="42" t="e">
        <f t="shared" si="1064"/>
        <v>#REF!</v>
      </c>
      <c r="Z883" s="116" t="e">
        <f t="shared" si="1065"/>
        <v>#REF!</v>
      </c>
      <c r="AA883" s="120">
        <f t="shared" si="1066"/>
        <v>0</v>
      </c>
      <c r="AB883" s="153">
        <f t="shared" si="1068"/>
        <v>0</v>
      </c>
      <c r="AC883" s="1"/>
      <c r="AD883" s="1"/>
      <c r="AE883" s="1"/>
      <c r="AF883" s="1"/>
      <c r="AG883" s="1"/>
      <c r="AH883" s="1"/>
      <c r="AI883" s="1"/>
      <c r="AJ883" s="1"/>
      <c r="AK883" s="1"/>
      <c r="AL883" s="1"/>
      <c r="AM883" s="1"/>
      <c r="AN883" s="1"/>
      <c r="AO883" s="1"/>
    </row>
    <row r="884" spans="1:41" s="3" customFormat="1">
      <c r="A884" s="48">
        <v>6247</v>
      </c>
      <c r="B884" s="53" t="s">
        <v>656</v>
      </c>
      <c r="C884" s="53"/>
      <c r="D884" s="7"/>
      <c r="E884" s="9"/>
      <c r="F884" s="70">
        <v>1</v>
      </c>
      <c r="G884" s="71"/>
      <c r="H884" s="72">
        <f t="shared" si="1070"/>
        <v>1</v>
      </c>
      <c r="I884" s="70">
        <v>1</v>
      </c>
      <c r="J884" s="71" t="s">
        <v>216</v>
      </c>
      <c r="K884" s="73">
        <f>SUMIF(exportMMB!D:D,budgetMMB!A884,exportMMB!F:F)</f>
        <v>0</v>
      </c>
      <c r="L884" s="19">
        <f t="shared" si="1058"/>
        <v>0</v>
      </c>
      <c r="M884" s="32"/>
      <c r="N884" s="19">
        <f t="shared" si="1059"/>
        <v>0</v>
      </c>
      <c r="O884" s="42"/>
      <c r="P884" s="42"/>
      <c r="Q884" s="42"/>
      <c r="R884" s="42"/>
      <c r="S884" s="19">
        <f t="shared" si="1060"/>
        <v>0</v>
      </c>
      <c r="T884" s="42">
        <f t="shared" si="1061"/>
        <v>0</v>
      </c>
      <c r="U884" s="42" t="e">
        <f>SUMIF(#REF!,A884,#REF!)</f>
        <v>#REF!</v>
      </c>
      <c r="V884" s="42" t="e">
        <f>SUMIF(#REF!,A884,#REF!)</f>
        <v>#REF!</v>
      </c>
      <c r="W884" s="42" t="e">
        <f t="shared" si="1062"/>
        <v>#REF!</v>
      </c>
      <c r="X884" s="42" t="e">
        <f t="shared" si="1063"/>
        <v>#REF!</v>
      </c>
      <c r="Y884" s="42" t="e">
        <f t="shared" si="1064"/>
        <v>#REF!</v>
      </c>
      <c r="Z884" s="116" t="e">
        <f t="shared" si="1065"/>
        <v>#REF!</v>
      </c>
      <c r="AA884" s="120">
        <f t="shared" si="1066"/>
        <v>0</v>
      </c>
      <c r="AB884" s="153">
        <f t="shared" si="1068"/>
        <v>0</v>
      </c>
      <c r="AC884" s="1"/>
      <c r="AD884" s="1"/>
      <c r="AE884" s="1"/>
      <c r="AF884" s="1"/>
      <c r="AG884" s="1"/>
      <c r="AH884" s="1"/>
      <c r="AI884" s="1"/>
      <c r="AJ884" s="1"/>
      <c r="AK884" s="1"/>
      <c r="AL884" s="1"/>
      <c r="AM884" s="1"/>
      <c r="AN884" s="1"/>
      <c r="AO884" s="1"/>
    </row>
    <row r="885" spans="1:41" s="3" customFormat="1">
      <c r="A885" s="180" t="s">
        <v>395</v>
      </c>
      <c r="B885" s="53" t="s">
        <v>355</v>
      </c>
      <c r="C885" s="53"/>
      <c r="D885" s="7"/>
      <c r="E885" s="9"/>
      <c r="F885" s="70">
        <v>1</v>
      </c>
      <c r="G885" s="71"/>
      <c r="H885" s="72">
        <f t="shared" si="1070"/>
        <v>1</v>
      </c>
      <c r="I885" s="70">
        <v>1</v>
      </c>
      <c r="J885" s="71" t="s">
        <v>216</v>
      </c>
      <c r="K885" s="73">
        <f>SUMIF(exportMMB!D:D,budgetMMB!A885,exportMMB!F:F)</f>
        <v>0</v>
      </c>
      <c r="L885" s="19">
        <f t="shared" si="1058"/>
        <v>0</v>
      </c>
      <c r="M885" s="32"/>
      <c r="N885" s="19">
        <f t="shared" si="1059"/>
        <v>0</v>
      </c>
      <c r="O885" s="42"/>
      <c r="P885" s="42"/>
      <c r="Q885" s="42"/>
      <c r="R885" s="42"/>
      <c r="S885" s="19">
        <f t="shared" si="1060"/>
        <v>0</v>
      </c>
      <c r="T885" s="42">
        <f t="shared" si="1061"/>
        <v>0</v>
      </c>
      <c r="U885" s="42" t="e">
        <f>SUMIF(#REF!,A885,#REF!)</f>
        <v>#REF!</v>
      </c>
      <c r="V885" s="42" t="e">
        <f>SUMIF(#REF!,A885,#REF!)</f>
        <v>#REF!</v>
      </c>
      <c r="W885" s="42" t="e">
        <f t="shared" si="1062"/>
        <v>#REF!</v>
      </c>
      <c r="X885" s="42" t="e">
        <f t="shared" si="1063"/>
        <v>#REF!</v>
      </c>
      <c r="Y885" s="42" t="e">
        <f t="shared" si="1064"/>
        <v>#REF!</v>
      </c>
      <c r="Z885" s="116" t="e">
        <f t="shared" si="1065"/>
        <v>#REF!</v>
      </c>
      <c r="AA885" s="120">
        <f t="shared" si="1066"/>
        <v>0</v>
      </c>
      <c r="AB885" s="153">
        <f t="shared" si="1068"/>
        <v>0</v>
      </c>
      <c r="AC885" s="1"/>
      <c r="AD885" s="1"/>
      <c r="AE885" s="1"/>
      <c r="AF885" s="1"/>
      <c r="AG885" s="1"/>
      <c r="AH885" s="1"/>
      <c r="AI885" s="1"/>
      <c r="AJ885" s="1"/>
      <c r="AK885" s="1"/>
      <c r="AL885" s="1"/>
      <c r="AM885" s="1"/>
      <c r="AN885" s="1"/>
      <c r="AO885" s="1"/>
    </row>
    <row r="886" spans="1:41" s="3" customFormat="1">
      <c r="A886" s="180" t="s">
        <v>396</v>
      </c>
      <c r="B886" s="53" t="s">
        <v>397</v>
      </c>
      <c r="C886" s="53"/>
      <c r="D886" s="7"/>
      <c r="E886" s="9"/>
      <c r="F886" s="70">
        <v>1</v>
      </c>
      <c r="G886" s="71"/>
      <c r="H886" s="72">
        <f t="shared" si="1070"/>
        <v>1</v>
      </c>
      <c r="I886" s="70">
        <v>1</v>
      </c>
      <c r="J886" s="71" t="s">
        <v>216</v>
      </c>
      <c r="K886" s="73">
        <f>SUMIF(exportMMB!D:D,budgetMMB!A886,exportMMB!F:F)</f>
        <v>0</v>
      </c>
      <c r="L886" s="19">
        <f t="shared" si="1058"/>
        <v>0</v>
      </c>
      <c r="M886" s="32"/>
      <c r="N886" s="19">
        <f t="shared" si="1059"/>
        <v>0</v>
      </c>
      <c r="O886" s="42"/>
      <c r="P886" s="42"/>
      <c r="Q886" s="42"/>
      <c r="R886" s="42"/>
      <c r="S886" s="19">
        <f t="shared" si="1060"/>
        <v>0</v>
      </c>
      <c r="T886" s="42">
        <f t="shared" si="1061"/>
        <v>0</v>
      </c>
      <c r="U886" s="42" t="e">
        <f>SUMIF(#REF!,A886,#REF!)</f>
        <v>#REF!</v>
      </c>
      <c r="V886" s="42" t="e">
        <f>SUMIF(#REF!,A886,#REF!)</f>
        <v>#REF!</v>
      </c>
      <c r="W886" s="42" t="e">
        <f t="shared" si="1062"/>
        <v>#REF!</v>
      </c>
      <c r="X886" s="42" t="e">
        <f t="shared" si="1063"/>
        <v>#REF!</v>
      </c>
      <c r="Y886" s="42" t="e">
        <f t="shared" si="1064"/>
        <v>#REF!</v>
      </c>
      <c r="Z886" s="116" t="e">
        <f t="shared" si="1065"/>
        <v>#REF!</v>
      </c>
      <c r="AA886" s="120">
        <f t="shared" si="1066"/>
        <v>0</v>
      </c>
      <c r="AB886" s="153">
        <f t="shared" si="1068"/>
        <v>0</v>
      </c>
      <c r="AC886" s="1"/>
      <c r="AD886" s="1"/>
      <c r="AE886" s="1"/>
      <c r="AF886" s="1"/>
      <c r="AG886" s="1"/>
      <c r="AH886" s="1"/>
      <c r="AI886" s="1"/>
      <c r="AJ886" s="1"/>
      <c r="AK886" s="1"/>
      <c r="AL886" s="1"/>
      <c r="AM886" s="1"/>
      <c r="AN886" s="1"/>
      <c r="AO886" s="1"/>
    </row>
    <row r="887" spans="1:41" s="3" customFormat="1">
      <c r="A887" s="48">
        <v>6250</v>
      </c>
      <c r="B887" s="53" t="s">
        <v>804</v>
      </c>
      <c r="C887" s="53"/>
      <c r="D887" s="7"/>
      <c r="E887" s="9"/>
      <c r="F887" s="70">
        <v>1</v>
      </c>
      <c r="G887" s="71"/>
      <c r="H887" s="72">
        <f t="shared" ref="H887:H891" si="1082">SUM(E887:G887)</f>
        <v>1</v>
      </c>
      <c r="I887" s="70">
        <v>1</v>
      </c>
      <c r="J887" s="71" t="s">
        <v>216</v>
      </c>
      <c r="K887" s="73">
        <f>SUMIF(exportMMB!D:D,budgetMMB!A887,exportMMB!F:F)</f>
        <v>0</v>
      </c>
      <c r="L887" s="19">
        <f t="shared" si="1058"/>
        <v>0</v>
      </c>
      <c r="M887" s="32"/>
      <c r="N887" s="19">
        <f t="shared" si="1059"/>
        <v>0</v>
      </c>
      <c r="O887" s="42"/>
      <c r="P887" s="42"/>
      <c r="Q887" s="42"/>
      <c r="R887" s="42"/>
      <c r="S887" s="19">
        <f t="shared" si="1060"/>
        <v>0</v>
      </c>
      <c r="T887" s="45"/>
      <c r="U887" s="42" t="e">
        <f>SUMIF(#REF!,A887,#REF!)</f>
        <v>#REF!</v>
      </c>
      <c r="V887" s="42" t="e">
        <f>SUMIF(#REF!,A887,#REF!)</f>
        <v>#REF!</v>
      </c>
      <c r="W887" s="42" t="e">
        <f t="shared" si="1062"/>
        <v>#REF!</v>
      </c>
      <c r="X887" s="42" t="e">
        <f t="shared" si="1063"/>
        <v>#REF!</v>
      </c>
      <c r="Y887" s="42" t="e">
        <f t="shared" si="1064"/>
        <v>#REF!</v>
      </c>
      <c r="Z887" s="116" t="e">
        <f t="shared" si="1065"/>
        <v>#REF!</v>
      </c>
      <c r="AA887" s="120">
        <f t="shared" si="1066"/>
        <v>0</v>
      </c>
      <c r="AB887" s="153">
        <f t="shared" si="1068"/>
        <v>0</v>
      </c>
      <c r="AC887" s="1"/>
      <c r="AD887" s="1"/>
      <c r="AE887" s="1"/>
      <c r="AF887" s="1"/>
      <c r="AG887" s="1"/>
      <c r="AH887" s="1"/>
      <c r="AI887" s="1"/>
      <c r="AJ887" s="1"/>
      <c r="AK887" s="1"/>
      <c r="AL887" s="1"/>
      <c r="AM887" s="1"/>
      <c r="AN887" s="1"/>
      <c r="AO887" s="1"/>
    </row>
    <row r="888" spans="1:41" s="3" customFormat="1">
      <c r="A888" s="180" t="s">
        <v>398</v>
      </c>
      <c r="B888" s="53" t="s">
        <v>272</v>
      </c>
      <c r="C888" s="53"/>
      <c r="D888" s="7"/>
      <c r="E888" s="9"/>
      <c r="F888" s="70">
        <v>1</v>
      </c>
      <c r="G888" s="71"/>
      <c r="H888" s="72">
        <f t="shared" si="1082"/>
        <v>1</v>
      </c>
      <c r="I888" s="70">
        <v>1</v>
      </c>
      <c r="J888" s="71" t="s">
        <v>216</v>
      </c>
      <c r="K888" s="73">
        <f>SUMIF(exportMMB!D:D,budgetMMB!A888,exportMMB!F:F)</f>
        <v>0</v>
      </c>
      <c r="L888" s="19">
        <f t="shared" si="1058"/>
        <v>0</v>
      </c>
      <c r="M888" s="32"/>
      <c r="N888" s="19">
        <f t="shared" si="1059"/>
        <v>0</v>
      </c>
      <c r="O888" s="42"/>
      <c r="P888" s="42"/>
      <c r="Q888" s="42"/>
      <c r="R888" s="42"/>
      <c r="S888" s="19">
        <f t="shared" si="1060"/>
        <v>0</v>
      </c>
      <c r="T888" s="45"/>
      <c r="U888" s="42" t="e">
        <f>SUMIF(#REF!,A888,#REF!)</f>
        <v>#REF!</v>
      </c>
      <c r="V888" s="42" t="e">
        <f>SUMIF(#REF!,A888,#REF!)</f>
        <v>#REF!</v>
      </c>
      <c r="W888" s="42" t="e">
        <f t="shared" si="1062"/>
        <v>#REF!</v>
      </c>
      <c r="X888" s="42" t="e">
        <f t="shared" si="1063"/>
        <v>#REF!</v>
      </c>
      <c r="Y888" s="42" t="e">
        <f t="shared" si="1064"/>
        <v>#REF!</v>
      </c>
      <c r="Z888" s="116" t="e">
        <f t="shared" si="1065"/>
        <v>#REF!</v>
      </c>
      <c r="AA888" s="120">
        <f t="shared" si="1066"/>
        <v>0</v>
      </c>
      <c r="AB888" s="153">
        <f t="shared" si="1068"/>
        <v>0</v>
      </c>
      <c r="AC888" s="1"/>
      <c r="AD888" s="1"/>
      <c r="AE888" s="1"/>
      <c r="AF888" s="1"/>
      <c r="AG888" s="1"/>
      <c r="AH888" s="1"/>
      <c r="AI888" s="1"/>
      <c r="AJ888" s="1"/>
      <c r="AK888" s="1"/>
      <c r="AL888" s="1"/>
      <c r="AM888" s="1"/>
      <c r="AN888" s="1"/>
      <c r="AO888" s="1"/>
    </row>
    <row r="889" spans="1:41" s="3" customFormat="1">
      <c r="A889" s="180" t="s">
        <v>807</v>
      </c>
      <c r="B889" s="54" t="s">
        <v>805</v>
      </c>
      <c r="C889" s="54"/>
      <c r="D889" s="7"/>
      <c r="E889" s="9"/>
      <c r="F889" s="70">
        <v>1</v>
      </c>
      <c r="G889" s="71"/>
      <c r="H889" s="72">
        <f t="shared" si="1082"/>
        <v>1</v>
      </c>
      <c r="I889" s="70">
        <v>1</v>
      </c>
      <c r="J889" s="71" t="s">
        <v>216</v>
      </c>
      <c r="K889" s="73">
        <f>SUMIF(exportMMB!D:D,budgetMMB!A889,exportMMB!F:F)</f>
        <v>0</v>
      </c>
      <c r="L889" s="19">
        <f t="shared" si="1058"/>
        <v>0</v>
      </c>
      <c r="M889" s="32"/>
      <c r="N889" s="19">
        <f t="shared" si="1059"/>
        <v>0</v>
      </c>
      <c r="O889" s="42"/>
      <c r="P889" s="42"/>
      <c r="Q889" s="42"/>
      <c r="R889" s="42"/>
      <c r="S889" s="19">
        <f t="shared" si="1060"/>
        <v>0</v>
      </c>
      <c r="T889" s="42">
        <f t="shared" ref="T889" si="1083">N889</f>
        <v>0</v>
      </c>
      <c r="U889" s="42" t="e">
        <f>SUMIF(#REF!,A889,#REF!)</f>
        <v>#REF!</v>
      </c>
      <c r="V889" s="42" t="e">
        <f>SUMIF(#REF!,A889,#REF!)</f>
        <v>#REF!</v>
      </c>
      <c r="W889" s="42" t="e">
        <f t="shared" si="1062"/>
        <v>#REF!</v>
      </c>
      <c r="X889" s="42" t="e">
        <f t="shared" si="1063"/>
        <v>#REF!</v>
      </c>
      <c r="Y889" s="42" t="e">
        <f t="shared" si="1064"/>
        <v>#REF!</v>
      </c>
      <c r="Z889" s="116" t="e">
        <f t="shared" si="1065"/>
        <v>#REF!</v>
      </c>
      <c r="AA889" s="120">
        <f t="shared" si="1066"/>
        <v>0</v>
      </c>
      <c r="AB889" s="153">
        <f t="shared" si="1068"/>
        <v>0</v>
      </c>
      <c r="AC889" s="1"/>
      <c r="AD889" s="1"/>
      <c r="AE889" s="1"/>
      <c r="AF889" s="1"/>
      <c r="AG889" s="1"/>
      <c r="AH889" s="1"/>
      <c r="AI889" s="1"/>
      <c r="AJ889" s="1"/>
      <c r="AK889" s="1"/>
      <c r="AL889" s="1"/>
      <c r="AM889" s="1"/>
      <c r="AN889" s="1"/>
      <c r="AO889" s="1"/>
    </row>
    <row r="890" spans="1:41" s="3" customFormat="1">
      <c r="A890" s="180" t="s">
        <v>806</v>
      </c>
      <c r="B890" s="53" t="s">
        <v>273</v>
      </c>
      <c r="C890" s="53"/>
      <c r="D890" s="7"/>
      <c r="E890" s="9"/>
      <c r="F890" s="70">
        <v>1</v>
      </c>
      <c r="G890" s="71"/>
      <c r="H890" s="72">
        <f t="shared" si="1082"/>
        <v>1</v>
      </c>
      <c r="I890" s="70">
        <v>1</v>
      </c>
      <c r="J890" s="71" t="s">
        <v>216</v>
      </c>
      <c r="K890" s="73">
        <f>SUMIF(exportMMB!D:D,budgetMMB!A890,exportMMB!F:F)</f>
        <v>0</v>
      </c>
      <c r="L890" s="19">
        <f t="shared" si="1058"/>
        <v>0</v>
      </c>
      <c r="M890" s="32"/>
      <c r="N890" s="19">
        <f t="shared" si="1059"/>
        <v>0</v>
      </c>
      <c r="O890" s="42"/>
      <c r="P890" s="42"/>
      <c r="Q890" s="42"/>
      <c r="R890" s="42"/>
      <c r="S890" s="19">
        <f t="shared" si="1060"/>
        <v>0</v>
      </c>
      <c r="T890" s="45"/>
      <c r="U890" s="42" t="e">
        <f>SUMIF(#REF!,A890,#REF!)</f>
        <v>#REF!</v>
      </c>
      <c r="V890" s="42" t="e">
        <f>SUMIF(#REF!,A890,#REF!)</f>
        <v>#REF!</v>
      </c>
      <c r="W890" s="42" t="e">
        <f t="shared" si="1062"/>
        <v>#REF!</v>
      </c>
      <c r="X890" s="42" t="e">
        <f t="shared" si="1063"/>
        <v>#REF!</v>
      </c>
      <c r="Y890" s="42" t="e">
        <f t="shared" si="1064"/>
        <v>#REF!</v>
      </c>
      <c r="Z890" s="116" t="e">
        <f t="shared" si="1065"/>
        <v>#REF!</v>
      </c>
      <c r="AA890" s="120">
        <f t="shared" si="1066"/>
        <v>0</v>
      </c>
      <c r="AB890" s="153">
        <f t="shared" si="1068"/>
        <v>0</v>
      </c>
      <c r="AC890" s="1"/>
      <c r="AD890" s="1"/>
      <c r="AE890" s="1"/>
      <c r="AF890" s="1"/>
      <c r="AG890" s="1"/>
      <c r="AH890" s="1"/>
      <c r="AI890" s="1"/>
      <c r="AJ890" s="1"/>
      <c r="AK890" s="1"/>
      <c r="AL890" s="1"/>
      <c r="AM890" s="1"/>
      <c r="AN890" s="1"/>
      <c r="AO890" s="1"/>
    </row>
    <row r="891" spans="1:41" s="3" customFormat="1">
      <c r="A891" s="180" t="s">
        <v>399</v>
      </c>
      <c r="B891" s="53" t="s">
        <v>400</v>
      </c>
      <c r="C891" s="53"/>
      <c r="D891" s="7"/>
      <c r="E891" s="9"/>
      <c r="F891" s="70">
        <v>1</v>
      </c>
      <c r="G891" s="71"/>
      <c r="H891" s="72">
        <f t="shared" si="1082"/>
        <v>1</v>
      </c>
      <c r="I891" s="70">
        <v>1</v>
      </c>
      <c r="J891" s="71" t="s">
        <v>216</v>
      </c>
      <c r="K891" s="73">
        <f>SUMIF(exportMMB!D:D,budgetMMB!A891,exportMMB!F:F)</f>
        <v>0</v>
      </c>
      <c r="L891" s="19">
        <f t="shared" si="1058"/>
        <v>0</v>
      </c>
      <c r="M891" s="32"/>
      <c r="N891" s="19">
        <f t="shared" si="1059"/>
        <v>0</v>
      </c>
      <c r="O891" s="42"/>
      <c r="P891" s="42"/>
      <c r="Q891" s="42"/>
      <c r="R891" s="42"/>
      <c r="S891" s="19">
        <f t="shared" si="1060"/>
        <v>0</v>
      </c>
      <c r="T891" s="42">
        <f t="shared" si="1061"/>
        <v>0</v>
      </c>
      <c r="U891" s="42" t="e">
        <f>SUMIF(#REF!,A891,#REF!)</f>
        <v>#REF!</v>
      </c>
      <c r="V891" s="42" t="e">
        <f>SUMIF(#REF!,A891,#REF!)</f>
        <v>#REF!</v>
      </c>
      <c r="W891" s="42" t="e">
        <f t="shared" si="1062"/>
        <v>#REF!</v>
      </c>
      <c r="X891" s="42" t="e">
        <f t="shared" si="1063"/>
        <v>#REF!</v>
      </c>
      <c r="Y891" s="42" t="e">
        <f t="shared" si="1064"/>
        <v>#REF!</v>
      </c>
      <c r="Z891" s="116" t="e">
        <f t="shared" si="1065"/>
        <v>#REF!</v>
      </c>
      <c r="AA891" s="120">
        <f t="shared" si="1066"/>
        <v>0</v>
      </c>
      <c r="AB891" s="153">
        <f t="shared" si="1068"/>
        <v>0</v>
      </c>
      <c r="AC891" s="1"/>
      <c r="AD891" s="1"/>
      <c r="AE891" s="1"/>
      <c r="AF891" s="1"/>
      <c r="AG891" s="1"/>
      <c r="AH891" s="1"/>
      <c r="AI891" s="1"/>
      <c r="AJ891" s="1"/>
      <c r="AK891" s="1"/>
      <c r="AL891" s="1"/>
      <c r="AM891" s="1"/>
      <c r="AN891" s="1"/>
      <c r="AO891" s="1"/>
    </row>
    <row r="892" spans="1:41" s="3" customFormat="1">
      <c r="A892" s="180" t="s">
        <v>401</v>
      </c>
      <c r="B892" s="53" t="s">
        <v>402</v>
      </c>
      <c r="C892" s="53"/>
      <c r="D892" s="7"/>
      <c r="E892" s="9"/>
      <c r="F892" s="70">
        <v>1</v>
      </c>
      <c r="G892" s="71"/>
      <c r="H892" s="72">
        <f t="shared" ref="H892" si="1084">SUM(E892:G892)</f>
        <v>1</v>
      </c>
      <c r="I892" s="70">
        <v>1</v>
      </c>
      <c r="J892" s="71" t="s">
        <v>216</v>
      </c>
      <c r="K892" s="73">
        <f>SUMIF(exportMMB!D:D,budgetMMB!A892,exportMMB!F:F)</f>
        <v>0</v>
      </c>
      <c r="L892" s="19">
        <f t="shared" si="1058"/>
        <v>0</v>
      </c>
      <c r="M892" s="32"/>
      <c r="N892" s="19">
        <f t="shared" si="1059"/>
        <v>0</v>
      </c>
      <c r="O892" s="42"/>
      <c r="P892" s="42"/>
      <c r="Q892" s="42"/>
      <c r="R892" s="42"/>
      <c r="S892" s="19">
        <f t="shared" si="1060"/>
        <v>0</v>
      </c>
      <c r="T892" s="42">
        <f t="shared" si="1061"/>
        <v>0</v>
      </c>
      <c r="U892" s="42" t="e">
        <f>SUMIF(#REF!,A892,#REF!)</f>
        <v>#REF!</v>
      </c>
      <c r="V892" s="42" t="e">
        <f>SUMIF(#REF!,A892,#REF!)</f>
        <v>#REF!</v>
      </c>
      <c r="W892" s="42" t="e">
        <f t="shared" si="1062"/>
        <v>#REF!</v>
      </c>
      <c r="X892" s="42" t="e">
        <f t="shared" si="1063"/>
        <v>#REF!</v>
      </c>
      <c r="Y892" s="42" t="e">
        <f t="shared" si="1064"/>
        <v>#REF!</v>
      </c>
      <c r="Z892" s="116" t="e">
        <f t="shared" si="1065"/>
        <v>#REF!</v>
      </c>
      <c r="AA892" s="120">
        <f t="shared" si="1066"/>
        <v>0</v>
      </c>
      <c r="AB892" s="153">
        <f t="shared" si="1068"/>
        <v>0</v>
      </c>
      <c r="AC892" s="1"/>
      <c r="AD892" s="1"/>
      <c r="AE892" s="1"/>
      <c r="AF892" s="1"/>
      <c r="AG892" s="1"/>
      <c r="AH892" s="1"/>
      <c r="AI892" s="1"/>
      <c r="AJ892" s="1"/>
      <c r="AK892" s="1"/>
      <c r="AL892" s="1"/>
      <c r="AM892" s="1"/>
      <c r="AN892" s="1"/>
      <c r="AO892" s="1"/>
    </row>
    <row r="893" spans="1:41" s="3" customFormat="1">
      <c r="A893" s="180" t="s">
        <v>403</v>
      </c>
      <c r="B893" s="53" t="s">
        <v>404</v>
      </c>
      <c r="C893" s="53" t="s">
        <v>1023</v>
      </c>
      <c r="D893" s="7"/>
      <c r="E893" s="9"/>
      <c r="F893" s="70">
        <v>1</v>
      </c>
      <c r="G893" s="71"/>
      <c r="H893" s="72">
        <f t="shared" ref="H893:H897" si="1085">SUM(E893:G893)</f>
        <v>1</v>
      </c>
      <c r="I893" s="70">
        <v>1</v>
      </c>
      <c r="J893" s="71" t="s">
        <v>216</v>
      </c>
      <c r="K893" s="73">
        <f>SUMIF(exportMMB!D:D,budgetMMB!A893,exportMMB!F:F)</f>
        <v>0</v>
      </c>
      <c r="L893" s="19">
        <f t="shared" si="1058"/>
        <v>0</v>
      </c>
      <c r="M893" s="32"/>
      <c r="N893" s="19">
        <f t="shared" si="1059"/>
        <v>0</v>
      </c>
      <c r="O893" s="42"/>
      <c r="P893" s="42"/>
      <c r="Q893" s="42"/>
      <c r="R893" s="42"/>
      <c r="S893" s="19">
        <f t="shared" si="1060"/>
        <v>0</v>
      </c>
      <c r="T893" s="42">
        <f t="shared" si="1061"/>
        <v>0</v>
      </c>
      <c r="U893" s="42" t="e">
        <f>SUMIF(#REF!,A893,#REF!)</f>
        <v>#REF!</v>
      </c>
      <c r="V893" s="42" t="e">
        <f>SUMIF(#REF!,A893,#REF!)</f>
        <v>#REF!</v>
      </c>
      <c r="W893" s="42" t="e">
        <f t="shared" si="1062"/>
        <v>#REF!</v>
      </c>
      <c r="X893" s="42" t="e">
        <f t="shared" si="1063"/>
        <v>#REF!</v>
      </c>
      <c r="Y893" s="42" t="e">
        <f t="shared" si="1064"/>
        <v>#REF!</v>
      </c>
      <c r="Z893" s="116" t="e">
        <f t="shared" si="1065"/>
        <v>#REF!</v>
      </c>
      <c r="AA893" s="120">
        <f t="shared" si="1066"/>
        <v>0</v>
      </c>
      <c r="AB893" s="153">
        <f t="shared" si="1068"/>
        <v>0</v>
      </c>
      <c r="AC893" s="1"/>
      <c r="AD893" s="1"/>
      <c r="AE893" s="1"/>
      <c r="AF893" s="1"/>
      <c r="AG893" s="1"/>
      <c r="AH893" s="1"/>
      <c r="AI893" s="1"/>
      <c r="AJ893" s="1"/>
      <c r="AK893" s="1"/>
      <c r="AL893" s="1"/>
      <c r="AM893" s="1"/>
      <c r="AN893" s="1"/>
      <c r="AO893" s="1"/>
    </row>
    <row r="894" spans="1:41" s="3" customFormat="1">
      <c r="A894" s="180" t="s">
        <v>980</v>
      </c>
      <c r="B894" s="53" t="s">
        <v>982</v>
      </c>
      <c r="C894" s="53" t="s">
        <v>1023</v>
      </c>
      <c r="D894" s="7"/>
      <c r="E894" s="4"/>
      <c r="F894" s="70">
        <v>1</v>
      </c>
      <c r="G894" s="9"/>
      <c r="H894" s="8">
        <f t="shared" ref="H894" si="1086">SUM(E894:G894)</f>
        <v>1</v>
      </c>
      <c r="I894" s="4">
        <v>1</v>
      </c>
      <c r="J894" s="9" t="s">
        <v>216</v>
      </c>
      <c r="K894" s="73">
        <f>SUMIF(exportMMB!D:D,budgetMMB!A894,exportMMB!F:F)</f>
        <v>0</v>
      </c>
      <c r="L894" s="19">
        <f t="shared" si="1058"/>
        <v>0</v>
      </c>
      <c r="M894" s="32"/>
      <c r="N894" s="19">
        <f t="shared" si="1059"/>
        <v>0</v>
      </c>
      <c r="O894" s="42"/>
      <c r="P894" s="42"/>
      <c r="Q894" s="42"/>
      <c r="R894" s="42"/>
      <c r="S894" s="19">
        <f t="shared" si="1060"/>
        <v>0</v>
      </c>
      <c r="T894" s="45"/>
      <c r="U894" s="42" t="e">
        <f>SUMIF(#REF!,A894,#REF!)</f>
        <v>#REF!</v>
      </c>
      <c r="V894" s="42" t="e">
        <f>SUMIF(#REF!,A894,#REF!)</f>
        <v>#REF!</v>
      </c>
      <c r="W894" s="42" t="e">
        <f t="shared" si="1062"/>
        <v>#REF!</v>
      </c>
      <c r="X894" s="42" t="e">
        <f t="shared" si="1063"/>
        <v>#REF!</v>
      </c>
      <c r="Y894" s="42" t="e">
        <f t="shared" si="1064"/>
        <v>#REF!</v>
      </c>
      <c r="Z894" s="116" t="e">
        <f t="shared" si="1065"/>
        <v>#REF!</v>
      </c>
      <c r="AA894" s="120">
        <f t="shared" si="1066"/>
        <v>0</v>
      </c>
      <c r="AB894" s="153">
        <f t="shared" si="1068"/>
        <v>0</v>
      </c>
      <c r="AC894" s="1"/>
      <c r="AD894" s="1"/>
      <c r="AE894" s="1"/>
      <c r="AF894" s="1"/>
      <c r="AG894" s="1"/>
      <c r="AH894" s="1"/>
      <c r="AI894" s="1"/>
      <c r="AJ894" s="1"/>
      <c r="AK894" s="1"/>
      <c r="AL894" s="1"/>
      <c r="AM894" s="1"/>
      <c r="AN894" s="1"/>
      <c r="AO894" s="1"/>
    </row>
    <row r="895" spans="1:41" s="3" customFormat="1">
      <c r="A895" s="180" t="s">
        <v>405</v>
      </c>
      <c r="B895" s="53" t="s">
        <v>956</v>
      </c>
      <c r="C895" s="53"/>
      <c r="D895" s="7"/>
      <c r="E895" s="9"/>
      <c r="F895" s="70">
        <v>1</v>
      </c>
      <c r="G895" s="71"/>
      <c r="H895" s="72">
        <f t="shared" si="1085"/>
        <v>1</v>
      </c>
      <c r="I895" s="70">
        <v>1</v>
      </c>
      <c r="J895" s="71" t="s">
        <v>216</v>
      </c>
      <c r="K895" s="73">
        <f>SUMIF(exportMMB!D:D,budgetMMB!A895,exportMMB!F:F)</f>
        <v>0</v>
      </c>
      <c r="L895" s="19">
        <f t="shared" si="1058"/>
        <v>0</v>
      </c>
      <c r="M895" s="32"/>
      <c r="N895" s="19">
        <f t="shared" si="1059"/>
        <v>0</v>
      </c>
      <c r="O895" s="42"/>
      <c r="P895" s="42"/>
      <c r="Q895" s="42"/>
      <c r="R895" s="42"/>
      <c r="S895" s="19">
        <f t="shared" si="1060"/>
        <v>0</v>
      </c>
      <c r="T895" s="42">
        <f t="shared" si="1061"/>
        <v>0</v>
      </c>
      <c r="U895" s="42" t="e">
        <f>SUMIF(#REF!,A895,#REF!)</f>
        <v>#REF!</v>
      </c>
      <c r="V895" s="42" t="e">
        <f>SUMIF(#REF!,A895,#REF!)</f>
        <v>#REF!</v>
      </c>
      <c r="W895" s="42" t="e">
        <f t="shared" si="1062"/>
        <v>#REF!</v>
      </c>
      <c r="X895" s="42" t="e">
        <f t="shared" si="1063"/>
        <v>#REF!</v>
      </c>
      <c r="Y895" s="42" t="e">
        <f t="shared" si="1064"/>
        <v>#REF!</v>
      </c>
      <c r="Z895" s="116" t="e">
        <f t="shared" si="1065"/>
        <v>#REF!</v>
      </c>
      <c r="AA895" s="120">
        <f t="shared" si="1066"/>
        <v>0</v>
      </c>
      <c r="AB895" s="153">
        <f t="shared" si="1068"/>
        <v>0</v>
      </c>
      <c r="AC895" s="1"/>
      <c r="AD895" s="1"/>
      <c r="AE895" s="1"/>
      <c r="AF895" s="1"/>
      <c r="AG895" s="1"/>
      <c r="AH895" s="1"/>
      <c r="AI895" s="1"/>
      <c r="AJ895" s="1"/>
      <c r="AK895" s="1"/>
      <c r="AL895" s="1"/>
      <c r="AM895" s="1"/>
      <c r="AN895" s="1"/>
      <c r="AO895" s="1"/>
    </row>
    <row r="896" spans="1:41" s="3" customFormat="1">
      <c r="A896" s="48">
        <v>6285</v>
      </c>
      <c r="B896" s="53" t="s">
        <v>102</v>
      </c>
      <c r="C896" s="53"/>
      <c r="D896" s="7"/>
      <c r="E896" s="9"/>
      <c r="F896" s="70">
        <v>1</v>
      </c>
      <c r="G896" s="71"/>
      <c r="H896" s="72">
        <f t="shared" si="1085"/>
        <v>1</v>
      </c>
      <c r="I896" s="70">
        <v>1</v>
      </c>
      <c r="J896" s="71" t="s">
        <v>216</v>
      </c>
      <c r="K896" s="73">
        <f>SUMIF(exportMMB!D:D,budgetMMB!A896,exportMMB!F:F)</f>
        <v>0</v>
      </c>
      <c r="L896" s="19">
        <f t="shared" si="1058"/>
        <v>0</v>
      </c>
      <c r="M896" s="32"/>
      <c r="N896" s="19">
        <f t="shared" si="1059"/>
        <v>0</v>
      </c>
      <c r="O896" s="42"/>
      <c r="P896" s="42"/>
      <c r="Q896" s="42"/>
      <c r="R896" s="42"/>
      <c r="S896" s="19">
        <f t="shared" si="1060"/>
        <v>0</v>
      </c>
      <c r="T896" s="45"/>
      <c r="U896" s="42" t="e">
        <f>SUMIF(#REF!,A896,#REF!)</f>
        <v>#REF!</v>
      </c>
      <c r="V896" s="42" t="e">
        <f>SUMIF(#REF!,A896,#REF!)</f>
        <v>#REF!</v>
      </c>
      <c r="W896" s="42" t="e">
        <f t="shared" si="1062"/>
        <v>#REF!</v>
      </c>
      <c r="X896" s="42" t="e">
        <f t="shared" si="1063"/>
        <v>#REF!</v>
      </c>
      <c r="Y896" s="42" t="e">
        <f t="shared" si="1064"/>
        <v>#REF!</v>
      </c>
      <c r="Z896" s="116" t="e">
        <f t="shared" si="1065"/>
        <v>#REF!</v>
      </c>
      <c r="AA896" s="120">
        <f t="shared" si="1066"/>
        <v>0</v>
      </c>
      <c r="AB896" s="153">
        <f t="shared" si="1068"/>
        <v>0</v>
      </c>
      <c r="AC896" s="1"/>
      <c r="AD896" s="1"/>
      <c r="AE896" s="1"/>
      <c r="AF896" s="1"/>
      <c r="AG896" s="1"/>
      <c r="AH896" s="1"/>
      <c r="AI896" s="1"/>
      <c r="AJ896" s="1"/>
      <c r="AK896" s="1"/>
      <c r="AL896" s="1"/>
      <c r="AM896" s="1"/>
      <c r="AN896" s="1"/>
      <c r="AO896" s="1"/>
    </row>
    <row r="897" spans="1:41" s="3" customFormat="1">
      <c r="A897" s="180" t="s">
        <v>803</v>
      </c>
      <c r="B897" s="53" t="s">
        <v>616</v>
      </c>
      <c r="C897" s="53"/>
      <c r="D897" s="7"/>
      <c r="E897" s="4"/>
      <c r="F897" s="70">
        <v>1</v>
      </c>
      <c r="G897" s="71"/>
      <c r="H897" s="72">
        <f t="shared" si="1085"/>
        <v>1</v>
      </c>
      <c r="I897" s="70">
        <v>1</v>
      </c>
      <c r="J897" s="71" t="s">
        <v>216</v>
      </c>
      <c r="K897" s="73">
        <f>SUMIF(exportMMB!D:D,budgetMMB!A897,exportMMB!F:F)</f>
        <v>0</v>
      </c>
      <c r="L897" s="19">
        <f t="shared" si="1058"/>
        <v>0</v>
      </c>
      <c r="M897" s="32"/>
      <c r="N897" s="19">
        <f t="shared" si="1059"/>
        <v>0</v>
      </c>
      <c r="O897" s="42"/>
      <c r="P897" s="42"/>
      <c r="Q897" s="42"/>
      <c r="R897" s="42"/>
      <c r="S897" s="19">
        <f t="shared" si="1060"/>
        <v>0</v>
      </c>
      <c r="T897" s="45"/>
      <c r="U897" s="42" t="e">
        <f>SUMIF(#REF!,A897,#REF!)</f>
        <v>#REF!</v>
      </c>
      <c r="V897" s="42" t="e">
        <f>SUMIF(#REF!,A897,#REF!)</f>
        <v>#REF!</v>
      </c>
      <c r="W897" s="42" t="e">
        <f t="shared" si="1062"/>
        <v>#REF!</v>
      </c>
      <c r="X897" s="42" t="e">
        <f t="shared" si="1063"/>
        <v>#REF!</v>
      </c>
      <c r="Y897" s="42" t="e">
        <f t="shared" si="1064"/>
        <v>#REF!</v>
      </c>
      <c r="Z897" s="116" t="e">
        <f t="shared" si="1065"/>
        <v>#REF!</v>
      </c>
      <c r="AA897" s="120">
        <f t="shared" si="1066"/>
        <v>0</v>
      </c>
      <c r="AB897" s="153">
        <f t="shared" si="1068"/>
        <v>0</v>
      </c>
      <c r="AC897" s="1"/>
      <c r="AD897" s="1"/>
      <c r="AE897" s="1"/>
      <c r="AF897" s="1"/>
      <c r="AG897" s="1"/>
      <c r="AH897" s="1"/>
      <c r="AI897" s="1"/>
      <c r="AJ897" s="1"/>
      <c r="AK897" s="1"/>
      <c r="AL897" s="1"/>
      <c r="AM897" s="1"/>
      <c r="AN897" s="1"/>
      <c r="AO897" s="1"/>
    </row>
    <row r="898" spans="1:41" s="3" customFormat="1">
      <c r="A898" s="48"/>
      <c r="B898" s="55" t="s">
        <v>253</v>
      </c>
      <c r="C898" s="55"/>
      <c r="D898" s="7"/>
      <c r="E898" s="9"/>
      <c r="F898" s="70"/>
      <c r="G898" s="71"/>
      <c r="H898" s="220"/>
      <c r="I898" s="221"/>
      <c r="J898" s="214" t="s">
        <v>1018</v>
      </c>
      <c r="K898" s="215" t="e">
        <f>L898/L68</f>
        <v>#DIV/0!</v>
      </c>
      <c r="L898" s="21">
        <f>SUM(L869:L897)</f>
        <v>0</v>
      </c>
      <c r="M898" s="28">
        <f t="shared" ref="M898:T898" si="1087">SUM(M869:M897)</f>
        <v>0</v>
      </c>
      <c r="N898" s="21">
        <f t="shared" si="1087"/>
        <v>0</v>
      </c>
      <c r="O898" s="43">
        <f t="shared" si="1087"/>
        <v>0</v>
      </c>
      <c r="P898" s="43">
        <f t="shared" si="1087"/>
        <v>0</v>
      </c>
      <c r="Q898" s="43">
        <f t="shared" si="1087"/>
        <v>0</v>
      </c>
      <c r="R898" s="43">
        <f t="shared" si="1087"/>
        <v>0</v>
      </c>
      <c r="S898" s="21">
        <f t="shared" si="1087"/>
        <v>0</v>
      </c>
      <c r="T898" s="43">
        <f t="shared" si="1087"/>
        <v>0</v>
      </c>
      <c r="U898" s="46" t="e">
        <f t="shared" ref="U898:AB898" si="1088">SUM(U869:U897)</f>
        <v>#REF!</v>
      </c>
      <c r="V898" s="46" t="e">
        <f t="shared" si="1088"/>
        <v>#REF!</v>
      </c>
      <c r="W898" s="46" t="e">
        <f t="shared" si="1088"/>
        <v>#REF!</v>
      </c>
      <c r="X898" s="46" t="e">
        <f t="shared" si="1088"/>
        <v>#REF!</v>
      </c>
      <c r="Y898" s="46" t="e">
        <f t="shared" si="1088"/>
        <v>#REF!</v>
      </c>
      <c r="Z898" s="142" t="e">
        <f t="shared" si="1088"/>
        <v>#REF!</v>
      </c>
      <c r="AA898" s="46">
        <f t="shared" si="1088"/>
        <v>0</v>
      </c>
      <c r="AB898" s="161">
        <f t="shared" si="1088"/>
        <v>0</v>
      </c>
      <c r="AC898" s="1"/>
      <c r="AD898" s="1"/>
      <c r="AE898" s="1"/>
      <c r="AF898" s="1"/>
      <c r="AG898" s="1"/>
      <c r="AH898" s="1"/>
      <c r="AI898" s="1"/>
      <c r="AJ898" s="1"/>
      <c r="AK898" s="1"/>
      <c r="AL898" s="1"/>
      <c r="AM898" s="1"/>
      <c r="AN898" s="1"/>
      <c r="AO898" s="1"/>
    </row>
    <row r="899" spans="1:41" s="3" customFormat="1">
      <c r="A899" s="48"/>
      <c r="B899" s="55"/>
      <c r="C899" s="55"/>
      <c r="D899" s="7"/>
      <c r="E899" s="4"/>
      <c r="F899" s="70"/>
      <c r="G899" s="71"/>
      <c r="H899" s="72"/>
      <c r="I899" s="70"/>
      <c r="J899" s="74"/>
      <c r="K899" s="73"/>
      <c r="L899" s="24"/>
      <c r="M899" s="30"/>
      <c r="N899" s="24"/>
      <c r="O899" s="42"/>
      <c r="P899" s="42"/>
      <c r="Q899" s="42"/>
      <c r="R899" s="42"/>
      <c r="S899" s="19"/>
      <c r="T899" s="42"/>
      <c r="U899" s="42"/>
      <c r="V899" s="42"/>
      <c r="W899" s="42"/>
      <c r="X899" s="42"/>
      <c r="Y899" s="42"/>
      <c r="Z899" s="116"/>
      <c r="AA899" s="120"/>
      <c r="AB899" s="162"/>
      <c r="AC899" s="1"/>
      <c r="AD899" s="1"/>
      <c r="AE899" s="1"/>
      <c r="AF899" s="1"/>
      <c r="AG899" s="1"/>
      <c r="AH899" s="1"/>
      <c r="AI899" s="1"/>
      <c r="AJ899" s="1"/>
      <c r="AK899" s="1"/>
      <c r="AL899" s="1"/>
      <c r="AM899" s="1"/>
      <c r="AN899" s="1"/>
      <c r="AO899" s="1"/>
    </row>
    <row r="900" spans="1:41" s="3" customFormat="1">
      <c r="A900" s="181" t="s">
        <v>213</v>
      </c>
      <c r="B900" s="38" t="s">
        <v>243</v>
      </c>
      <c r="C900" s="38"/>
      <c r="D900" s="7"/>
      <c r="E900" s="9"/>
      <c r="F900" s="70"/>
      <c r="G900" s="71"/>
      <c r="H900" s="72"/>
      <c r="I900" s="70"/>
      <c r="J900" s="71"/>
      <c r="K900" s="73"/>
      <c r="L900" s="19"/>
      <c r="M900" s="32"/>
      <c r="N900" s="19"/>
      <c r="O900" s="42"/>
      <c r="P900" s="42"/>
      <c r="Q900" s="42"/>
      <c r="R900" s="42"/>
      <c r="S900" s="19"/>
      <c r="T900" s="42"/>
      <c r="U900" s="42"/>
      <c r="V900" s="42"/>
      <c r="W900" s="42"/>
      <c r="X900" s="42"/>
      <c r="Y900" s="42"/>
      <c r="Z900" s="116"/>
      <c r="AA900" s="120"/>
      <c r="AB900" s="162"/>
      <c r="AC900" s="1"/>
      <c r="AD900" s="1"/>
      <c r="AE900" s="1"/>
      <c r="AF900" s="1"/>
      <c r="AG900" s="1"/>
      <c r="AH900" s="1"/>
      <c r="AI900" s="1"/>
      <c r="AJ900" s="1"/>
      <c r="AK900" s="1"/>
      <c r="AL900" s="1"/>
      <c r="AM900" s="1"/>
      <c r="AN900" s="1"/>
      <c r="AO900" s="1"/>
    </row>
    <row r="901" spans="1:41" s="3" customFormat="1">
      <c r="A901" s="48">
        <v>6540</v>
      </c>
      <c r="B901" s="53" t="s">
        <v>345</v>
      </c>
      <c r="C901" s="53"/>
      <c r="D901" s="7"/>
      <c r="E901" s="17"/>
      <c r="F901" s="70">
        <v>1</v>
      </c>
      <c r="G901" s="71"/>
      <c r="H901" s="72">
        <f t="shared" ref="H901:H908" si="1089">SUM(E901:G901)</f>
        <v>1</v>
      </c>
      <c r="I901" s="70">
        <v>1</v>
      </c>
      <c r="J901" s="75" t="s">
        <v>216</v>
      </c>
      <c r="K901" s="210">
        <f>SUMIF(exportMMB!D:D,budgetMMB!A901,exportMMB!F:F)</f>
        <v>0</v>
      </c>
      <c r="L901" s="19">
        <f t="shared" ref="L901:L910" si="1090">H901*I901*K901</f>
        <v>0</v>
      </c>
      <c r="M901" s="32"/>
      <c r="N901" s="19">
        <f t="shared" ref="N901:N910" si="1091">MAX(L901-SUM(O901:R901),0)</f>
        <v>0</v>
      </c>
      <c r="O901" s="42"/>
      <c r="P901" s="42"/>
      <c r="Q901" s="42"/>
      <c r="R901" s="42"/>
      <c r="S901" s="19">
        <f t="shared" ref="S901:S910" si="1092">L901-SUM(N901:R901)</f>
        <v>0</v>
      </c>
      <c r="T901" s="42">
        <f t="shared" ref="T901:T906" si="1093">N901</f>
        <v>0</v>
      </c>
      <c r="U901" s="42" t="e">
        <f>SUMIF(#REF!,A901,#REF!)</f>
        <v>#REF!</v>
      </c>
      <c r="V901" s="42" t="e">
        <f>SUMIF(#REF!,A901,#REF!)</f>
        <v>#REF!</v>
      </c>
      <c r="W901" s="42" t="e">
        <f t="shared" ref="W901:W910" si="1094">U901+V901</f>
        <v>#REF!</v>
      </c>
      <c r="X901" s="42" t="e">
        <f t="shared" ref="X901:X910" si="1095">MAX(L901-W901,0)</f>
        <v>#REF!</v>
      </c>
      <c r="Y901" s="42" t="e">
        <f t="shared" ref="Y901:Y910" si="1096">W901+X901</f>
        <v>#REF!</v>
      </c>
      <c r="Z901" s="116" t="e">
        <f t="shared" ref="Z901:Z910" si="1097">L901-Y901</f>
        <v>#REF!</v>
      </c>
      <c r="AA901" s="120">
        <f t="shared" ref="AA901:AA910" si="1098">AB901-L901</f>
        <v>0</v>
      </c>
      <c r="AB901" s="153">
        <f t="shared" si="1068"/>
        <v>0</v>
      </c>
      <c r="AC901" s="1"/>
      <c r="AD901" s="1"/>
      <c r="AE901" s="1"/>
      <c r="AF901" s="1"/>
      <c r="AG901" s="1"/>
      <c r="AH901" s="1"/>
      <c r="AI901" s="1"/>
      <c r="AJ901" s="1"/>
      <c r="AK901" s="1"/>
      <c r="AL901" s="1"/>
      <c r="AM901" s="1"/>
      <c r="AN901" s="1"/>
      <c r="AO901" s="1"/>
    </row>
    <row r="902" spans="1:41" s="3" customFormat="1">
      <c r="A902" s="212" t="s">
        <v>1144</v>
      </c>
      <c r="B902" s="186" t="s">
        <v>1145</v>
      </c>
      <c r="C902" s="53"/>
      <c r="D902" s="7"/>
      <c r="E902" s="17"/>
      <c r="F902" s="70">
        <v>1</v>
      </c>
      <c r="G902" s="71"/>
      <c r="H902" s="72">
        <v>1</v>
      </c>
      <c r="I902" s="70">
        <v>1</v>
      </c>
      <c r="J902" s="75" t="s">
        <v>216</v>
      </c>
      <c r="K902" s="73">
        <f>SUMIF(exportMMB!D:D,budgetMMB!A902,exportMMB!F:F)</f>
        <v>0</v>
      </c>
      <c r="L902" s="19">
        <f t="shared" ref="L902" si="1099">H902*I902*K902</f>
        <v>0</v>
      </c>
      <c r="M902" s="32"/>
      <c r="N902" s="19">
        <f t="shared" ref="N902" si="1100">MAX(L902-SUM(O902:R902),0)</f>
        <v>0</v>
      </c>
      <c r="O902" s="42"/>
      <c r="P902" s="42"/>
      <c r="Q902" s="42"/>
      <c r="R902" s="42"/>
      <c r="S902" s="19">
        <f t="shared" ref="S902" si="1101">L902-SUM(N902:R902)</f>
        <v>0</v>
      </c>
      <c r="T902" s="45"/>
      <c r="U902" s="42" t="e">
        <f>SUMIF(#REF!,A902,#REF!)</f>
        <v>#REF!</v>
      </c>
      <c r="V902" s="42" t="e">
        <f>SUMIF(#REF!,A902,#REF!)</f>
        <v>#REF!</v>
      </c>
      <c r="W902" s="42" t="e">
        <f t="shared" ref="W902" si="1102">U902+V902</f>
        <v>#REF!</v>
      </c>
      <c r="X902" s="42" t="e">
        <f t="shared" ref="X902" si="1103">MAX(L902-W902,0)</f>
        <v>#REF!</v>
      </c>
      <c r="Y902" s="42" t="e">
        <f t="shared" ref="Y902" si="1104">W902+X902</f>
        <v>#REF!</v>
      </c>
      <c r="Z902" s="116" t="e">
        <f t="shared" ref="Z902" si="1105">L902-Y902</f>
        <v>#REF!</v>
      </c>
      <c r="AA902" s="120">
        <f t="shared" ref="AA902" si="1106">AB902-L902</f>
        <v>0</v>
      </c>
      <c r="AB902" s="153">
        <f t="shared" ref="AB902" si="1107">L902</f>
        <v>0</v>
      </c>
      <c r="AC902" s="1"/>
      <c r="AD902" s="1"/>
      <c r="AE902" s="1"/>
      <c r="AF902" s="1"/>
      <c r="AG902" s="1"/>
      <c r="AH902" s="1"/>
      <c r="AI902" s="1"/>
      <c r="AJ902" s="1"/>
      <c r="AK902" s="1"/>
      <c r="AL902" s="1"/>
      <c r="AM902" s="1"/>
      <c r="AN902" s="1"/>
      <c r="AO902" s="1"/>
    </row>
    <row r="903" spans="1:41" s="3" customFormat="1">
      <c r="A903" s="48">
        <v>6561</v>
      </c>
      <c r="B903" s="53" t="s">
        <v>346</v>
      </c>
      <c r="C903" s="53"/>
      <c r="D903" s="7"/>
      <c r="E903" s="9"/>
      <c r="F903" s="70">
        <v>1</v>
      </c>
      <c r="G903" s="71"/>
      <c r="H903" s="72">
        <f t="shared" si="1089"/>
        <v>1</v>
      </c>
      <c r="I903" s="70">
        <v>1</v>
      </c>
      <c r="J903" s="75" t="s">
        <v>216</v>
      </c>
      <c r="K903" s="73">
        <f>SUMIF(exportMMB!D:D,budgetMMB!A903,exportMMB!F:F)</f>
        <v>0</v>
      </c>
      <c r="L903" s="19">
        <f t="shared" si="1090"/>
        <v>0</v>
      </c>
      <c r="M903" s="32"/>
      <c r="N903" s="19">
        <f t="shared" si="1091"/>
        <v>0</v>
      </c>
      <c r="O903" s="42"/>
      <c r="P903" s="42"/>
      <c r="Q903" s="42"/>
      <c r="R903" s="42"/>
      <c r="S903" s="19">
        <f t="shared" si="1092"/>
        <v>0</v>
      </c>
      <c r="T903" s="42">
        <f t="shared" si="1093"/>
        <v>0</v>
      </c>
      <c r="U903" s="42" t="e">
        <f>SUMIF(#REF!,A903,#REF!)</f>
        <v>#REF!</v>
      </c>
      <c r="V903" s="42" t="e">
        <f>SUMIF(#REF!,A903,#REF!)</f>
        <v>#REF!</v>
      </c>
      <c r="W903" s="42" t="e">
        <f t="shared" si="1094"/>
        <v>#REF!</v>
      </c>
      <c r="X903" s="42" t="e">
        <f t="shared" si="1095"/>
        <v>#REF!</v>
      </c>
      <c r="Y903" s="42" t="e">
        <f t="shared" si="1096"/>
        <v>#REF!</v>
      </c>
      <c r="Z903" s="116" t="e">
        <f t="shared" si="1097"/>
        <v>#REF!</v>
      </c>
      <c r="AA903" s="120">
        <f t="shared" si="1098"/>
        <v>0</v>
      </c>
      <c r="AB903" s="153">
        <f t="shared" si="1068"/>
        <v>0</v>
      </c>
      <c r="AC903" s="1"/>
      <c r="AD903" s="1"/>
      <c r="AE903" s="1"/>
      <c r="AF903" s="1"/>
      <c r="AG903" s="1"/>
      <c r="AH903" s="1"/>
      <c r="AI903" s="1"/>
      <c r="AJ903" s="1"/>
      <c r="AK903" s="1"/>
      <c r="AL903" s="1"/>
      <c r="AM903" s="1"/>
      <c r="AN903" s="1"/>
      <c r="AO903" s="1"/>
    </row>
    <row r="904" spans="1:41" s="3" customFormat="1">
      <c r="A904" s="48">
        <v>6562</v>
      </c>
      <c r="B904" s="53" t="s">
        <v>91</v>
      </c>
      <c r="C904" s="53"/>
      <c r="D904" s="7"/>
      <c r="E904" s="9"/>
      <c r="F904" s="70">
        <v>1</v>
      </c>
      <c r="G904" s="71"/>
      <c r="H904" s="72">
        <f t="shared" si="1089"/>
        <v>1</v>
      </c>
      <c r="I904" s="70">
        <v>1</v>
      </c>
      <c r="J904" s="75" t="s">
        <v>216</v>
      </c>
      <c r="K904" s="73">
        <f>SUMIF(exportMMB!D:D,budgetMMB!A904,exportMMB!F:F)</f>
        <v>0</v>
      </c>
      <c r="L904" s="19">
        <f t="shared" si="1090"/>
        <v>0</v>
      </c>
      <c r="M904" s="32"/>
      <c r="N904" s="19">
        <f t="shared" si="1091"/>
        <v>0</v>
      </c>
      <c r="O904" s="42"/>
      <c r="P904" s="42"/>
      <c r="Q904" s="42"/>
      <c r="R904" s="42"/>
      <c r="S904" s="19">
        <f t="shared" si="1092"/>
        <v>0</v>
      </c>
      <c r="T904" s="42">
        <f t="shared" si="1093"/>
        <v>0</v>
      </c>
      <c r="U904" s="42" t="e">
        <f>SUMIF(#REF!,A904,#REF!)</f>
        <v>#REF!</v>
      </c>
      <c r="V904" s="42" t="e">
        <f>SUMIF(#REF!,A904,#REF!)</f>
        <v>#REF!</v>
      </c>
      <c r="W904" s="42" t="e">
        <f t="shared" si="1094"/>
        <v>#REF!</v>
      </c>
      <c r="X904" s="42" t="e">
        <f t="shared" si="1095"/>
        <v>#REF!</v>
      </c>
      <c r="Y904" s="42" t="e">
        <f t="shared" si="1096"/>
        <v>#REF!</v>
      </c>
      <c r="Z904" s="116" t="e">
        <f t="shared" si="1097"/>
        <v>#REF!</v>
      </c>
      <c r="AA904" s="120">
        <f t="shared" si="1098"/>
        <v>0</v>
      </c>
      <c r="AB904" s="153">
        <f t="shared" si="1068"/>
        <v>0</v>
      </c>
      <c r="AC904" s="1"/>
      <c r="AD904" s="1"/>
      <c r="AE904" s="1"/>
      <c r="AF904" s="1"/>
      <c r="AG904" s="1"/>
      <c r="AH904" s="1"/>
      <c r="AI904" s="1"/>
      <c r="AJ904" s="1"/>
      <c r="AK904" s="1"/>
      <c r="AL904" s="1"/>
      <c r="AM904" s="1"/>
      <c r="AN904" s="1"/>
      <c r="AO904" s="1"/>
    </row>
    <row r="905" spans="1:41" s="3" customFormat="1">
      <c r="A905" s="48">
        <v>6563</v>
      </c>
      <c r="B905" s="53" t="s">
        <v>92</v>
      </c>
      <c r="C905" s="53"/>
      <c r="D905" s="7"/>
      <c r="E905" s="9"/>
      <c r="F905" s="70">
        <v>1</v>
      </c>
      <c r="G905" s="71"/>
      <c r="H905" s="72">
        <f t="shared" si="1089"/>
        <v>1</v>
      </c>
      <c r="I905" s="70">
        <v>1</v>
      </c>
      <c r="J905" s="75" t="s">
        <v>216</v>
      </c>
      <c r="K905" s="73">
        <f>SUMIF(exportMMB!D:D,budgetMMB!A905,exportMMB!F:F)</f>
        <v>0</v>
      </c>
      <c r="L905" s="19">
        <f t="shared" si="1090"/>
        <v>0</v>
      </c>
      <c r="M905" s="32"/>
      <c r="N905" s="19">
        <f t="shared" si="1091"/>
        <v>0</v>
      </c>
      <c r="O905" s="42"/>
      <c r="P905" s="42"/>
      <c r="Q905" s="42"/>
      <c r="R905" s="42"/>
      <c r="S905" s="19">
        <f t="shared" si="1092"/>
        <v>0</v>
      </c>
      <c r="T905" s="42">
        <f t="shared" si="1093"/>
        <v>0</v>
      </c>
      <c r="U905" s="42" t="e">
        <f>SUMIF(#REF!,A905,#REF!)</f>
        <v>#REF!</v>
      </c>
      <c r="V905" s="42" t="e">
        <f>SUMIF(#REF!,A905,#REF!)</f>
        <v>#REF!</v>
      </c>
      <c r="W905" s="42" t="e">
        <f t="shared" si="1094"/>
        <v>#REF!</v>
      </c>
      <c r="X905" s="42" t="e">
        <f t="shared" si="1095"/>
        <v>#REF!</v>
      </c>
      <c r="Y905" s="42" t="e">
        <f t="shared" si="1096"/>
        <v>#REF!</v>
      </c>
      <c r="Z905" s="116" t="e">
        <f t="shared" si="1097"/>
        <v>#REF!</v>
      </c>
      <c r="AA905" s="120">
        <f t="shared" si="1098"/>
        <v>0</v>
      </c>
      <c r="AB905" s="153">
        <f t="shared" si="1068"/>
        <v>0</v>
      </c>
      <c r="AC905" s="1"/>
      <c r="AD905" s="1"/>
      <c r="AE905" s="1"/>
      <c r="AF905" s="1"/>
      <c r="AG905" s="1"/>
      <c r="AH905" s="1"/>
      <c r="AI905" s="1"/>
      <c r="AJ905" s="1"/>
      <c r="AK905" s="1"/>
      <c r="AL905" s="1"/>
      <c r="AM905" s="1"/>
      <c r="AN905" s="1"/>
      <c r="AO905" s="1"/>
    </row>
    <row r="906" spans="1:41" s="3" customFormat="1">
      <c r="A906" s="48">
        <v>6564</v>
      </c>
      <c r="B906" s="53" t="s">
        <v>93</v>
      </c>
      <c r="C906" s="53"/>
      <c r="D906" s="7"/>
      <c r="E906" s="9"/>
      <c r="F906" s="70">
        <v>1</v>
      </c>
      <c r="G906" s="71"/>
      <c r="H906" s="72">
        <f t="shared" si="1089"/>
        <v>1</v>
      </c>
      <c r="I906" s="70">
        <v>1</v>
      </c>
      <c r="J906" s="75" t="s">
        <v>216</v>
      </c>
      <c r="K906" s="73">
        <f>SUMIF(exportMMB!D:D,budgetMMB!A906,exportMMB!F:F)</f>
        <v>0</v>
      </c>
      <c r="L906" s="19">
        <f t="shared" si="1090"/>
        <v>0</v>
      </c>
      <c r="M906" s="32"/>
      <c r="N906" s="19">
        <f t="shared" si="1091"/>
        <v>0</v>
      </c>
      <c r="O906" s="42"/>
      <c r="P906" s="42"/>
      <c r="Q906" s="42"/>
      <c r="R906" s="42"/>
      <c r="S906" s="19">
        <f t="shared" si="1092"/>
        <v>0</v>
      </c>
      <c r="T906" s="42">
        <f t="shared" si="1093"/>
        <v>0</v>
      </c>
      <c r="U906" s="42" t="e">
        <f>SUMIF(#REF!,A906,#REF!)</f>
        <v>#REF!</v>
      </c>
      <c r="V906" s="42" t="e">
        <f>SUMIF(#REF!,A906,#REF!)</f>
        <v>#REF!</v>
      </c>
      <c r="W906" s="42" t="e">
        <f t="shared" si="1094"/>
        <v>#REF!</v>
      </c>
      <c r="X906" s="42" t="e">
        <f t="shared" si="1095"/>
        <v>#REF!</v>
      </c>
      <c r="Y906" s="42" t="e">
        <f t="shared" si="1096"/>
        <v>#REF!</v>
      </c>
      <c r="Z906" s="116" t="e">
        <f t="shared" si="1097"/>
        <v>#REF!</v>
      </c>
      <c r="AA906" s="120">
        <f t="shared" si="1098"/>
        <v>0</v>
      </c>
      <c r="AB906" s="153">
        <f t="shared" si="1068"/>
        <v>0</v>
      </c>
      <c r="AC906" s="1"/>
      <c r="AD906" s="1"/>
      <c r="AE906" s="1"/>
      <c r="AF906" s="1"/>
      <c r="AG906" s="1"/>
      <c r="AH906" s="1"/>
      <c r="AI906" s="1"/>
      <c r="AJ906" s="1"/>
      <c r="AK906" s="1"/>
      <c r="AL906" s="1"/>
      <c r="AM906" s="1"/>
      <c r="AN906" s="1"/>
      <c r="AO906" s="1"/>
    </row>
    <row r="907" spans="1:41" s="3" customFormat="1">
      <c r="A907" s="180" t="s">
        <v>347</v>
      </c>
      <c r="B907" s="53" t="s">
        <v>348</v>
      </c>
      <c r="C907" s="53"/>
      <c r="D907" s="7"/>
      <c r="E907" s="9"/>
      <c r="F907" s="70">
        <v>1</v>
      </c>
      <c r="G907" s="71"/>
      <c r="H907" s="72">
        <f t="shared" si="1089"/>
        <v>1</v>
      </c>
      <c r="I907" s="70">
        <v>1</v>
      </c>
      <c r="J907" s="75" t="s">
        <v>216</v>
      </c>
      <c r="K907" s="73">
        <f>SUMIF(exportMMB!D:D,budgetMMB!A907,exportMMB!F:F)</f>
        <v>0</v>
      </c>
      <c r="L907" s="19">
        <f t="shared" si="1090"/>
        <v>0</v>
      </c>
      <c r="M907" s="32"/>
      <c r="N907" s="19">
        <f t="shared" si="1091"/>
        <v>0</v>
      </c>
      <c r="O907" s="42"/>
      <c r="P907" s="42"/>
      <c r="Q907" s="42"/>
      <c r="R907" s="42"/>
      <c r="S907" s="19">
        <f t="shared" si="1092"/>
        <v>0</v>
      </c>
      <c r="T907" s="45"/>
      <c r="U907" s="42" t="e">
        <f>SUMIF(#REF!,A907,#REF!)</f>
        <v>#REF!</v>
      </c>
      <c r="V907" s="42" t="e">
        <f>SUMIF(#REF!,A907,#REF!)</f>
        <v>#REF!</v>
      </c>
      <c r="W907" s="42" t="e">
        <f t="shared" si="1094"/>
        <v>#REF!</v>
      </c>
      <c r="X907" s="42" t="e">
        <f t="shared" si="1095"/>
        <v>#REF!</v>
      </c>
      <c r="Y907" s="42" t="e">
        <f t="shared" si="1096"/>
        <v>#REF!</v>
      </c>
      <c r="Z907" s="116" t="e">
        <f t="shared" si="1097"/>
        <v>#REF!</v>
      </c>
      <c r="AA907" s="120">
        <f t="shared" si="1098"/>
        <v>0</v>
      </c>
      <c r="AB907" s="153">
        <f t="shared" si="1068"/>
        <v>0</v>
      </c>
      <c r="AC907" s="1"/>
      <c r="AD907" s="1"/>
      <c r="AE907" s="1"/>
      <c r="AF907" s="1"/>
      <c r="AG907" s="1"/>
      <c r="AH907" s="1"/>
      <c r="AI907" s="1"/>
      <c r="AJ907" s="1"/>
      <c r="AK907" s="1"/>
      <c r="AL907" s="1"/>
      <c r="AM907" s="1"/>
      <c r="AN907" s="1"/>
      <c r="AO907" s="1"/>
    </row>
    <row r="908" spans="1:41" s="3" customFormat="1">
      <c r="A908" s="48">
        <v>6566</v>
      </c>
      <c r="B908" s="53" t="s">
        <v>824</v>
      </c>
      <c r="C908" s="53"/>
      <c r="D908" s="7"/>
      <c r="E908" s="9"/>
      <c r="F908" s="70">
        <v>1</v>
      </c>
      <c r="G908" s="71"/>
      <c r="H908" s="72">
        <f t="shared" si="1089"/>
        <v>1</v>
      </c>
      <c r="I908" s="70">
        <v>1</v>
      </c>
      <c r="J908" s="75" t="s">
        <v>216</v>
      </c>
      <c r="K908" s="73">
        <f>SUMIF(exportMMB!D:D,budgetMMB!A908,exportMMB!F:F)</f>
        <v>0</v>
      </c>
      <c r="L908" s="19">
        <f t="shared" si="1090"/>
        <v>0</v>
      </c>
      <c r="M908" s="32"/>
      <c r="N908" s="19">
        <f t="shared" si="1091"/>
        <v>0</v>
      </c>
      <c r="O908" s="42"/>
      <c r="P908" s="42"/>
      <c r="Q908" s="42"/>
      <c r="R908" s="42"/>
      <c r="S908" s="19">
        <f t="shared" si="1092"/>
        <v>0</v>
      </c>
      <c r="T908" s="45"/>
      <c r="U908" s="42" t="e">
        <f>SUMIF(#REF!,A908,#REF!)</f>
        <v>#REF!</v>
      </c>
      <c r="V908" s="42" t="e">
        <f>SUMIF(#REF!,A908,#REF!)</f>
        <v>#REF!</v>
      </c>
      <c r="W908" s="42" t="e">
        <f t="shared" si="1094"/>
        <v>#REF!</v>
      </c>
      <c r="X908" s="42" t="e">
        <f t="shared" si="1095"/>
        <v>#REF!</v>
      </c>
      <c r="Y908" s="42" t="e">
        <f t="shared" si="1096"/>
        <v>#REF!</v>
      </c>
      <c r="Z908" s="116" t="e">
        <f t="shared" si="1097"/>
        <v>#REF!</v>
      </c>
      <c r="AA908" s="120">
        <f t="shared" si="1098"/>
        <v>0</v>
      </c>
      <c r="AB908" s="153">
        <f t="shared" si="1068"/>
        <v>0</v>
      </c>
      <c r="AC908" s="1"/>
      <c r="AD908" s="1"/>
      <c r="AE908" s="1"/>
      <c r="AF908" s="1"/>
      <c r="AG908" s="1"/>
      <c r="AH908" s="1"/>
      <c r="AI908" s="1"/>
      <c r="AJ908" s="1"/>
      <c r="AK908" s="1"/>
      <c r="AL908" s="1"/>
      <c r="AM908" s="1"/>
      <c r="AN908" s="1"/>
      <c r="AO908" s="1"/>
    </row>
    <row r="909" spans="1:41" s="3" customFormat="1">
      <c r="A909" s="180" t="s">
        <v>95</v>
      </c>
      <c r="B909" s="53" t="s">
        <v>94</v>
      </c>
      <c r="C909" s="53"/>
      <c r="D909" s="7"/>
      <c r="E909" s="9"/>
      <c r="F909" s="70">
        <v>1</v>
      </c>
      <c r="G909" s="71"/>
      <c r="H909" s="72">
        <f t="shared" ref="H909:H910" si="1108">SUM(E909:G909)</f>
        <v>1</v>
      </c>
      <c r="I909" s="70">
        <v>1</v>
      </c>
      <c r="J909" s="75" t="s">
        <v>216</v>
      </c>
      <c r="K909" s="73">
        <f>SUMIF(exportMMB!D:D,budgetMMB!A909,exportMMB!F:F)</f>
        <v>0</v>
      </c>
      <c r="L909" s="19">
        <f t="shared" si="1090"/>
        <v>0</v>
      </c>
      <c r="M909" s="32"/>
      <c r="N909" s="19">
        <f t="shared" si="1091"/>
        <v>0</v>
      </c>
      <c r="O909" s="42"/>
      <c r="P909" s="42"/>
      <c r="Q909" s="42"/>
      <c r="R909" s="42"/>
      <c r="S909" s="19">
        <f t="shared" si="1092"/>
        <v>0</v>
      </c>
      <c r="T909" s="42">
        <f t="shared" ref="T909" si="1109">N909</f>
        <v>0</v>
      </c>
      <c r="U909" s="42" t="e">
        <f>SUMIF(#REF!,A909,#REF!)</f>
        <v>#REF!</v>
      </c>
      <c r="V909" s="42" t="e">
        <f>SUMIF(#REF!,A909,#REF!)</f>
        <v>#REF!</v>
      </c>
      <c r="W909" s="42" t="e">
        <f t="shared" si="1094"/>
        <v>#REF!</v>
      </c>
      <c r="X909" s="42" t="e">
        <f t="shared" si="1095"/>
        <v>#REF!</v>
      </c>
      <c r="Y909" s="42" t="e">
        <f t="shared" si="1096"/>
        <v>#REF!</v>
      </c>
      <c r="Z909" s="116" t="e">
        <f t="shared" si="1097"/>
        <v>#REF!</v>
      </c>
      <c r="AA909" s="120">
        <f t="shared" si="1098"/>
        <v>0</v>
      </c>
      <c r="AB909" s="153">
        <f t="shared" si="1068"/>
        <v>0</v>
      </c>
      <c r="AC909" s="1"/>
      <c r="AD909" s="1"/>
      <c r="AE909" s="1"/>
      <c r="AF909" s="1"/>
      <c r="AG909" s="1"/>
      <c r="AH909" s="1"/>
      <c r="AI909" s="1"/>
      <c r="AJ909" s="1"/>
      <c r="AK909" s="1"/>
      <c r="AL909" s="1"/>
      <c r="AM909" s="1"/>
      <c r="AN909" s="1"/>
      <c r="AO909" s="1"/>
    </row>
    <row r="910" spans="1:41" s="3" customFormat="1">
      <c r="A910" s="180" t="s">
        <v>583</v>
      </c>
      <c r="B910" s="53" t="s">
        <v>584</v>
      </c>
      <c r="C910" s="53"/>
      <c r="D910" s="7"/>
      <c r="E910" s="4"/>
      <c r="F910" s="70">
        <v>1</v>
      </c>
      <c r="G910" s="71"/>
      <c r="H910" s="72">
        <f t="shared" si="1108"/>
        <v>1</v>
      </c>
      <c r="I910" s="70">
        <v>1</v>
      </c>
      <c r="J910" s="71" t="s">
        <v>216</v>
      </c>
      <c r="K910" s="73">
        <f>SUMIF(exportMMB!D:D,budgetMMB!A910,exportMMB!F:F)</f>
        <v>0</v>
      </c>
      <c r="L910" s="19">
        <f t="shared" si="1090"/>
        <v>0</v>
      </c>
      <c r="M910" s="32"/>
      <c r="N910" s="19">
        <f t="shared" si="1091"/>
        <v>0</v>
      </c>
      <c r="O910" s="42"/>
      <c r="P910" s="42"/>
      <c r="Q910" s="42"/>
      <c r="R910" s="42"/>
      <c r="S910" s="19">
        <f t="shared" si="1092"/>
        <v>0</v>
      </c>
      <c r="T910" s="42">
        <f t="shared" ref="T910" si="1110">N910</f>
        <v>0</v>
      </c>
      <c r="U910" s="42" t="e">
        <f>SUMIF(#REF!,A910,#REF!)</f>
        <v>#REF!</v>
      </c>
      <c r="V910" s="42" t="e">
        <f>SUMIF(#REF!,A910,#REF!)</f>
        <v>#REF!</v>
      </c>
      <c r="W910" s="42" t="e">
        <f t="shared" si="1094"/>
        <v>#REF!</v>
      </c>
      <c r="X910" s="42" t="e">
        <f t="shared" si="1095"/>
        <v>#REF!</v>
      </c>
      <c r="Y910" s="42" t="e">
        <f t="shared" si="1096"/>
        <v>#REF!</v>
      </c>
      <c r="Z910" s="116" t="e">
        <f t="shared" si="1097"/>
        <v>#REF!</v>
      </c>
      <c r="AA910" s="120">
        <f t="shared" si="1098"/>
        <v>0</v>
      </c>
      <c r="AB910" s="153">
        <f t="shared" si="1068"/>
        <v>0</v>
      </c>
      <c r="AC910" s="1"/>
      <c r="AD910" s="1"/>
      <c r="AE910" s="1"/>
      <c r="AF910" s="1"/>
      <c r="AG910" s="1"/>
      <c r="AH910" s="1"/>
      <c r="AI910" s="1"/>
      <c r="AJ910" s="1"/>
      <c r="AK910" s="1"/>
      <c r="AL910" s="1"/>
      <c r="AM910" s="1"/>
      <c r="AN910" s="1"/>
      <c r="AO910" s="1"/>
    </row>
    <row r="911" spans="1:41" s="3" customFormat="1">
      <c r="A911" s="48"/>
      <c r="B911" s="55" t="s">
        <v>253</v>
      </c>
      <c r="C911" s="55"/>
      <c r="D911" s="7"/>
      <c r="E911" s="9"/>
      <c r="F911" s="70"/>
      <c r="G911" s="71"/>
      <c r="H911" s="72"/>
      <c r="I911" s="70"/>
      <c r="J911" s="75"/>
      <c r="K911" s="73"/>
      <c r="L911" s="21">
        <f t="shared" ref="L911:AB911" si="1111">SUM(L901:L910)</f>
        <v>0</v>
      </c>
      <c r="M911" s="28">
        <f t="shared" si="1111"/>
        <v>0</v>
      </c>
      <c r="N911" s="21">
        <f t="shared" si="1111"/>
        <v>0</v>
      </c>
      <c r="O911" s="43">
        <f t="shared" si="1111"/>
        <v>0</v>
      </c>
      <c r="P911" s="43">
        <f t="shared" si="1111"/>
        <v>0</v>
      </c>
      <c r="Q911" s="43">
        <f t="shared" si="1111"/>
        <v>0</v>
      </c>
      <c r="R911" s="43">
        <f t="shared" si="1111"/>
        <v>0</v>
      </c>
      <c r="S911" s="21">
        <f t="shared" si="1111"/>
        <v>0</v>
      </c>
      <c r="T911" s="43">
        <f t="shared" si="1111"/>
        <v>0</v>
      </c>
      <c r="U911" s="46" t="e">
        <f t="shared" si="1111"/>
        <v>#REF!</v>
      </c>
      <c r="V911" s="46" t="e">
        <f t="shared" si="1111"/>
        <v>#REF!</v>
      </c>
      <c r="W911" s="46" t="e">
        <f t="shared" si="1111"/>
        <v>#REF!</v>
      </c>
      <c r="X911" s="46" t="e">
        <f t="shared" si="1111"/>
        <v>#REF!</v>
      </c>
      <c r="Y911" s="46" t="e">
        <f t="shared" si="1111"/>
        <v>#REF!</v>
      </c>
      <c r="Z911" s="142" t="e">
        <f t="shared" si="1111"/>
        <v>#REF!</v>
      </c>
      <c r="AA911" s="143">
        <f t="shared" si="1111"/>
        <v>0</v>
      </c>
      <c r="AB911" s="161">
        <f t="shared" si="1111"/>
        <v>0</v>
      </c>
      <c r="AC911" s="1"/>
      <c r="AD911" s="1"/>
      <c r="AE911" s="1"/>
      <c r="AF911" s="1"/>
      <c r="AG911" s="1"/>
      <c r="AH911" s="1"/>
      <c r="AI911" s="1"/>
      <c r="AJ911" s="1"/>
      <c r="AK911" s="1"/>
      <c r="AL911" s="1"/>
      <c r="AM911" s="1"/>
      <c r="AN911" s="1"/>
      <c r="AO911" s="1"/>
    </row>
    <row r="912" spans="1:41" s="3" customFormat="1">
      <c r="A912" s="18"/>
      <c r="B912" s="53"/>
      <c r="C912" s="53"/>
      <c r="D912" s="7"/>
      <c r="E912" s="4"/>
      <c r="F912" s="70"/>
      <c r="G912" s="71"/>
      <c r="H912" s="72"/>
      <c r="I912" s="70"/>
      <c r="J912" s="75"/>
      <c r="K912" s="73"/>
      <c r="L912" s="19"/>
      <c r="M912" s="32"/>
      <c r="N912" s="19"/>
      <c r="O912" s="42"/>
      <c r="P912" s="42"/>
      <c r="Q912" s="42"/>
      <c r="R912" s="42"/>
      <c r="S912" s="19"/>
      <c r="T912" s="42"/>
      <c r="U912" s="42"/>
      <c r="V912" s="42"/>
      <c r="W912" s="42"/>
      <c r="X912" s="42"/>
      <c r="Y912" s="46"/>
      <c r="Z912" s="116"/>
      <c r="AA912" s="120"/>
      <c r="AB912" s="162"/>
      <c r="AC912" s="1"/>
      <c r="AD912" s="1"/>
      <c r="AE912" s="1"/>
      <c r="AF912" s="1"/>
      <c r="AG912" s="1"/>
      <c r="AH912" s="1"/>
      <c r="AI912" s="1"/>
      <c r="AJ912" s="1"/>
      <c r="AK912" s="1"/>
      <c r="AL912" s="1"/>
      <c r="AM912" s="1"/>
      <c r="AN912" s="1"/>
      <c r="AO912" s="1"/>
    </row>
    <row r="913" spans="1:41" s="3" customFormat="1">
      <c r="A913" s="181" t="s">
        <v>207</v>
      </c>
      <c r="B913" s="38" t="s">
        <v>244</v>
      </c>
      <c r="C913" s="38"/>
      <c r="D913" s="7"/>
      <c r="E913" s="4"/>
      <c r="F913" s="70"/>
      <c r="G913" s="71"/>
      <c r="H913" s="72"/>
      <c r="I913" s="70"/>
      <c r="J913" s="75"/>
      <c r="K913" s="73"/>
      <c r="L913" s="19"/>
      <c r="M913" s="32"/>
      <c r="N913" s="19"/>
      <c r="O913" s="42"/>
      <c r="P913" s="42"/>
      <c r="Q913" s="42"/>
      <c r="R913" s="42"/>
      <c r="S913" s="19"/>
      <c r="T913" s="42"/>
      <c r="U913" s="42"/>
      <c r="V913" s="42"/>
      <c r="W913" s="42"/>
      <c r="X913" s="42"/>
      <c r="Y913" s="42"/>
      <c r="Z913" s="116"/>
      <c r="AA913" s="120"/>
      <c r="AB913" s="162"/>
      <c r="AC913" s="1"/>
      <c r="AD913" s="1"/>
      <c r="AE913" s="1"/>
      <c r="AF913" s="1"/>
      <c r="AG913" s="1"/>
      <c r="AH913" s="1"/>
      <c r="AI913" s="1"/>
      <c r="AJ913" s="1"/>
      <c r="AK913" s="1"/>
      <c r="AL913" s="1"/>
      <c r="AM913" s="1"/>
      <c r="AN913" s="1"/>
      <c r="AO913" s="1"/>
    </row>
    <row r="914" spans="1:41" s="3" customFormat="1">
      <c r="A914" s="48">
        <v>6640</v>
      </c>
      <c r="B914" s="53" t="s">
        <v>88</v>
      </c>
      <c r="C914" s="53"/>
      <c r="D914" s="7"/>
      <c r="E914" s="4"/>
      <c r="F914" s="70">
        <v>1</v>
      </c>
      <c r="G914" s="71"/>
      <c r="H914" s="72">
        <f t="shared" ref="H914" si="1112">SUM(E914:G914)</f>
        <v>1</v>
      </c>
      <c r="I914" s="70">
        <v>1</v>
      </c>
      <c r="J914" s="75" t="s">
        <v>216</v>
      </c>
      <c r="K914" s="73">
        <f>SUMIF(exportMMB!D:D,budgetMMB!A914,exportMMB!F:F)</f>
        <v>0</v>
      </c>
      <c r="L914" s="19">
        <f t="shared" ref="L914:L925" si="1113">H914*I914*K914</f>
        <v>0</v>
      </c>
      <c r="M914" s="32"/>
      <c r="N914" s="19">
        <f t="shared" ref="N914:N925" si="1114">MAX(L914-SUM(O914:R914),0)</f>
        <v>0</v>
      </c>
      <c r="O914" s="42"/>
      <c r="P914" s="42"/>
      <c r="Q914" s="42"/>
      <c r="R914" s="42"/>
      <c r="S914" s="19">
        <f t="shared" ref="S914:S925" si="1115">L914-SUM(N914:R914)</f>
        <v>0</v>
      </c>
      <c r="T914" s="45"/>
      <c r="U914" s="42" t="e">
        <f>SUMIF(#REF!,A914,#REF!)</f>
        <v>#REF!</v>
      </c>
      <c r="V914" s="42" t="e">
        <f>SUMIF(#REF!,A914,#REF!)</f>
        <v>#REF!</v>
      </c>
      <c r="W914" s="42" t="e">
        <f t="shared" ref="W914:W925" si="1116">U914+V914</f>
        <v>#REF!</v>
      </c>
      <c r="X914" s="42" t="e">
        <f t="shared" ref="X914:X925" si="1117">MAX(L914-W914,0)</f>
        <v>#REF!</v>
      </c>
      <c r="Y914" s="42" t="e">
        <f t="shared" ref="Y914:Y925" si="1118">W914+X914</f>
        <v>#REF!</v>
      </c>
      <c r="Z914" s="116" t="e">
        <f t="shared" ref="Z914:Z925" si="1119">L914-Y914</f>
        <v>#REF!</v>
      </c>
      <c r="AA914" s="120">
        <f t="shared" ref="AA914:AA925" si="1120">AB914-L914</f>
        <v>0</v>
      </c>
      <c r="AB914" s="153">
        <f t="shared" si="1068"/>
        <v>0</v>
      </c>
      <c r="AC914" s="1"/>
      <c r="AD914" s="1"/>
      <c r="AE914" s="1"/>
      <c r="AF914" s="1"/>
      <c r="AG914" s="1"/>
      <c r="AH914" s="1"/>
      <c r="AI914" s="1"/>
      <c r="AJ914" s="1"/>
      <c r="AK914" s="1"/>
      <c r="AL914" s="1"/>
      <c r="AM914" s="1"/>
      <c r="AN914" s="1"/>
      <c r="AO914" s="1"/>
    </row>
    <row r="915" spans="1:41" s="3" customFormat="1">
      <c r="A915" s="180" t="s">
        <v>575</v>
      </c>
      <c r="B915" s="53" t="s">
        <v>521</v>
      </c>
      <c r="C915" s="53"/>
      <c r="D915" s="7"/>
      <c r="E915" s="4"/>
      <c r="F915" s="70">
        <v>1</v>
      </c>
      <c r="G915" s="71"/>
      <c r="H915" s="72">
        <f t="shared" ref="H915:H921" si="1121">SUM(E915:G915)</f>
        <v>1</v>
      </c>
      <c r="I915" s="70">
        <v>1</v>
      </c>
      <c r="J915" s="71" t="s">
        <v>216</v>
      </c>
      <c r="K915" s="73">
        <f>SUMIF(exportMMB!D:D,budgetMMB!A915,exportMMB!F:F)</f>
        <v>0</v>
      </c>
      <c r="L915" s="19">
        <f t="shared" si="1113"/>
        <v>0</v>
      </c>
      <c r="M915" s="32"/>
      <c r="N915" s="19">
        <f t="shared" si="1114"/>
        <v>0</v>
      </c>
      <c r="O915" s="42"/>
      <c r="P915" s="42"/>
      <c r="Q915" s="42"/>
      <c r="R915" s="42"/>
      <c r="S915" s="19">
        <f t="shared" si="1115"/>
        <v>0</v>
      </c>
      <c r="T915" s="45"/>
      <c r="U915" s="42" t="e">
        <f>SUMIF(#REF!,A915,#REF!)</f>
        <v>#REF!</v>
      </c>
      <c r="V915" s="42" t="e">
        <f>SUMIF(#REF!,A915,#REF!)</f>
        <v>#REF!</v>
      </c>
      <c r="W915" s="42" t="e">
        <f t="shared" si="1116"/>
        <v>#REF!</v>
      </c>
      <c r="X915" s="42" t="e">
        <f t="shared" si="1117"/>
        <v>#REF!</v>
      </c>
      <c r="Y915" s="42" t="e">
        <f t="shared" si="1118"/>
        <v>#REF!</v>
      </c>
      <c r="Z915" s="116" t="e">
        <f t="shared" si="1119"/>
        <v>#REF!</v>
      </c>
      <c r="AA915" s="120">
        <f t="shared" si="1120"/>
        <v>0</v>
      </c>
      <c r="AB915" s="153">
        <f t="shared" si="1068"/>
        <v>0</v>
      </c>
      <c r="AC915" s="1"/>
      <c r="AD915" s="1"/>
      <c r="AE915" s="1"/>
      <c r="AF915" s="1"/>
      <c r="AG915" s="1"/>
      <c r="AH915" s="1"/>
      <c r="AI915" s="1"/>
      <c r="AJ915" s="1"/>
      <c r="AK915" s="1"/>
      <c r="AL915" s="1"/>
      <c r="AM915" s="1"/>
      <c r="AN915" s="1"/>
      <c r="AO915" s="1"/>
    </row>
    <row r="916" spans="1:41" s="3" customFormat="1">
      <c r="A916" s="180">
        <v>6645</v>
      </c>
      <c r="B916" s="53" t="s">
        <v>1134</v>
      </c>
      <c r="C916" s="53"/>
      <c r="D916" s="7"/>
      <c r="E916" s="16"/>
      <c r="F916" s="70">
        <v>1</v>
      </c>
      <c r="G916" s="71"/>
      <c r="H916" s="72">
        <f t="shared" si="1121"/>
        <v>1</v>
      </c>
      <c r="I916" s="70">
        <v>1</v>
      </c>
      <c r="J916" s="71" t="s">
        <v>216</v>
      </c>
      <c r="K916" s="73">
        <f>SUMIF(exportMMB!D:D,budgetMMB!A916,exportMMB!F:F)</f>
        <v>0</v>
      </c>
      <c r="L916" s="19">
        <f t="shared" si="1113"/>
        <v>0</v>
      </c>
      <c r="M916" s="32"/>
      <c r="N916" s="19">
        <f t="shared" si="1114"/>
        <v>0</v>
      </c>
      <c r="O916" s="42"/>
      <c r="P916" s="42"/>
      <c r="Q916" s="42"/>
      <c r="R916" s="42"/>
      <c r="S916" s="19">
        <f t="shared" si="1115"/>
        <v>0</v>
      </c>
      <c r="T916" s="45"/>
      <c r="U916" s="42" t="e">
        <f>SUMIF(#REF!,A916,#REF!)</f>
        <v>#REF!</v>
      </c>
      <c r="V916" s="42" t="e">
        <f>SUMIF(#REF!,A916,#REF!)</f>
        <v>#REF!</v>
      </c>
      <c r="W916" s="42" t="e">
        <f t="shared" ref="W916:W917" si="1122">U916+V916</f>
        <v>#REF!</v>
      </c>
      <c r="X916" s="42" t="e">
        <f t="shared" ref="X916:X917" si="1123">MAX(L916-W916,0)</f>
        <v>#REF!</v>
      </c>
      <c r="Y916" s="42" t="e">
        <f t="shared" ref="Y916:Y917" si="1124">W916+X916</f>
        <v>#REF!</v>
      </c>
      <c r="Z916" s="116" t="e">
        <f t="shared" ref="Z916:Z917" si="1125">L916-Y916</f>
        <v>#REF!</v>
      </c>
      <c r="AA916" s="120">
        <f t="shared" ref="AA916:AA917" si="1126">AB916-L916</f>
        <v>0</v>
      </c>
      <c r="AB916" s="153">
        <f t="shared" ref="AB916:AB917" si="1127">L916</f>
        <v>0</v>
      </c>
      <c r="AC916" s="1"/>
      <c r="AD916" s="1"/>
      <c r="AE916" s="1"/>
      <c r="AF916" s="1"/>
      <c r="AG916" s="1"/>
      <c r="AH916" s="1"/>
      <c r="AI916" s="1"/>
      <c r="AJ916" s="1"/>
      <c r="AK916" s="1"/>
      <c r="AL916" s="1"/>
      <c r="AM916" s="1"/>
      <c r="AN916" s="1"/>
      <c r="AO916" s="1"/>
    </row>
    <row r="917" spans="1:41" s="3" customFormat="1">
      <c r="A917" s="180">
        <v>6646</v>
      </c>
      <c r="B917" s="53" t="s">
        <v>1133</v>
      </c>
      <c r="C917" s="53"/>
      <c r="D917" s="7"/>
      <c r="E917" s="16"/>
      <c r="F917" s="70">
        <v>1</v>
      </c>
      <c r="G917" s="71"/>
      <c r="H917" s="72">
        <v>1</v>
      </c>
      <c r="I917" s="70">
        <v>1</v>
      </c>
      <c r="J917" s="71" t="s">
        <v>216</v>
      </c>
      <c r="K917" s="73">
        <f>SUMIF(exportMMB!D:D,budgetMMB!A917,exportMMB!F:F)</f>
        <v>0</v>
      </c>
      <c r="L917" s="19">
        <f t="shared" ref="L917" si="1128">H917*I917*K917</f>
        <v>0</v>
      </c>
      <c r="M917" s="32"/>
      <c r="N917" s="19">
        <f t="shared" ref="N917" si="1129">MAX(L917-SUM(O917:R917),0)</f>
        <v>0</v>
      </c>
      <c r="O917" s="42"/>
      <c r="P917" s="42"/>
      <c r="Q917" s="42"/>
      <c r="R917" s="42"/>
      <c r="S917" s="19">
        <f t="shared" ref="S917" si="1130">L917-SUM(N917:R917)</f>
        <v>0</v>
      </c>
      <c r="T917" s="45"/>
      <c r="U917" s="42" t="e">
        <f>SUMIF(#REF!,A917,#REF!)</f>
        <v>#REF!</v>
      </c>
      <c r="V917" s="42" t="e">
        <f>SUMIF(#REF!,A917,#REF!)</f>
        <v>#REF!</v>
      </c>
      <c r="W917" s="42" t="e">
        <f t="shared" si="1122"/>
        <v>#REF!</v>
      </c>
      <c r="X917" s="42" t="e">
        <f t="shared" si="1123"/>
        <v>#REF!</v>
      </c>
      <c r="Y917" s="42" t="e">
        <f t="shared" si="1124"/>
        <v>#REF!</v>
      </c>
      <c r="Z917" s="116" t="e">
        <f t="shared" si="1125"/>
        <v>#REF!</v>
      </c>
      <c r="AA917" s="120">
        <f t="shared" si="1126"/>
        <v>0</v>
      </c>
      <c r="AB917" s="153">
        <f t="shared" si="1127"/>
        <v>0</v>
      </c>
      <c r="AC917" s="1"/>
      <c r="AD917" s="1"/>
      <c r="AE917" s="1"/>
      <c r="AF917" s="1"/>
      <c r="AG917" s="1"/>
      <c r="AH917" s="1"/>
      <c r="AI917" s="1"/>
      <c r="AJ917" s="1"/>
      <c r="AK917" s="1"/>
      <c r="AL917" s="1"/>
      <c r="AM917" s="1"/>
      <c r="AN917" s="1"/>
      <c r="AO917" s="1"/>
    </row>
    <row r="918" spans="1:41" s="3" customFormat="1">
      <c r="A918" s="180">
        <v>6650</v>
      </c>
      <c r="B918" s="53" t="s">
        <v>1138</v>
      </c>
      <c r="C918" s="53"/>
      <c r="D918" s="7"/>
      <c r="E918" s="4"/>
      <c r="F918" s="70">
        <v>1</v>
      </c>
      <c r="G918" s="71"/>
      <c r="H918" s="72">
        <f t="shared" si="1121"/>
        <v>1</v>
      </c>
      <c r="I918" s="70">
        <v>1</v>
      </c>
      <c r="J918" s="71" t="s">
        <v>216</v>
      </c>
      <c r="K918" s="73">
        <f>SUMIF(exportMMB!D:D,budgetMMB!A918,exportMMB!F:F)</f>
        <v>0</v>
      </c>
      <c r="L918" s="19">
        <f t="shared" si="1113"/>
        <v>0</v>
      </c>
      <c r="M918" s="32"/>
      <c r="N918" s="19">
        <f t="shared" si="1114"/>
        <v>0</v>
      </c>
      <c r="O918" s="42"/>
      <c r="P918" s="42"/>
      <c r="Q918" s="42"/>
      <c r="R918" s="42"/>
      <c r="S918" s="19">
        <f t="shared" si="1115"/>
        <v>0</v>
      </c>
      <c r="T918" s="45"/>
      <c r="U918" s="42" t="e">
        <f>SUMIF(#REF!,A918,#REF!)</f>
        <v>#REF!</v>
      </c>
      <c r="V918" s="42" t="e">
        <f>SUMIF(#REF!,A918,#REF!)</f>
        <v>#REF!</v>
      </c>
      <c r="W918" s="42" t="e">
        <f t="shared" si="1116"/>
        <v>#REF!</v>
      </c>
      <c r="X918" s="42" t="e">
        <f t="shared" si="1117"/>
        <v>#REF!</v>
      </c>
      <c r="Y918" s="42" t="e">
        <f t="shared" si="1118"/>
        <v>#REF!</v>
      </c>
      <c r="Z918" s="116" t="e">
        <f t="shared" si="1119"/>
        <v>#REF!</v>
      </c>
      <c r="AA918" s="120">
        <f t="shared" si="1120"/>
        <v>0</v>
      </c>
      <c r="AB918" s="153">
        <f t="shared" si="1068"/>
        <v>0</v>
      </c>
      <c r="AC918" s="1"/>
      <c r="AD918" s="1"/>
      <c r="AE918" s="1"/>
      <c r="AF918" s="1"/>
      <c r="AG918" s="1"/>
      <c r="AH918" s="1"/>
      <c r="AI918" s="1"/>
      <c r="AJ918" s="1"/>
      <c r="AK918" s="1"/>
      <c r="AL918" s="1"/>
      <c r="AM918" s="1"/>
      <c r="AN918" s="1"/>
      <c r="AO918" s="1"/>
    </row>
    <row r="919" spans="1:41" s="3" customFormat="1">
      <c r="A919" s="180">
        <v>6655</v>
      </c>
      <c r="B919" s="53" t="s">
        <v>1139</v>
      </c>
      <c r="C919" s="53"/>
      <c r="D919" s="7"/>
      <c r="E919" s="4"/>
      <c r="F919" s="70">
        <v>1</v>
      </c>
      <c r="G919" s="71"/>
      <c r="H919" s="72">
        <v>1</v>
      </c>
      <c r="I919" s="70">
        <v>1</v>
      </c>
      <c r="J919" s="71" t="s">
        <v>216</v>
      </c>
      <c r="K919" s="73">
        <f>SUMIF(exportMMB!D:D,budgetMMB!A919,exportMMB!F:F)</f>
        <v>0</v>
      </c>
      <c r="L919" s="19">
        <f t="shared" ref="L919" si="1131">H919*I919*K919</f>
        <v>0</v>
      </c>
      <c r="M919" s="32"/>
      <c r="N919" s="19">
        <f t="shared" ref="N919" si="1132">MAX(L919-SUM(O919:R919),0)</f>
        <v>0</v>
      </c>
      <c r="O919" s="42"/>
      <c r="P919" s="42"/>
      <c r="Q919" s="42"/>
      <c r="R919" s="42"/>
      <c r="S919" s="19">
        <f t="shared" ref="S919" si="1133">L919-SUM(N919:R919)</f>
        <v>0</v>
      </c>
      <c r="T919" s="45"/>
      <c r="U919" s="42" t="e">
        <f>SUMIF(#REF!,A919,#REF!)</f>
        <v>#REF!</v>
      </c>
      <c r="V919" s="42" t="e">
        <f>SUMIF(#REF!,A919,#REF!)</f>
        <v>#REF!</v>
      </c>
      <c r="W919" s="42" t="e">
        <f t="shared" ref="W919" si="1134">U919+V919</f>
        <v>#REF!</v>
      </c>
      <c r="X919" s="42" t="e">
        <f t="shared" ref="X919" si="1135">MAX(L919-W919,0)</f>
        <v>#REF!</v>
      </c>
      <c r="Y919" s="42" t="e">
        <f t="shared" ref="Y919" si="1136">W919+X919</f>
        <v>#REF!</v>
      </c>
      <c r="Z919" s="116" t="e">
        <f t="shared" ref="Z919" si="1137">L919-Y919</f>
        <v>#REF!</v>
      </c>
      <c r="AA919" s="120">
        <f t="shared" ref="AA919" si="1138">AB919-L919</f>
        <v>0</v>
      </c>
      <c r="AB919" s="153">
        <f t="shared" ref="AB919" si="1139">L919</f>
        <v>0</v>
      </c>
      <c r="AC919" s="1"/>
      <c r="AD919" s="1"/>
      <c r="AE919" s="1"/>
      <c r="AF919" s="1"/>
      <c r="AG919" s="1"/>
      <c r="AH919" s="1"/>
      <c r="AI919" s="1"/>
      <c r="AJ919" s="1"/>
      <c r="AK919" s="1"/>
      <c r="AL919" s="1"/>
      <c r="AM919" s="1"/>
      <c r="AN919" s="1"/>
      <c r="AO919" s="1"/>
    </row>
    <row r="920" spans="1:41" s="3" customFormat="1">
      <c r="A920" s="48">
        <v>6663</v>
      </c>
      <c r="B920" s="53" t="s">
        <v>89</v>
      </c>
      <c r="C920" s="53"/>
      <c r="D920" s="7"/>
      <c r="E920" s="4"/>
      <c r="F920" s="70">
        <v>1</v>
      </c>
      <c r="G920" s="71"/>
      <c r="H920" s="72">
        <f t="shared" si="1121"/>
        <v>1</v>
      </c>
      <c r="I920" s="70">
        <v>1</v>
      </c>
      <c r="J920" s="71" t="s">
        <v>216</v>
      </c>
      <c r="K920" s="73">
        <f>SUMIF(exportMMB!D:D,budgetMMB!A920,exportMMB!F:F)</f>
        <v>0</v>
      </c>
      <c r="L920" s="19">
        <f t="shared" si="1113"/>
        <v>0</v>
      </c>
      <c r="M920" s="32"/>
      <c r="N920" s="19">
        <f t="shared" si="1114"/>
        <v>0</v>
      </c>
      <c r="O920" s="42"/>
      <c r="P920" s="42"/>
      <c r="Q920" s="42"/>
      <c r="R920" s="42"/>
      <c r="S920" s="19">
        <f t="shared" si="1115"/>
        <v>0</v>
      </c>
      <c r="T920" s="45"/>
      <c r="U920" s="42" t="e">
        <f>SUMIF(#REF!,A920,#REF!)</f>
        <v>#REF!</v>
      </c>
      <c r="V920" s="42" t="e">
        <f>SUMIF(#REF!,A920,#REF!)</f>
        <v>#REF!</v>
      </c>
      <c r="W920" s="42" t="e">
        <f t="shared" si="1116"/>
        <v>#REF!</v>
      </c>
      <c r="X920" s="42" t="e">
        <f t="shared" si="1117"/>
        <v>#REF!</v>
      </c>
      <c r="Y920" s="42" t="e">
        <f t="shared" si="1118"/>
        <v>#REF!</v>
      </c>
      <c r="Z920" s="116" t="e">
        <f t="shared" si="1119"/>
        <v>#REF!</v>
      </c>
      <c r="AA920" s="120">
        <f t="shared" si="1120"/>
        <v>0</v>
      </c>
      <c r="AB920" s="153">
        <f t="shared" si="1068"/>
        <v>0</v>
      </c>
      <c r="AC920" s="1"/>
      <c r="AD920" s="1"/>
      <c r="AE920" s="1"/>
      <c r="AF920" s="1"/>
      <c r="AG920" s="1"/>
      <c r="AH920" s="1"/>
      <c r="AI920" s="1"/>
      <c r="AJ920" s="1"/>
      <c r="AK920" s="1"/>
      <c r="AL920" s="1"/>
      <c r="AM920" s="1"/>
      <c r="AN920" s="1"/>
      <c r="AO920" s="1"/>
    </row>
    <row r="921" spans="1:41" s="3" customFormat="1">
      <c r="A921" s="48">
        <v>6664</v>
      </c>
      <c r="B921" s="53" t="s">
        <v>654</v>
      </c>
      <c r="C921" s="53"/>
      <c r="D921" s="7"/>
      <c r="E921" s="4"/>
      <c r="F921" s="70">
        <v>1</v>
      </c>
      <c r="G921" s="71"/>
      <c r="H921" s="72">
        <f t="shared" si="1121"/>
        <v>1</v>
      </c>
      <c r="I921" s="70">
        <v>1</v>
      </c>
      <c r="J921" s="71" t="s">
        <v>216</v>
      </c>
      <c r="K921" s="73">
        <f>SUMIF(exportMMB!D:D,budgetMMB!A921,exportMMB!F:F)</f>
        <v>0</v>
      </c>
      <c r="L921" s="19">
        <f t="shared" si="1113"/>
        <v>0</v>
      </c>
      <c r="M921" s="32"/>
      <c r="N921" s="19">
        <f t="shared" si="1114"/>
        <v>0</v>
      </c>
      <c r="O921" s="42"/>
      <c r="P921" s="42"/>
      <c r="Q921" s="42"/>
      <c r="R921" s="42"/>
      <c r="S921" s="19">
        <f t="shared" si="1115"/>
        <v>0</v>
      </c>
      <c r="T921" s="45"/>
      <c r="U921" s="42" t="e">
        <f>SUMIF(#REF!,A921,#REF!)</f>
        <v>#REF!</v>
      </c>
      <c r="V921" s="42" t="e">
        <f>SUMIF(#REF!,A921,#REF!)</f>
        <v>#REF!</v>
      </c>
      <c r="W921" s="42" t="e">
        <f t="shared" si="1116"/>
        <v>#REF!</v>
      </c>
      <c r="X921" s="42" t="e">
        <f t="shared" si="1117"/>
        <v>#REF!</v>
      </c>
      <c r="Y921" s="42" t="e">
        <f t="shared" si="1118"/>
        <v>#REF!</v>
      </c>
      <c r="Z921" s="116" t="e">
        <f t="shared" si="1119"/>
        <v>#REF!</v>
      </c>
      <c r="AA921" s="120">
        <f t="shared" si="1120"/>
        <v>0</v>
      </c>
      <c r="AB921" s="153">
        <f t="shared" si="1068"/>
        <v>0</v>
      </c>
      <c r="AC921" s="1"/>
      <c r="AD921" s="1"/>
      <c r="AE921" s="1"/>
      <c r="AF921" s="1"/>
      <c r="AG921" s="1"/>
      <c r="AH921" s="1"/>
      <c r="AI921" s="1"/>
      <c r="AJ921" s="1"/>
      <c r="AK921" s="1"/>
      <c r="AL921" s="1"/>
      <c r="AM921" s="1"/>
      <c r="AN921" s="1"/>
      <c r="AO921" s="1"/>
    </row>
    <row r="922" spans="1:41" s="3" customFormat="1">
      <c r="A922" s="48">
        <v>6668</v>
      </c>
      <c r="B922" s="53" t="s">
        <v>655</v>
      </c>
      <c r="C922" s="53"/>
      <c r="D922" s="7"/>
      <c r="E922" s="4"/>
      <c r="F922" s="70">
        <v>1</v>
      </c>
      <c r="G922" s="71"/>
      <c r="H922" s="72">
        <f t="shared" ref="H922:H925" si="1140">SUM(E922:G922)</f>
        <v>1</v>
      </c>
      <c r="I922" s="70">
        <v>1</v>
      </c>
      <c r="J922" s="71" t="s">
        <v>216</v>
      </c>
      <c r="K922" s="73">
        <f>SUMIF(exportMMB!D:D,budgetMMB!A922,exportMMB!F:F)</f>
        <v>0</v>
      </c>
      <c r="L922" s="19">
        <f t="shared" si="1113"/>
        <v>0</v>
      </c>
      <c r="M922" s="32"/>
      <c r="N922" s="19">
        <f t="shared" si="1114"/>
        <v>0</v>
      </c>
      <c r="O922" s="42"/>
      <c r="P922" s="42"/>
      <c r="Q922" s="42"/>
      <c r="R922" s="42"/>
      <c r="S922" s="19">
        <f t="shared" si="1115"/>
        <v>0</v>
      </c>
      <c r="T922" s="45"/>
      <c r="U922" s="42" t="e">
        <f>SUMIF(#REF!,A922,#REF!)</f>
        <v>#REF!</v>
      </c>
      <c r="V922" s="42" t="e">
        <f>SUMIF(#REF!,A922,#REF!)</f>
        <v>#REF!</v>
      </c>
      <c r="W922" s="42" t="e">
        <f t="shared" si="1116"/>
        <v>#REF!</v>
      </c>
      <c r="X922" s="42" t="e">
        <f t="shared" si="1117"/>
        <v>#REF!</v>
      </c>
      <c r="Y922" s="42" t="e">
        <f t="shared" si="1118"/>
        <v>#REF!</v>
      </c>
      <c r="Z922" s="116" t="e">
        <f t="shared" si="1119"/>
        <v>#REF!</v>
      </c>
      <c r="AA922" s="120">
        <f t="shared" si="1120"/>
        <v>0</v>
      </c>
      <c r="AB922" s="153">
        <f t="shared" si="1068"/>
        <v>0</v>
      </c>
      <c r="AC922" s="1"/>
      <c r="AD922" s="1"/>
      <c r="AE922" s="1"/>
      <c r="AF922" s="1"/>
      <c r="AG922" s="1"/>
      <c r="AH922" s="1"/>
      <c r="AI922" s="1"/>
      <c r="AJ922" s="1"/>
      <c r="AK922" s="1"/>
      <c r="AL922" s="1"/>
      <c r="AM922" s="1"/>
      <c r="AN922" s="1"/>
      <c r="AO922" s="1"/>
    </row>
    <row r="923" spans="1:41" s="3" customFormat="1">
      <c r="A923" s="180" t="s">
        <v>652</v>
      </c>
      <c r="B923" s="53" t="s">
        <v>653</v>
      </c>
      <c r="C923" s="53"/>
      <c r="D923" s="7"/>
      <c r="E923" s="4"/>
      <c r="F923" s="70">
        <v>1</v>
      </c>
      <c r="G923" s="71"/>
      <c r="H923" s="72">
        <f t="shared" si="1140"/>
        <v>1</v>
      </c>
      <c r="I923" s="70">
        <v>1</v>
      </c>
      <c r="J923" s="71" t="s">
        <v>216</v>
      </c>
      <c r="K923" s="73">
        <f>SUMIF(exportMMB!D:D,budgetMMB!A923,exportMMB!F:F)</f>
        <v>0</v>
      </c>
      <c r="L923" s="19">
        <f t="shared" si="1113"/>
        <v>0</v>
      </c>
      <c r="M923" s="32"/>
      <c r="N923" s="19">
        <f t="shared" si="1114"/>
        <v>0</v>
      </c>
      <c r="O923" s="42"/>
      <c r="P923" s="42"/>
      <c r="Q923" s="42"/>
      <c r="R923" s="42"/>
      <c r="S923" s="19">
        <f t="shared" si="1115"/>
        <v>0</v>
      </c>
      <c r="T923" s="45"/>
      <c r="U923" s="42" t="e">
        <f>SUMIF(#REF!,A923,#REF!)</f>
        <v>#REF!</v>
      </c>
      <c r="V923" s="42" t="e">
        <f>SUMIF(#REF!,A923,#REF!)</f>
        <v>#REF!</v>
      </c>
      <c r="W923" s="42" t="e">
        <f t="shared" si="1116"/>
        <v>#REF!</v>
      </c>
      <c r="X923" s="42" t="e">
        <f t="shared" si="1117"/>
        <v>#REF!</v>
      </c>
      <c r="Y923" s="42" t="e">
        <f t="shared" si="1118"/>
        <v>#REF!</v>
      </c>
      <c r="Z923" s="116" t="e">
        <f t="shared" si="1119"/>
        <v>#REF!</v>
      </c>
      <c r="AA923" s="120">
        <f t="shared" si="1120"/>
        <v>0</v>
      </c>
      <c r="AB923" s="153">
        <f t="shared" si="1068"/>
        <v>0</v>
      </c>
      <c r="AC923" s="1"/>
      <c r="AD923" s="1"/>
      <c r="AE923" s="1"/>
      <c r="AF923" s="1"/>
      <c r="AG923" s="1"/>
      <c r="AH923" s="1"/>
      <c r="AI923" s="1"/>
      <c r="AJ923" s="1"/>
      <c r="AK923" s="1"/>
      <c r="AL923" s="1"/>
      <c r="AM923" s="1"/>
      <c r="AN923" s="1"/>
      <c r="AO923" s="1"/>
    </row>
    <row r="924" spans="1:41" s="3" customFormat="1">
      <c r="A924" s="48">
        <v>6690</v>
      </c>
      <c r="B924" s="53" t="s">
        <v>90</v>
      </c>
      <c r="C924" s="53"/>
      <c r="D924" s="7"/>
      <c r="E924" s="4"/>
      <c r="F924" s="70">
        <v>1</v>
      </c>
      <c r="G924" s="71"/>
      <c r="H924" s="72">
        <f t="shared" si="1140"/>
        <v>1</v>
      </c>
      <c r="I924" s="70">
        <v>1</v>
      </c>
      <c r="J924" s="71" t="s">
        <v>216</v>
      </c>
      <c r="K924" s="73">
        <f>SUMIF(exportMMB!D:D,budgetMMB!A924,exportMMB!F:F)</f>
        <v>0</v>
      </c>
      <c r="L924" s="19">
        <f t="shared" si="1113"/>
        <v>0</v>
      </c>
      <c r="M924" s="32"/>
      <c r="N924" s="19">
        <f t="shared" si="1114"/>
        <v>0</v>
      </c>
      <c r="O924" s="42"/>
      <c r="P924" s="42"/>
      <c r="Q924" s="42"/>
      <c r="R924" s="42"/>
      <c r="S924" s="19">
        <f t="shared" si="1115"/>
        <v>0</v>
      </c>
      <c r="T924" s="45"/>
      <c r="U924" s="42" t="e">
        <f>SUMIF(#REF!,A924,#REF!)</f>
        <v>#REF!</v>
      </c>
      <c r="V924" s="42" t="e">
        <f>SUMIF(#REF!,A924,#REF!)</f>
        <v>#REF!</v>
      </c>
      <c r="W924" s="42" t="e">
        <f t="shared" si="1116"/>
        <v>#REF!</v>
      </c>
      <c r="X924" s="42" t="e">
        <f t="shared" si="1117"/>
        <v>#REF!</v>
      </c>
      <c r="Y924" s="42" t="e">
        <f t="shared" si="1118"/>
        <v>#REF!</v>
      </c>
      <c r="Z924" s="116" t="e">
        <f t="shared" si="1119"/>
        <v>#REF!</v>
      </c>
      <c r="AA924" s="120">
        <f t="shared" si="1120"/>
        <v>0</v>
      </c>
      <c r="AB924" s="153">
        <f t="shared" si="1068"/>
        <v>0</v>
      </c>
      <c r="AC924" s="1"/>
      <c r="AD924" s="1"/>
      <c r="AE924" s="1"/>
      <c r="AF924" s="1"/>
      <c r="AG924" s="1"/>
      <c r="AH924" s="1"/>
      <c r="AI924" s="1"/>
      <c r="AJ924" s="1"/>
      <c r="AK924" s="1"/>
      <c r="AL924" s="1"/>
      <c r="AM924" s="1"/>
      <c r="AN924" s="1"/>
      <c r="AO924" s="1"/>
    </row>
    <row r="925" spans="1:41" s="3" customFormat="1">
      <c r="A925" s="180" t="s">
        <v>574</v>
      </c>
      <c r="B925" s="53" t="s">
        <v>573</v>
      </c>
      <c r="C925" s="53"/>
      <c r="D925" s="7"/>
      <c r="E925" s="4"/>
      <c r="F925" s="70">
        <v>1</v>
      </c>
      <c r="G925" s="71"/>
      <c r="H925" s="72">
        <f t="shared" si="1140"/>
        <v>1</v>
      </c>
      <c r="I925" s="70">
        <v>1</v>
      </c>
      <c r="J925" s="71" t="s">
        <v>216</v>
      </c>
      <c r="K925" s="73">
        <f>SUMIF(exportMMB!D:D,budgetMMB!A925,exportMMB!F:F)</f>
        <v>0</v>
      </c>
      <c r="L925" s="19">
        <f t="shared" si="1113"/>
        <v>0</v>
      </c>
      <c r="M925" s="32"/>
      <c r="N925" s="19">
        <f t="shared" si="1114"/>
        <v>0</v>
      </c>
      <c r="O925" s="42"/>
      <c r="P925" s="42"/>
      <c r="Q925" s="42"/>
      <c r="R925" s="42"/>
      <c r="S925" s="19">
        <f t="shared" si="1115"/>
        <v>0</v>
      </c>
      <c r="T925" s="45"/>
      <c r="U925" s="42" t="e">
        <f>SUMIF(#REF!,A925,#REF!)</f>
        <v>#REF!</v>
      </c>
      <c r="V925" s="42" t="e">
        <f>SUMIF(#REF!,A925,#REF!)</f>
        <v>#REF!</v>
      </c>
      <c r="W925" s="42" t="e">
        <f t="shared" si="1116"/>
        <v>#REF!</v>
      </c>
      <c r="X925" s="42" t="e">
        <f t="shared" si="1117"/>
        <v>#REF!</v>
      </c>
      <c r="Y925" s="42" t="e">
        <f t="shared" si="1118"/>
        <v>#REF!</v>
      </c>
      <c r="Z925" s="116" t="e">
        <f t="shared" si="1119"/>
        <v>#REF!</v>
      </c>
      <c r="AA925" s="120">
        <f t="shared" si="1120"/>
        <v>0</v>
      </c>
      <c r="AB925" s="153">
        <f t="shared" si="1068"/>
        <v>0</v>
      </c>
      <c r="AC925" s="1"/>
      <c r="AD925" s="1"/>
      <c r="AE925" s="1"/>
      <c r="AF925" s="1"/>
      <c r="AG925" s="1"/>
      <c r="AH925" s="1"/>
      <c r="AI925" s="1"/>
      <c r="AJ925" s="1"/>
      <c r="AK925" s="1"/>
      <c r="AL925" s="1"/>
      <c r="AM925" s="1"/>
      <c r="AN925" s="1"/>
      <c r="AO925" s="1"/>
    </row>
    <row r="926" spans="1:41" s="3" customFormat="1">
      <c r="A926" s="48"/>
      <c r="B926" s="55" t="s">
        <v>253</v>
      </c>
      <c r="C926" s="55"/>
      <c r="D926" s="7"/>
      <c r="E926" s="4"/>
      <c r="F926" s="70"/>
      <c r="G926" s="71"/>
      <c r="H926" s="72"/>
      <c r="I926" s="70"/>
      <c r="J926" s="71"/>
      <c r="K926" s="73"/>
      <c r="L926" s="21">
        <f>SUM(L914:L925)</f>
        <v>0</v>
      </c>
      <c r="M926" s="28">
        <f>SUM(M914:M925)</f>
        <v>0</v>
      </c>
      <c r="N926" s="21">
        <f>SUM(N914:N925)</f>
        <v>0</v>
      </c>
      <c r="O926" s="43">
        <f>SUM(O914:O925)</f>
        <v>0</v>
      </c>
      <c r="P926" s="43">
        <f>SUM(P914:P925)</f>
        <v>0</v>
      </c>
      <c r="Q926" s="43">
        <f>SUM(Q914:Q925)</f>
        <v>0</v>
      </c>
      <c r="R926" s="43">
        <f>SUM(R914:R925)</f>
        <v>0</v>
      </c>
      <c r="S926" s="21">
        <f>SUM(S914:S925)</f>
        <v>0</v>
      </c>
      <c r="T926" s="43">
        <f>SUM(T914:T925)</f>
        <v>0</v>
      </c>
      <c r="U926" s="46" t="e">
        <f>SUM(U914:U925)</f>
        <v>#REF!</v>
      </c>
      <c r="V926" s="46" t="e">
        <f>SUM(V914:V925)</f>
        <v>#REF!</v>
      </c>
      <c r="W926" s="46" t="e">
        <f>SUM(W914:W925)</f>
        <v>#REF!</v>
      </c>
      <c r="X926" s="46" t="e">
        <f>SUM(X914:X925)</f>
        <v>#REF!</v>
      </c>
      <c r="Y926" s="46" t="e">
        <f>SUM(Y914:Y925)</f>
        <v>#REF!</v>
      </c>
      <c r="Z926" s="142" t="e">
        <f>SUM(Z914:Z925)</f>
        <v>#REF!</v>
      </c>
      <c r="AA926" s="143">
        <f>SUM(AA914:AA925)</f>
        <v>0</v>
      </c>
      <c r="AB926" s="161">
        <f>SUM(AB914:AB925)</f>
        <v>0</v>
      </c>
      <c r="AC926" s="1"/>
      <c r="AD926" s="1"/>
      <c r="AE926" s="1"/>
      <c r="AF926" s="1"/>
      <c r="AG926" s="1"/>
      <c r="AH926" s="1"/>
      <c r="AI926" s="1"/>
      <c r="AJ926" s="1"/>
      <c r="AK926" s="1"/>
      <c r="AL926" s="1"/>
      <c r="AM926" s="1"/>
      <c r="AN926" s="1"/>
      <c r="AO926" s="1"/>
    </row>
    <row r="927" spans="1:41" s="3" customFormat="1">
      <c r="A927" s="48"/>
      <c r="B927" s="55"/>
      <c r="C927" s="55"/>
      <c r="D927" s="7"/>
      <c r="E927" s="4"/>
      <c r="F927" s="70"/>
      <c r="G927" s="71"/>
      <c r="H927" s="72"/>
      <c r="I927" s="70"/>
      <c r="J927" s="74"/>
      <c r="K927" s="73"/>
      <c r="L927" s="21"/>
      <c r="M927" s="32"/>
      <c r="N927" s="19"/>
      <c r="O927" s="42"/>
      <c r="P927" s="42"/>
      <c r="Q927" s="42"/>
      <c r="R927" s="42"/>
      <c r="S927" s="19"/>
      <c r="T927" s="42"/>
      <c r="U927" s="42"/>
      <c r="V927" s="42"/>
      <c r="W927" s="42"/>
      <c r="X927" s="42"/>
      <c r="Y927" s="42"/>
      <c r="Z927" s="116"/>
      <c r="AA927" s="120"/>
      <c r="AB927" s="153"/>
      <c r="AC927" s="1"/>
      <c r="AD927" s="1"/>
      <c r="AE927" s="1"/>
      <c r="AF927" s="1"/>
      <c r="AG927" s="1"/>
      <c r="AH927" s="1"/>
      <c r="AI927" s="1"/>
      <c r="AJ927" s="1"/>
      <c r="AK927" s="1"/>
      <c r="AL927" s="1"/>
      <c r="AM927" s="1"/>
      <c r="AN927" s="1"/>
      <c r="AO927" s="1"/>
    </row>
    <row r="928" spans="1:41" s="3" customFormat="1">
      <c r="A928" s="181" t="s">
        <v>727</v>
      </c>
      <c r="B928" s="38" t="s">
        <v>728</v>
      </c>
      <c r="C928" s="38"/>
      <c r="D928" s="7"/>
      <c r="E928" s="4"/>
      <c r="F928" s="70"/>
      <c r="G928" s="71"/>
      <c r="H928" s="72"/>
      <c r="I928" s="70"/>
      <c r="J928" s="74"/>
      <c r="K928" s="73"/>
      <c r="L928" s="21"/>
      <c r="M928" s="32"/>
      <c r="N928" s="19"/>
      <c r="O928" s="42"/>
      <c r="P928" s="42"/>
      <c r="Q928" s="42"/>
      <c r="R928" s="42"/>
      <c r="S928" s="19"/>
      <c r="T928" s="42"/>
      <c r="U928" s="42"/>
      <c r="V928" s="42"/>
      <c r="W928" s="42"/>
      <c r="X928" s="42"/>
      <c r="Y928" s="42"/>
      <c r="Z928" s="116"/>
      <c r="AA928" s="120"/>
      <c r="AB928" s="153"/>
      <c r="AC928" s="1"/>
      <c r="AD928" s="1"/>
      <c r="AE928" s="1"/>
      <c r="AF928" s="1"/>
      <c r="AG928" s="1"/>
      <c r="AH928" s="1"/>
      <c r="AI928" s="1"/>
      <c r="AJ928" s="1"/>
      <c r="AK928" s="1"/>
      <c r="AL928" s="1"/>
      <c r="AM928" s="1"/>
      <c r="AN928" s="1"/>
      <c r="AO928" s="1"/>
    </row>
    <row r="929" spans="1:41" s="3" customFormat="1">
      <c r="A929" s="48">
        <v>6701</v>
      </c>
      <c r="B929" s="53" t="s">
        <v>729</v>
      </c>
      <c r="C929" s="53"/>
      <c r="D929" s="7"/>
      <c r="E929" s="4"/>
      <c r="F929" s="70">
        <v>1</v>
      </c>
      <c r="G929" s="71"/>
      <c r="H929" s="72">
        <f t="shared" ref="H929:H931" si="1141">SUM(E929:G929)</f>
        <v>1</v>
      </c>
      <c r="I929" s="70">
        <v>1</v>
      </c>
      <c r="J929" s="71" t="s">
        <v>216</v>
      </c>
      <c r="K929" s="73">
        <f>SUMIF(exportMMB!D:D,budgetMMB!A929,exportMMB!F:F)</f>
        <v>0</v>
      </c>
      <c r="L929" s="19">
        <f t="shared" ref="L929:L931" si="1142">H929*I929*K929</f>
        <v>0</v>
      </c>
      <c r="M929" s="32"/>
      <c r="N929" s="19">
        <f>MAX(L929-SUM(O929:R929),0)</f>
        <v>0</v>
      </c>
      <c r="O929" s="42"/>
      <c r="P929" s="42"/>
      <c r="Q929" s="42"/>
      <c r="R929" s="42"/>
      <c r="S929" s="19">
        <f>L929-SUM(N929:R929)</f>
        <v>0</v>
      </c>
      <c r="T929" s="45"/>
      <c r="U929" s="42" t="e">
        <f>SUMIF(#REF!,A929,#REF!)</f>
        <v>#REF!</v>
      </c>
      <c r="V929" s="42" t="e">
        <f>SUMIF(#REF!,A929,#REF!)</f>
        <v>#REF!</v>
      </c>
      <c r="W929" s="42" t="e">
        <f t="shared" ref="W929:W931" si="1143">U929+V929</f>
        <v>#REF!</v>
      </c>
      <c r="X929" s="42" t="e">
        <f>MAX(L929-W929,0)</f>
        <v>#REF!</v>
      </c>
      <c r="Y929" s="42" t="e">
        <f t="shared" ref="Y929:Y931" si="1144">W929+X929</f>
        <v>#REF!</v>
      </c>
      <c r="Z929" s="116" t="e">
        <f>L929-Y929</f>
        <v>#REF!</v>
      </c>
      <c r="AA929" s="120">
        <f>AB929-L929</f>
        <v>0</v>
      </c>
      <c r="AB929" s="153">
        <f t="shared" si="1068"/>
        <v>0</v>
      </c>
      <c r="AC929" s="1"/>
      <c r="AD929" s="1"/>
      <c r="AE929" s="1"/>
      <c r="AF929" s="1"/>
      <c r="AG929" s="1"/>
      <c r="AH929" s="1"/>
      <c r="AI929" s="1"/>
      <c r="AJ929" s="1"/>
      <c r="AK929" s="1"/>
      <c r="AL929" s="1"/>
      <c r="AM929" s="1"/>
      <c r="AN929" s="1"/>
      <c r="AO929" s="1"/>
    </row>
    <row r="930" spans="1:41" s="3" customFormat="1">
      <c r="A930" s="48">
        <v>6702</v>
      </c>
      <c r="B930" s="53" t="s">
        <v>730</v>
      </c>
      <c r="C930" s="53"/>
      <c r="D930" s="7"/>
      <c r="E930" s="4"/>
      <c r="F930" s="70">
        <v>1</v>
      </c>
      <c r="G930" s="71"/>
      <c r="H930" s="72">
        <f t="shared" si="1141"/>
        <v>1</v>
      </c>
      <c r="I930" s="70">
        <v>1</v>
      </c>
      <c r="J930" s="71" t="s">
        <v>216</v>
      </c>
      <c r="K930" s="73">
        <f>SUMIF(exportMMB!D:D,budgetMMB!A930,exportMMB!F:F)</f>
        <v>0</v>
      </c>
      <c r="L930" s="19">
        <f t="shared" si="1142"/>
        <v>0</v>
      </c>
      <c r="M930" s="32"/>
      <c r="N930" s="19">
        <f>MAX(L930-SUM(O930:R930),0)</f>
        <v>0</v>
      </c>
      <c r="O930" s="42"/>
      <c r="P930" s="42"/>
      <c r="Q930" s="42"/>
      <c r="R930" s="42"/>
      <c r="S930" s="19">
        <f>L930-SUM(N930:R930)</f>
        <v>0</v>
      </c>
      <c r="T930" s="45"/>
      <c r="U930" s="42" t="e">
        <f>SUMIF(#REF!,A930,#REF!)</f>
        <v>#REF!</v>
      </c>
      <c r="V930" s="42" t="e">
        <f>SUMIF(#REF!,A930,#REF!)</f>
        <v>#REF!</v>
      </c>
      <c r="W930" s="42" t="e">
        <f t="shared" si="1143"/>
        <v>#REF!</v>
      </c>
      <c r="X930" s="42" t="e">
        <f>MAX(L930-W930,0)</f>
        <v>#REF!</v>
      </c>
      <c r="Y930" s="42" t="e">
        <f t="shared" si="1144"/>
        <v>#REF!</v>
      </c>
      <c r="Z930" s="116" t="e">
        <f>L930-Y930</f>
        <v>#REF!</v>
      </c>
      <c r="AA930" s="120">
        <f>AB930-L930</f>
        <v>0</v>
      </c>
      <c r="AB930" s="153">
        <f t="shared" si="1068"/>
        <v>0</v>
      </c>
      <c r="AC930" s="1"/>
      <c r="AD930" s="1"/>
      <c r="AE930" s="1"/>
      <c r="AF930" s="1"/>
      <c r="AG930" s="1"/>
      <c r="AH930" s="1"/>
      <c r="AI930" s="1"/>
      <c r="AJ930" s="1"/>
      <c r="AK930" s="1"/>
      <c r="AL930" s="1"/>
      <c r="AM930" s="1"/>
      <c r="AN930" s="1"/>
      <c r="AO930" s="1"/>
    </row>
    <row r="931" spans="1:41" s="3" customFormat="1">
      <c r="A931" s="48">
        <v>6704</v>
      </c>
      <c r="B931" s="53" t="s">
        <v>731</v>
      </c>
      <c r="C931" s="53"/>
      <c r="D931" s="7"/>
      <c r="E931" s="4"/>
      <c r="F931" s="70">
        <v>1</v>
      </c>
      <c r="G931" s="71"/>
      <c r="H931" s="72">
        <f t="shared" si="1141"/>
        <v>1</v>
      </c>
      <c r="I931" s="70">
        <v>1</v>
      </c>
      <c r="J931" s="71" t="s">
        <v>216</v>
      </c>
      <c r="K931" s="73">
        <f>SUMIF(exportMMB!D:D,budgetMMB!A931,exportMMB!F:F)</f>
        <v>0</v>
      </c>
      <c r="L931" s="19">
        <f t="shared" si="1142"/>
        <v>0</v>
      </c>
      <c r="M931" s="32"/>
      <c r="N931" s="19">
        <f>MAX(L931-SUM(O931:R931),0)</f>
        <v>0</v>
      </c>
      <c r="O931" s="42"/>
      <c r="P931" s="42"/>
      <c r="Q931" s="42"/>
      <c r="R931" s="42"/>
      <c r="S931" s="19">
        <f>L931-SUM(N931:R931)</f>
        <v>0</v>
      </c>
      <c r="T931" s="45"/>
      <c r="U931" s="42" t="e">
        <f>SUMIF(#REF!,A931,#REF!)</f>
        <v>#REF!</v>
      </c>
      <c r="V931" s="42" t="e">
        <f>SUMIF(#REF!,A931,#REF!)</f>
        <v>#REF!</v>
      </c>
      <c r="W931" s="42" t="e">
        <f t="shared" si="1143"/>
        <v>#REF!</v>
      </c>
      <c r="X931" s="42" t="e">
        <f>MAX(L931-W931,0)</f>
        <v>#REF!</v>
      </c>
      <c r="Y931" s="42" t="e">
        <f t="shared" si="1144"/>
        <v>#REF!</v>
      </c>
      <c r="Z931" s="116" t="e">
        <f>L931-Y931</f>
        <v>#REF!</v>
      </c>
      <c r="AA931" s="120">
        <f>AB931-L931</f>
        <v>0</v>
      </c>
      <c r="AB931" s="153">
        <f t="shared" si="1068"/>
        <v>0</v>
      </c>
      <c r="AC931" s="1"/>
      <c r="AD931" s="1"/>
      <c r="AE931" s="1"/>
      <c r="AF931" s="1"/>
      <c r="AG931" s="1"/>
      <c r="AH931" s="1"/>
      <c r="AI931" s="1"/>
      <c r="AJ931" s="1"/>
      <c r="AK931" s="1"/>
      <c r="AL931" s="1"/>
      <c r="AM931" s="1"/>
      <c r="AN931" s="1"/>
      <c r="AO931" s="1"/>
    </row>
    <row r="932" spans="1:41" s="3" customFormat="1">
      <c r="A932" s="48"/>
      <c r="B932" s="55" t="s">
        <v>253</v>
      </c>
      <c r="C932" s="55"/>
      <c r="D932" s="7"/>
      <c r="E932" s="4"/>
      <c r="F932" s="70"/>
      <c r="G932" s="71"/>
      <c r="H932" s="72"/>
      <c r="I932" s="70"/>
      <c r="J932" s="71"/>
      <c r="K932" s="73"/>
      <c r="L932" s="21">
        <f>SUM(L929:L931)</f>
        <v>0</v>
      </c>
      <c r="M932" s="28">
        <f t="shared" ref="M932:T932" si="1145">SUM(M929:M931)</f>
        <v>0</v>
      </c>
      <c r="N932" s="21">
        <f t="shared" si="1145"/>
        <v>0</v>
      </c>
      <c r="O932" s="43">
        <f t="shared" si="1145"/>
        <v>0</v>
      </c>
      <c r="P932" s="43">
        <f t="shared" si="1145"/>
        <v>0</v>
      </c>
      <c r="Q932" s="43">
        <f t="shared" si="1145"/>
        <v>0</v>
      </c>
      <c r="R932" s="43">
        <f t="shared" si="1145"/>
        <v>0</v>
      </c>
      <c r="S932" s="21">
        <f>SUM(S929:S931)</f>
        <v>0</v>
      </c>
      <c r="T932" s="43">
        <f t="shared" si="1145"/>
        <v>0</v>
      </c>
      <c r="U932" s="46" t="e">
        <f t="shared" ref="U932:AB932" si="1146">SUM(U929:U931)</f>
        <v>#REF!</v>
      </c>
      <c r="V932" s="46" t="e">
        <f t="shared" si="1146"/>
        <v>#REF!</v>
      </c>
      <c r="W932" s="46" t="e">
        <f t="shared" si="1146"/>
        <v>#REF!</v>
      </c>
      <c r="X932" s="46" t="e">
        <f t="shared" si="1146"/>
        <v>#REF!</v>
      </c>
      <c r="Y932" s="46" t="e">
        <f t="shared" si="1146"/>
        <v>#REF!</v>
      </c>
      <c r="Z932" s="142" t="e">
        <f t="shared" si="1146"/>
        <v>#REF!</v>
      </c>
      <c r="AA932" s="143">
        <f t="shared" si="1146"/>
        <v>0</v>
      </c>
      <c r="AB932" s="161">
        <f t="shared" si="1146"/>
        <v>0</v>
      </c>
      <c r="AC932" s="1"/>
      <c r="AD932" s="1"/>
      <c r="AE932" s="1"/>
      <c r="AF932" s="1"/>
      <c r="AG932" s="1"/>
      <c r="AH932" s="1"/>
      <c r="AI932" s="1"/>
      <c r="AJ932" s="1"/>
      <c r="AK932" s="1"/>
      <c r="AL932" s="1"/>
      <c r="AM932" s="1"/>
      <c r="AN932" s="1"/>
      <c r="AO932" s="1"/>
    </row>
    <row r="933" spans="1:41" s="3" customFormat="1">
      <c r="A933" s="48"/>
      <c r="B933" s="55"/>
      <c r="C933" s="55"/>
      <c r="D933" s="7"/>
      <c r="E933" s="4"/>
      <c r="F933" s="70"/>
      <c r="G933" s="71"/>
      <c r="H933" s="72"/>
      <c r="I933" s="70"/>
      <c r="J933" s="74"/>
      <c r="K933" s="73"/>
      <c r="L933" s="21"/>
      <c r="M933" s="32"/>
      <c r="N933" s="19"/>
      <c r="O933" s="42"/>
      <c r="P933" s="42"/>
      <c r="Q933" s="42"/>
      <c r="R933" s="42"/>
      <c r="S933" s="19"/>
      <c r="T933" s="42"/>
      <c r="U933" s="42"/>
      <c r="V933" s="42"/>
      <c r="W933" s="42"/>
      <c r="X933" s="42"/>
      <c r="Y933" s="42"/>
      <c r="Z933" s="116"/>
      <c r="AA933" s="120"/>
      <c r="AB933" s="153"/>
      <c r="AC933" s="1"/>
      <c r="AD933" s="1"/>
      <c r="AE933" s="1"/>
      <c r="AF933" s="1"/>
      <c r="AG933" s="1"/>
      <c r="AH933" s="1"/>
      <c r="AI933" s="1"/>
      <c r="AJ933" s="1"/>
      <c r="AK933" s="1"/>
      <c r="AL933" s="1"/>
      <c r="AM933" s="1"/>
      <c r="AN933" s="1"/>
      <c r="AO933" s="1"/>
    </row>
    <row r="934" spans="1:41" s="3" customFormat="1">
      <c r="A934" s="181" t="s">
        <v>205</v>
      </c>
      <c r="B934" s="38" t="s">
        <v>256</v>
      </c>
      <c r="C934" s="38"/>
      <c r="D934" s="7"/>
      <c r="E934" s="4"/>
      <c r="F934" s="70"/>
      <c r="G934" s="71"/>
      <c r="H934" s="72"/>
      <c r="I934" s="70"/>
      <c r="J934" s="71"/>
      <c r="K934" s="73"/>
      <c r="L934" s="21"/>
      <c r="M934" s="32"/>
      <c r="N934" s="19"/>
      <c r="O934" s="42"/>
      <c r="P934" s="42"/>
      <c r="Q934" s="42"/>
      <c r="R934" s="42"/>
      <c r="S934" s="19"/>
      <c r="T934" s="42"/>
      <c r="U934" s="42"/>
      <c r="V934" s="42"/>
      <c r="W934" s="42"/>
      <c r="X934" s="42"/>
      <c r="Y934" s="42"/>
      <c r="Z934" s="116"/>
      <c r="AA934" s="120"/>
      <c r="AB934" s="153"/>
      <c r="AC934" s="1"/>
      <c r="AD934" s="1"/>
      <c r="AE934" s="1"/>
      <c r="AF934" s="1"/>
      <c r="AG934" s="1"/>
      <c r="AH934" s="1"/>
      <c r="AI934" s="1"/>
      <c r="AJ934" s="1"/>
      <c r="AK934" s="1"/>
      <c r="AL934" s="1"/>
      <c r="AM934" s="1"/>
      <c r="AN934" s="1"/>
      <c r="AO934" s="1"/>
    </row>
    <row r="935" spans="1:41" s="3" customFormat="1">
      <c r="A935" s="48">
        <v>7001</v>
      </c>
      <c r="B935" s="53" t="s">
        <v>825</v>
      </c>
      <c r="C935" s="53"/>
      <c r="D935" s="7"/>
      <c r="E935" s="15"/>
      <c r="F935" s="294">
        <f>IF(finance&lt;2000000,0,1.8%)</f>
        <v>0</v>
      </c>
      <c r="G935" s="223"/>
      <c r="H935" s="224">
        <f t="shared" ref="H935" si="1147">SUM(E935:G935)</f>
        <v>0</v>
      </c>
      <c r="I935" s="219">
        <v>1</v>
      </c>
      <c r="J935" s="223" t="s">
        <v>216</v>
      </c>
      <c r="K935" s="210">
        <f>$L$61-$L$917-$L$917-$L$918-$L$919</f>
        <v>0</v>
      </c>
      <c r="L935" s="19">
        <f>H935*I935*K935</f>
        <v>0</v>
      </c>
      <c r="M935" s="32"/>
      <c r="N935" s="19">
        <f>MAX(L935-SUM(O935:R935),0)</f>
        <v>0</v>
      </c>
      <c r="O935" s="42"/>
      <c r="P935" s="42"/>
      <c r="Q935" s="42"/>
      <c r="R935" s="42"/>
      <c r="S935" s="19">
        <f>L935-SUM(N935:R935)</f>
        <v>0</v>
      </c>
      <c r="T935" s="44">
        <f t="shared" ref="T935" si="1148">N935</f>
        <v>0</v>
      </c>
      <c r="U935" s="42" t="e">
        <f>SUMIF(#REF!,A935,#REF!)</f>
        <v>#REF!</v>
      </c>
      <c r="V935" s="42" t="e">
        <f>SUMIF(#REF!,A935,#REF!)</f>
        <v>#REF!</v>
      </c>
      <c r="W935" s="42" t="e">
        <f>U935+V935</f>
        <v>#REF!</v>
      </c>
      <c r="X935" s="42" t="e">
        <f>MAX(L935-W935,0)</f>
        <v>#REF!</v>
      </c>
      <c r="Y935" s="42" t="e">
        <f>W935+X935</f>
        <v>#REF!</v>
      </c>
      <c r="Z935" s="116" t="e">
        <f>L935-Y935</f>
        <v>#REF!</v>
      </c>
      <c r="AA935" s="120">
        <f>AB935-L935</f>
        <v>0</v>
      </c>
      <c r="AB935" s="153">
        <f t="shared" si="1068"/>
        <v>0</v>
      </c>
      <c r="AC935" s="1"/>
      <c r="AD935" s="1"/>
      <c r="AE935" s="1"/>
      <c r="AF935" s="1"/>
      <c r="AG935" s="1"/>
      <c r="AH935" s="1"/>
      <c r="AI935" s="1"/>
      <c r="AJ935" s="1"/>
      <c r="AK935" s="1"/>
      <c r="AL935" s="1"/>
      <c r="AM935" s="1"/>
      <c r="AN935" s="1"/>
      <c r="AO935" s="1"/>
    </row>
    <row r="936" spans="1:41" s="3" customFormat="1">
      <c r="A936" s="48">
        <v>7002</v>
      </c>
      <c r="B936" s="53" t="s">
        <v>826</v>
      </c>
      <c r="C936" s="53"/>
      <c r="D936" s="7"/>
      <c r="E936" s="4"/>
      <c r="F936" s="295">
        <v>7.4999999999999997E-2</v>
      </c>
      <c r="G936" s="71"/>
      <c r="H936" s="72">
        <f t="shared" ref="H936:H941" si="1149">SUM(E936:G936)</f>
        <v>7.4999999999999997E-2</v>
      </c>
      <c r="I936" s="70">
        <v>1</v>
      </c>
      <c r="J936" s="71" t="s">
        <v>216</v>
      </c>
      <c r="K936" s="210">
        <f>$L$61-$L$917-$L$918-$L$919-globals!C14-globals!C17</f>
        <v>0</v>
      </c>
      <c r="L936" s="19">
        <f>H936*I936*K936</f>
        <v>0</v>
      </c>
      <c r="M936" s="32"/>
      <c r="N936" s="19">
        <f>MAX(L936-SUM(O936:R936),0)</f>
        <v>0</v>
      </c>
      <c r="O936" s="42"/>
      <c r="P936" s="42"/>
      <c r="Q936" s="42"/>
      <c r="R936" s="42"/>
      <c r="S936" s="19">
        <f>L936-SUM(N936:R936)</f>
        <v>0</v>
      </c>
      <c r="T936" s="187">
        <f>MIN((T61+T935)*0.075,N936)</f>
        <v>0</v>
      </c>
      <c r="U936" s="42" t="e">
        <f>SUMIF(#REF!,A936,#REF!)</f>
        <v>#REF!</v>
      </c>
      <c r="V936" s="42" t="e">
        <f>SUMIF(#REF!,A936,#REF!)</f>
        <v>#REF!</v>
      </c>
      <c r="W936" s="42" t="e">
        <f>U936+V936</f>
        <v>#REF!</v>
      </c>
      <c r="X936" s="42" t="e">
        <f>MAX(L936-W936,0)</f>
        <v>#REF!</v>
      </c>
      <c r="Y936" s="42" t="e">
        <f>W936+X936</f>
        <v>#REF!</v>
      </c>
      <c r="Z936" s="116" t="e">
        <f>L936-Y936</f>
        <v>#REF!</v>
      </c>
      <c r="AA936" s="120">
        <f>AB936-L936</f>
        <v>0</v>
      </c>
      <c r="AB936" s="153">
        <f t="shared" si="1068"/>
        <v>0</v>
      </c>
      <c r="AC936" s="1"/>
      <c r="AD936" s="1"/>
      <c r="AE936" s="1"/>
      <c r="AF936" s="1"/>
      <c r="AG936" s="1"/>
      <c r="AH936" s="1"/>
      <c r="AI936" s="1"/>
      <c r="AJ936" s="1"/>
      <c r="AK936" s="1"/>
      <c r="AL936" s="1"/>
      <c r="AM936" s="1"/>
      <c r="AN936" s="1"/>
      <c r="AO936" s="1"/>
    </row>
    <row r="937" spans="1:41" s="3" customFormat="1">
      <c r="A937" s="48">
        <v>7003</v>
      </c>
      <c r="B937" s="53" t="s">
        <v>827</v>
      </c>
      <c r="C937" s="53"/>
      <c r="D937" s="7"/>
      <c r="E937" s="15"/>
      <c r="F937" s="295">
        <v>7.4999999999999997E-2</v>
      </c>
      <c r="G937" s="71"/>
      <c r="H937" s="72">
        <f t="shared" si="1149"/>
        <v>7.4999999999999997E-2</v>
      </c>
      <c r="I937" s="70">
        <v>1</v>
      </c>
      <c r="J937" s="71" t="s">
        <v>216</v>
      </c>
      <c r="K937" s="210">
        <f>MIN($L$61-MAX($L$917+$L$918+$L$919),350000/$F$937)-globals!C14-globals!C17</f>
        <v>0</v>
      </c>
      <c r="L937" s="19">
        <f>H937*I937*K937</f>
        <v>0</v>
      </c>
      <c r="M937" s="32"/>
      <c r="N937" s="19">
        <f>MAX(L937-SUM(O937:R937),0)</f>
        <v>0</v>
      </c>
      <c r="O937" s="42"/>
      <c r="P937" s="42"/>
      <c r="Q937" s="42"/>
      <c r="R937" s="42"/>
      <c r="S937" s="19">
        <f>L937-SUM(N937:R937)</f>
        <v>0</v>
      </c>
      <c r="T937" s="45"/>
      <c r="U937" s="42" t="e">
        <f>SUMIF(#REF!,A937,#REF!)</f>
        <v>#REF!</v>
      </c>
      <c r="V937" s="42" t="e">
        <f>SUMIF(#REF!,A937,#REF!)</f>
        <v>#REF!</v>
      </c>
      <c r="W937" s="42" t="e">
        <f>U937+V937</f>
        <v>#REF!</v>
      </c>
      <c r="X937" s="42" t="e">
        <f>MAX(L937-W937,0)</f>
        <v>#REF!</v>
      </c>
      <c r="Y937" s="42" t="e">
        <f>W937+X937</f>
        <v>#REF!</v>
      </c>
      <c r="Z937" s="116" t="e">
        <f>L937-Y937</f>
        <v>#REF!</v>
      </c>
      <c r="AA937" s="120">
        <f>AB937-L937</f>
        <v>0</v>
      </c>
      <c r="AB937" s="153">
        <f t="shared" si="1068"/>
        <v>0</v>
      </c>
      <c r="AC937" s="1"/>
      <c r="AD937" s="1"/>
      <c r="AE937" s="1"/>
      <c r="AF937" s="1"/>
      <c r="AG937" s="1"/>
      <c r="AH937" s="1"/>
      <c r="AI937" s="1"/>
      <c r="AJ937" s="1"/>
      <c r="AK937" s="1"/>
      <c r="AL937" s="1"/>
      <c r="AM937" s="1"/>
      <c r="AN937" s="1"/>
      <c r="AO937" s="1"/>
    </row>
    <row r="938" spans="1:41" s="3" customFormat="1">
      <c r="A938" s="48" t="s">
        <v>1126</v>
      </c>
      <c r="B938" s="186" t="s">
        <v>1125</v>
      </c>
      <c r="C938" s="53"/>
      <c r="D938" s="7"/>
      <c r="E938" s="15"/>
      <c r="F938" s="295">
        <v>0.17499999999999999</v>
      </c>
      <c r="G938" s="71"/>
      <c r="H938" s="72">
        <f>SUM(E938:G938)</f>
        <v>0.17499999999999999</v>
      </c>
      <c r="I938" s="70">
        <v>1</v>
      </c>
      <c r="J938" s="71" t="s">
        <v>216</v>
      </c>
      <c r="K938" s="210">
        <f>globals!C15</f>
        <v>0</v>
      </c>
      <c r="L938" s="19">
        <f>H938*I938*K938</f>
        <v>0</v>
      </c>
      <c r="M938" s="32"/>
      <c r="N938" s="19">
        <f>MAX(L938-SUM(O938:R938),0)</f>
        <v>0</v>
      </c>
      <c r="O938" s="42"/>
      <c r="P938" s="42"/>
      <c r="Q938" s="42"/>
      <c r="R938" s="42"/>
      <c r="S938" s="19">
        <f>L938-SUM(N938:R938)</f>
        <v>0</v>
      </c>
      <c r="T938" s="332"/>
      <c r="U938" s="42" t="e">
        <f>SUMIF(#REF!,A938,#REF!)</f>
        <v>#REF!</v>
      </c>
      <c r="V938" s="42" t="e">
        <f>SUMIF(#REF!,A938,#REF!)</f>
        <v>#REF!</v>
      </c>
      <c r="W938" s="42" t="e">
        <f t="shared" ref="W938" si="1150">U938+V938</f>
        <v>#REF!</v>
      </c>
      <c r="X938" s="42" t="e">
        <f t="shared" ref="X938" si="1151">MAX(L938-W938,0)</f>
        <v>#REF!</v>
      </c>
      <c r="Y938" s="42" t="e">
        <f t="shared" ref="Y938" si="1152">W938+X938</f>
        <v>#REF!</v>
      </c>
      <c r="Z938" s="116" t="e">
        <f t="shared" ref="Z938" si="1153">L938-Y938</f>
        <v>#REF!</v>
      </c>
      <c r="AA938" s="120">
        <f t="shared" ref="AA938" si="1154">AB938-L938</f>
        <v>0</v>
      </c>
      <c r="AB938" s="153">
        <f t="shared" ref="AB938" si="1155">L938</f>
        <v>0</v>
      </c>
      <c r="AC938" s="1"/>
      <c r="AD938" s="1"/>
      <c r="AE938" s="1"/>
      <c r="AF938" s="1"/>
      <c r="AG938" s="1"/>
      <c r="AH938" s="1"/>
      <c r="AI938" s="1"/>
      <c r="AJ938" s="1"/>
      <c r="AK938" s="1"/>
      <c r="AL938" s="1"/>
      <c r="AM938" s="1"/>
      <c r="AN938" s="1"/>
      <c r="AO938" s="1"/>
    </row>
    <row r="939" spans="1:41" s="3" customFormat="1">
      <c r="A939" s="18"/>
      <c r="B939" s="55" t="s">
        <v>253</v>
      </c>
      <c r="C939" s="55"/>
      <c r="D939" s="7"/>
      <c r="E939" s="4"/>
      <c r="F939" s="70"/>
      <c r="G939" s="71"/>
      <c r="H939" s="72"/>
      <c r="I939" s="70"/>
      <c r="J939" s="70"/>
      <c r="K939" s="73"/>
      <c r="L939" s="21">
        <f t="shared" ref="L939:S939" si="1156">SUM(L935:L937)</f>
        <v>0</v>
      </c>
      <c r="M939" s="28">
        <f t="shared" si="1156"/>
        <v>0</v>
      </c>
      <c r="N939" s="21">
        <f t="shared" si="1156"/>
        <v>0</v>
      </c>
      <c r="O939" s="43">
        <f t="shared" si="1156"/>
        <v>0</v>
      </c>
      <c r="P939" s="43">
        <f t="shared" si="1156"/>
        <v>0</v>
      </c>
      <c r="Q939" s="43">
        <f t="shared" ref="Q939" si="1157">SUM(Q935:Q937)</f>
        <v>0</v>
      </c>
      <c r="R939" s="43">
        <f t="shared" si="1156"/>
        <v>0</v>
      </c>
      <c r="S939" s="21">
        <f t="shared" si="1156"/>
        <v>0</v>
      </c>
      <c r="T939" s="46">
        <f t="shared" ref="T939" si="1158">SUM(T935:T937)</f>
        <v>0</v>
      </c>
      <c r="U939" s="46" t="e">
        <f t="shared" ref="U939:AB939" si="1159">SUM(U935:U937)</f>
        <v>#REF!</v>
      </c>
      <c r="V939" s="46" t="e">
        <f t="shared" si="1159"/>
        <v>#REF!</v>
      </c>
      <c r="W939" s="46" t="e">
        <f t="shared" si="1159"/>
        <v>#REF!</v>
      </c>
      <c r="X939" s="46" t="e">
        <f t="shared" si="1159"/>
        <v>#REF!</v>
      </c>
      <c r="Y939" s="46" t="e">
        <f t="shared" si="1159"/>
        <v>#REF!</v>
      </c>
      <c r="Z939" s="142" t="e">
        <f t="shared" si="1159"/>
        <v>#REF!</v>
      </c>
      <c r="AA939" s="143">
        <f t="shared" si="1159"/>
        <v>0</v>
      </c>
      <c r="AB939" s="161">
        <f t="shared" si="1159"/>
        <v>0</v>
      </c>
      <c r="AC939" s="1"/>
      <c r="AD939" s="1"/>
      <c r="AE939" s="1"/>
      <c r="AF939" s="1"/>
      <c r="AG939" s="1"/>
      <c r="AH939" s="1"/>
      <c r="AI939" s="1"/>
      <c r="AJ939" s="1"/>
      <c r="AK939" s="1"/>
      <c r="AL939" s="1"/>
      <c r="AM939" s="1"/>
      <c r="AN939" s="1"/>
      <c r="AO939" s="1"/>
    </row>
    <row r="940" spans="1:41" s="3" customFormat="1">
      <c r="A940" s="18"/>
      <c r="B940" s="53"/>
      <c r="C940" s="53"/>
      <c r="D940" s="7"/>
      <c r="E940" s="4"/>
      <c r="F940" s="70"/>
      <c r="G940" s="71"/>
      <c r="H940" s="72"/>
      <c r="I940" s="70"/>
      <c r="J940" s="70"/>
      <c r="K940" s="73"/>
      <c r="L940" s="19"/>
      <c r="M940" s="32"/>
      <c r="N940" s="19"/>
      <c r="O940" s="42"/>
      <c r="P940" s="42"/>
      <c r="Q940" s="42"/>
      <c r="R940" s="42"/>
      <c r="S940" s="19"/>
      <c r="T940" s="42"/>
      <c r="U940" s="42"/>
      <c r="V940" s="42"/>
      <c r="W940" s="42"/>
      <c r="X940" s="42"/>
      <c r="Y940" s="42"/>
      <c r="Z940" s="116"/>
      <c r="AA940" s="120"/>
      <c r="AB940" s="153"/>
      <c r="AC940" s="1"/>
      <c r="AD940" s="1"/>
      <c r="AE940" s="1"/>
      <c r="AF940" s="1"/>
      <c r="AG940" s="1"/>
      <c r="AH940" s="1"/>
      <c r="AI940" s="1"/>
      <c r="AJ940" s="1"/>
      <c r="AK940" s="1"/>
      <c r="AL940" s="1"/>
      <c r="AM940" s="1"/>
      <c r="AN940" s="1"/>
      <c r="AO940" s="1"/>
    </row>
    <row r="941" spans="1:41" s="3" customFormat="1">
      <c r="A941" s="181" t="s">
        <v>206</v>
      </c>
      <c r="B941" s="38" t="s">
        <v>257</v>
      </c>
      <c r="C941" s="38"/>
      <c r="D941" s="7"/>
      <c r="E941" s="15"/>
      <c r="F941" s="296">
        <v>0.05</v>
      </c>
      <c r="G941" s="71"/>
      <c r="H941" s="72">
        <f t="shared" si="1149"/>
        <v>0.05</v>
      </c>
      <c r="I941" s="70">
        <v>1</v>
      </c>
      <c r="J941" s="71" t="s">
        <v>216</v>
      </c>
      <c r="K941" s="73">
        <f>$L$61-($L$91+$L$104+$L$917+$L$918+$L$919)</f>
        <v>0</v>
      </c>
      <c r="L941" s="19">
        <f>H941*I941*K941</f>
        <v>0</v>
      </c>
      <c r="M941" s="32"/>
      <c r="N941" s="19">
        <f>MAX(L941-SUM(O941:R941),0)</f>
        <v>0</v>
      </c>
      <c r="O941" s="42"/>
      <c r="P941" s="42"/>
      <c r="Q941" s="42"/>
      <c r="R941" s="42"/>
      <c r="S941" s="19">
        <f>L941-SUM(N941:R941)</f>
        <v>0</v>
      </c>
      <c r="T941" s="187">
        <f>MIN((T61+T935)*0.05,N941)</f>
        <v>0</v>
      </c>
      <c r="U941" s="42" t="e">
        <f>SUMIF(#REF!,A941,#REF!)</f>
        <v>#REF!</v>
      </c>
      <c r="V941" s="42" t="e">
        <f>SUMIF(#REF!,A941,#REF!)</f>
        <v>#REF!</v>
      </c>
      <c r="W941" s="42" t="e">
        <f>U941+V941</f>
        <v>#REF!</v>
      </c>
      <c r="X941" s="42" t="e">
        <f>MAX(L941-W941,0)</f>
        <v>#REF!</v>
      </c>
      <c r="Y941" s="42" t="e">
        <f>W941+X941</f>
        <v>#REF!</v>
      </c>
      <c r="Z941" s="116" t="e">
        <f>L941-Y941</f>
        <v>#REF!</v>
      </c>
      <c r="AA941" s="120">
        <f>AB941-L941</f>
        <v>0</v>
      </c>
      <c r="AB941" s="153">
        <f t="shared" ref="AB941" si="1160">L941</f>
        <v>0</v>
      </c>
      <c r="AC941" s="1"/>
      <c r="AD941" s="1"/>
      <c r="AE941" s="1"/>
      <c r="AF941" s="1"/>
      <c r="AG941" s="1"/>
      <c r="AH941" s="1"/>
      <c r="AI941" s="1"/>
      <c r="AJ941" s="1"/>
      <c r="AK941" s="1"/>
      <c r="AL941" s="1"/>
      <c r="AM941" s="1"/>
      <c r="AN941" s="1"/>
      <c r="AO941" s="1"/>
    </row>
    <row r="942" spans="1:41" s="3" customFormat="1">
      <c r="A942" s="48"/>
      <c r="B942" s="55" t="s">
        <v>253</v>
      </c>
      <c r="C942" s="55"/>
      <c r="D942" s="7"/>
      <c r="E942" s="4"/>
      <c r="F942" s="4"/>
      <c r="G942" s="9"/>
      <c r="H942" s="4"/>
      <c r="I942" s="4"/>
      <c r="J942" s="4"/>
      <c r="K942" s="70"/>
      <c r="L942" s="21">
        <f t="shared" ref="L942:T942" si="1161">SUM(L941)</f>
        <v>0</v>
      </c>
      <c r="M942" s="28">
        <f t="shared" si="1161"/>
        <v>0</v>
      </c>
      <c r="N942" s="21">
        <f t="shared" si="1161"/>
        <v>0</v>
      </c>
      <c r="O942" s="43">
        <f t="shared" si="1161"/>
        <v>0</v>
      </c>
      <c r="P942" s="43">
        <f t="shared" si="1161"/>
        <v>0</v>
      </c>
      <c r="Q942" s="43">
        <f t="shared" ref="Q942" si="1162">SUM(Q941)</f>
        <v>0</v>
      </c>
      <c r="R942" s="43">
        <f t="shared" si="1161"/>
        <v>0</v>
      </c>
      <c r="S942" s="21">
        <f t="shared" si="1161"/>
        <v>0</v>
      </c>
      <c r="T942" s="46">
        <f t="shared" si="1161"/>
        <v>0</v>
      </c>
      <c r="U942" s="46" t="e">
        <f t="shared" ref="U942:AB942" si="1163">SUM(U941)</f>
        <v>#REF!</v>
      </c>
      <c r="V942" s="46" t="e">
        <f t="shared" si="1163"/>
        <v>#REF!</v>
      </c>
      <c r="W942" s="46" t="e">
        <f t="shared" si="1163"/>
        <v>#REF!</v>
      </c>
      <c r="X942" s="46" t="e">
        <f t="shared" si="1163"/>
        <v>#REF!</v>
      </c>
      <c r="Y942" s="46" t="e">
        <f t="shared" si="1163"/>
        <v>#REF!</v>
      </c>
      <c r="Z942" s="142" t="e">
        <f t="shared" si="1163"/>
        <v>#REF!</v>
      </c>
      <c r="AA942" s="143">
        <f t="shared" si="1163"/>
        <v>0</v>
      </c>
      <c r="AB942" s="161">
        <f t="shared" si="1163"/>
        <v>0</v>
      </c>
      <c r="AC942" s="1"/>
      <c r="AD942" s="1"/>
      <c r="AE942" s="1"/>
      <c r="AF942" s="1"/>
      <c r="AG942" s="1"/>
      <c r="AH942" s="1"/>
      <c r="AI942" s="1"/>
      <c r="AJ942" s="1"/>
      <c r="AK942" s="1"/>
      <c r="AL942" s="1"/>
      <c r="AM942" s="1"/>
      <c r="AN942" s="1"/>
      <c r="AO942" s="1"/>
    </row>
    <row r="943" spans="1:41" s="3" customFormat="1">
      <c r="A943" s="18"/>
      <c r="B943" s="53"/>
      <c r="C943" s="53"/>
      <c r="D943" s="7"/>
      <c r="E943" s="4"/>
      <c r="F943" s="4"/>
      <c r="G943" s="9"/>
      <c r="H943" s="4"/>
      <c r="I943" s="4"/>
      <c r="J943" s="4"/>
      <c r="K943" s="70"/>
      <c r="L943" s="19"/>
      <c r="M943" s="32"/>
      <c r="N943" s="19"/>
      <c r="O943" s="42"/>
      <c r="P943" s="42"/>
      <c r="Q943" s="42"/>
      <c r="R943" s="42"/>
      <c r="S943" s="19"/>
      <c r="T943" s="42"/>
      <c r="U943" s="44"/>
      <c r="V943" s="44"/>
      <c r="W943" s="44"/>
      <c r="X943" s="44"/>
      <c r="Y943" s="43"/>
      <c r="Z943" s="81"/>
      <c r="AA943" s="6"/>
      <c r="AB943" s="155"/>
      <c r="AC943" s="1"/>
      <c r="AD943" s="1"/>
      <c r="AE943" s="1"/>
      <c r="AF943" s="1"/>
      <c r="AG943" s="1"/>
      <c r="AH943" s="1"/>
      <c r="AI943" s="1"/>
      <c r="AJ943" s="1"/>
      <c r="AK943" s="1"/>
      <c r="AL943" s="1"/>
      <c r="AM943" s="1"/>
      <c r="AN943" s="1"/>
      <c r="AO943" s="1"/>
    </row>
    <row r="944" spans="1:41" s="3" customFormat="1">
      <c r="A944" s="18"/>
      <c r="B944" s="53" t="s">
        <v>830</v>
      </c>
      <c r="C944" s="53"/>
      <c r="D944" s="7"/>
      <c r="E944" s="4"/>
      <c r="F944" s="4"/>
      <c r="G944" s="9"/>
      <c r="H944" s="4"/>
      <c r="I944" s="4"/>
      <c r="J944" s="4"/>
      <c r="K944" s="70"/>
      <c r="L944" s="19">
        <f>L91+L104+L117+L133+L168+L178</f>
        <v>0</v>
      </c>
      <c r="M944" s="29">
        <f>M91+M104+M117+M133+M168+M178</f>
        <v>0</v>
      </c>
      <c r="N944" s="19">
        <f>N91+N104+N117+N133+N168+N178</f>
        <v>0</v>
      </c>
      <c r="O944" s="44">
        <f>O91+O104+O117+O133+O168+O178</f>
        <v>0</v>
      </c>
      <c r="P944" s="44">
        <f>P91+P104+P117+P133+P168+P178</f>
        <v>0</v>
      </c>
      <c r="Q944" s="44">
        <f>Q91+Q104+Q117+Q133+Q168+Q178</f>
        <v>0</v>
      </c>
      <c r="R944" s="44">
        <f>R91+R104+R117+R133+R168+R178</f>
        <v>0</v>
      </c>
      <c r="S944" s="19">
        <f>S91+S104+S117+S133+S168+S178</f>
        <v>0</v>
      </c>
      <c r="T944" s="42">
        <f>T91+T104+T117+T133+T168+T178</f>
        <v>0</v>
      </c>
      <c r="U944" s="78" t="e">
        <f>U91+U104+U117+U133+U168+U178</f>
        <v>#REF!</v>
      </c>
      <c r="V944" s="78" t="e">
        <f>V91+V104+V117+V133+V168+V178</f>
        <v>#REF!</v>
      </c>
      <c r="W944" s="78" t="e">
        <f>W91+W104+W117+W133+W168+W178</f>
        <v>#REF!</v>
      </c>
      <c r="X944" s="78" t="e">
        <f>X91+X104+X117+X133+X168+X178</f>
        <v>#REF!</v>
      </c>
      <c r="Y944" s="78" t="e">
        <f>Y91+Y104+Y117+Y133+Y168+Y178</f>
        <v>#REF!</v>
      </c>
      <c r="Z944" s="81" t="e">
        <f>Z91+Z104+Z117+Z133+Z168+Z178</f>
        <v>#REF!</v>
      </c>
      <c r="AA944" s="12">
        <f>AA91+AA104+AA117+AA133+AA168+AA178</f>
        <v>0</v>
      </c>
      <c r="AB944" s="155">
        <f>AB91+AB104+AB117+AB133+AB168+AB178</f>
        <v>0</v>
      </c>
      <c r="AC944" s="1"/>
      <c r="AD944" s="1"/>
      <c r="AE944" s="1"/>
      <c r="AF944" s="1"/>
      <c r="AG944" s="1"/>
      <c r="AH944" s="1"/>
      <c r="AI944" s="1"/>
      <c r="AJ944" s="1"/>
      <c r="AK944" s="1"/>
      <c r="AL944" s="1"/>
      <c r="AM944" s="1"/>
      <c r="AN944" s="1"/>
      <c r="AO944" s="1"/>
    </row>
    <row r="945" spans="1:41" s="3" customFormat="1">
      <c r="A945" s="18"/>
      <c r="B945" s="53" t="s">
        <v>258</v>
      </c>
      <c r="C945" s="53"/>
      <c r="D945" s="7"/>
      <c r="E945" s="4"/>
      <c r="F945" s="4"/>
      <c r="G945" s="9"/>
      <c r="H945" s="4"/>
      <c r="I945" s="4"/>
      <c r="J945" s="4"/>
      <c r="K945" s="70"/>
      <c r="L945" s="19">
        <f>L531+L510+L514+L505+L496+L478+L467+L449+L427+L412+L393+L373+L349+L331+L314+L296+L283+L256+L236+L220+L207</f>
        <v>0</v>
      </c>
      <c r="M945" s="29">
        <f>M531+M510+M514+M505+M496+M478+M467+M449+M427+M412+M393+M373+M349+M331+M314+M296+M283+M256+M236+M220+M207</f>
        <v>0</v>
      </c>
      <c r="N945" s="19">
        <f>N531+N510+N514+N505+N496+N478+N467+N449+N427+N412+N393+N373+N349+N331+N314+N296+N283+N256+N236+N220+N207</f>
        <v>0</v>
      </c>
      <c r="O945" s="44">
        <f>O531+O510+O514+O505+O496+O478+O467+O449+O427+O412+O393+O373+O349+O331+O314+O296+O283+O256+O236+O220+O207</f>
        <v>0</v>
      </c>
      <c r="P945" s="44">
        <f>P531+P510+P514+P505+P496+P478+P467+P449+P427+P412+P393+P373+P349+P331+P314+P296+P283+P256+P236+P220+P207</f>
        <v>0</v>
      </c>
      <c r="Q945" s="44">
        <f>Q531+Q510+Q514+Q505+Q496+Q478+Q467+Q449+Q427+Q412+Q393+Q373+Q349+Q331+Q314+Q296+Q283+Q256+Q236+Q220+Q207</f>
        <v>0</v>
      </c>
      <c r="R945" s="44">
        <f>R531+R510+R514+R505+R496+R478+R467+R449+R427+R412+R393+R373+R349+R331+R314+R296+R283+R256+R236+R220+R207</f>
        <v>0</v>
      </c>
      <c r="S945" s="19">
        <f>S531+S510+S514+S505+S496+S478+S467+S449+S427+S412+S393+S373+S349+S331+S314+S296+S283+S256+S236+S220+S207</f>
        <v>0</v>
      </c>
      <c r="T945" s="42">
        <f>T531+T510+T514+T505+T496+T478+T467+T449+T427+T412+T393+T373+T349+T331+T314+T296+T283+T256+T236+T220+T207</f>
        <v>0</v>
      </c>
      <c r="U945" s="78" t="e">
        <f>U531+U510+U514+U505+U496+U478+U467+U449+U427+U412+U393+U373+U349+U331+U314+U296+U283+U256+U236+U220+U207</f>
        <v>#REF!</v>
      </c>
      <c r="V945" s="78" t="e">
        <f>V531+V510+V514+V505+V496+V478+V467+V449+V427+V412+V393+V373+V349+V331+V314+V296+V283+V256+V236+V220+V207</f>
        <v>#REF!</v>
      </c>
      <c r="W945" s="78" t="e">
        <f>W531+W510+W514+W505+W496+W478+W467+W449+W427+W412+W393+W373+W349+W331+W314+W296+W283+W256+W236+W220+W207</f>
        <v>#REF!</v>
      </c>
      <c r="X945" s="78" t="e">
        <f>X531+X510+X514+X505+X496+X478+X467+X449+X427+X412+X393+X373+X349+X331+X314+X296+X283+X256+X236+X220+X207</f>
        <v>#REF!</v>
      </c>
      <c r="Y945" s="78" t="e">
        <f>Y531+Y510+Y514+Y505+Y496+Y478+Y467+Y449+Y427+Y412+Y393+Y373+Y349+Y331+Y314+Y296+Y283+Y256+Y236+Y220+Y207</f>
        <v>#REF!</v>
      </c>
      <c r="Z945" s="81" t="e">
        <f>Z531+Z510+Z514+Z505+Z496+Z478+Z467+Z449+Z427+Z412+Z393+Z373+Z349+Z331+Z314+Z296+Z283+Z256+Z236+Z220+Z207</f>
        <v>#REF!</v>
      </c>
      <c r="AA945" s="12">
        <f>AA531+AA510+AA514+AA505+AA496+AA478+AA467+AA449+AA427+AA412+AA393+AA373+AA349+AA331+AA314+AA296+AA283+AA256+AA236+AA220+AA207</f>
        <v>0</v>
      </c>
      <c r="AB945" s="155">
        <f>AB531+AB510+AB514+AB505+AB496+AB478+AB467+AB449+AB427+AB412+AB393+AB373+AB349+AB331+AB314+AB296+AB283+AB256+AB236+AB220+AB207</f>
        <v>0</v>
      </c>
      <c r="AC945" s="1"/>
      <c r="AD945" s="1"/>
      <c r="AE945" s="1"/>
      <c r="AF945" s="1"/>
      <c r="AG945" s="1"/>
      <c r="AH945" s="1"/>
      <c r="AI945" s="1"/>
      <c r="AJ945" s="1"/>
      <c r="AK945" s="1"/>
      <c r="AL945" s="1"/>
      <c r="AM945" s="1"/>
      <c r="AN945" s="1"/>
      <c r="AO945" s="1"/>
    </row>
    <row r="946" spans="1:41" s="3" customFormat="1">
      <c r="A946" s="18"/>
      <c r="B946" s="53" t="s">
        <v>798</v>
      </c>
      <c r="C946" s="53"/>
      <c r="D946" s="7"/>
      <c r="E946" s="4"/>
      <c r="F946" s="4"/>
      <c r="G946" s="9"/>
      <c r="H946" s="4"/>
      <c r="I946" s="4"/>
      <c r="J946" s="4"/>
      <c r="K946" s="70"/>
      <c r="L946" s="19">
        <f>L36+L37+L38+L39+L40+L41+L42</f>
        <v>0</v>
      </c>
      <c r="M946" s="29">
        <f>M36+M37+M38+M39+M40+M41+M42</f>
        <v>0</v>
      </c>
      <c r="N946" s="19">
        <f>N36+N37+N38+N39+N40+N41+N42</f>
        <v>0</v>
      </c>
      <c r="O946" s="44">
        <f>O36+O37+O38+O39+O40+O41+O42</f>
        <v>0</v>
      </c>
      <c r="P946" s="44">
        <f>P36+P37+P38+P39+P40+P41+P42</f>
        <v>0</v>
      </c>
      <c r="Q946" s="44">
        <f>Q36+Q37+Q38+Q39+Q40+Q41+Q42</f>
        <v>0</v>
      </c>
      <c r="R946" s="44">
        <f>R36+R37+R38+R39+R40+R41+R42</f>
        <v>0</v>
      </c>
      <c r="S946" s="19">
        <f>S36+S37+S38+S39+S40+S41+S42</f>
        <v>0</v>
      </c>
      <c r="T946" s="42">
        <f>T36+T37+T38+T39+T40+T41+T42</f>
        <v>0</v>
      </c>
      <c r="U946" s="78" t="e">
        <f>U36+U37+U38+U39+U40+U41+U42</f>
        <v>#REF!</v>
      </c>
      <c r="V946" s="78" t="e">
        <f>V36+V37+V38+V39+V40+V41+V42</f>
        <v>#REF!</v>
      </c>
      <c r="W946" s="78" t="e">
        <f>W36+W37+W38+W39+W40+W41+W42</f>
        <v>#REF!</v>
      </c>
      <c r="X946" s="78" t="e">
        <f>X36+X37+X38+X39+X40+X41+X42</f>
        <v>#REF!</v>
      </c>
      <c r="Y946" s="78" t="e">
        <f>Y36+Y37+Y38+Y39+Y40+Y41+Y42</f>
        <v>#REF!</v>
      </c>
      <c r="Z946" s="81" t="e">
        <f>Z36+Z37+Z38+Z39+Z40+Z41+Z42</f>
        <v>#REF!</v>
      </c>
      <c r="AA946" s="12">
        <f>AA36+AA37+AA38+AA39+AA40+AA41+AA42</f>
        <v>0</v>
      </c>
      <c r="AB946" s="155">
        <f>AB36+AB37+AB38+AB39+AB40+AB41+AB42</f>
        <v>0</v>
      </c>
      <c r="AC946" s="1"/>
      <c r="AD946" s="1"/>
      <c r="AE946" s="1"/>
      <c r="AF946" s="1"/>
      <c r="AG946" s="1"/>
      <c r="AH946" s="1"/>
      <c r="AI946" s="1"/>
      <c r="AJ946" s="1"/>
      <c r="AK946" s="1"/>
      <c r="AL946" s="1"/>
      <c r="AM946" s="1"/>
      <c r="AN946" s="1"/>
      <c r="AO946" s="1"/>
    </row>
    <row r="947" spans="1:41" s="3" customFormat="1">
      <c r="A947" s="18"/>
      <c r="B947" s="53" t="s">
        <v>254</v>
      </c>
      <c r="C947" s="53"/>
      <c r="D947" s="7"/>
      <c r="E947" s="4"/>
      <c r="F947" s="4"/>
      <c r="G947" s="9"/>
      <c r="H947" s="4"/>
      <c r="I947" s="4"/>
      <c r="J947" s="4"/>
      <c r="K947" s="70"/>
      <c r="L947" s="19">
        <f>L866+L861+L848+L822+L812+L798</f>
        <v>0</v>
      </c>
      <c r="M947" s="29">
        <f>M866+M861+M848+M822+M812+M798</f>
        <v>0</v>
      </c>
      <c r="N947" s="19">
        <f>N866+N861+N848+N822+N812+N798</f>
        <v>0</v>
      </c>
      <c r="O947" s="44">
        <f>O866+O861+O848+O822+O812+O798</f>
        <v>0</v>
      </c>
      <c r="P947" s="44">
        <f>P866+P861+P848+P822+P812+P798</f>
        <v>0</v>
      </c>
      <c r="Q947" s="44">
        <f>Q866+Q861+Q848+Q822+Q812+Q798</f>
        <v>0</v>
      </c>
      <c r="R947" s="44">
        <f>R866+R861+R848+R822+R812+R798</f>
        <v>0</v>
      </c>
      <c r="S947" s="19">
        <f>S866+S861+S848+S822+S812+S798</f>
        <v>0</v>
      </c>
      <c r="T947" s="42">
        <f>T866+T861+T848+T822+T812+T798</f>
        <v>0</v>
      </c>
      <c r="U947" s="78" t="e">
        <f>U866+U861+U848+U822+U812+U798</f>
        <v>#REF!</v>
      </c>
      <c r="V947" s="78" t="e">
        <f>V866+V861+V848+V822+V812+V798</f>
        <v>#REF!</v>
      </c>
      <c r="W947" s="78" t="e">
        <f>W866+W861+W848+W822+W812+W798</f>
        <v>#REF!</v>
      </c>
      <c r="X947" s="78" t="e">
        <f>X866+X861+X848+X822+X812+X798</f>
        <v>#REF!</v>
      </c>
      <c r="Y947" s="78" t="e">
        <f>Y866+Y861+Y848+Y822+Y812+Y798</f>
        <v>#REF!</v>
      </c>
      <c r="Z947" s="81" t="e">
        <f>Z866+Z861+Z848+Z822+Z812+Z798</f>
        <v>#REF!</v>
      </c>
      <c r="AA947" s="12">
        <f>AA866+AA861+AA848+AA822+AA812+AA798</f>
        <v>0</v>
      </c>
      <c r="AB947" s="155">
        <f>AB866+AB861+AB848+AB822+AB812+AB798</f>
        <v>0</v>
      </c>
      <c r="AC947" s="1"/>
      <c r="AD947" s="1"/>
      <c r="AE947" s="1"/>
      <c r="AF947" s="1"/>
      <c r="AG947" s="1"/>
      <c r="AH947" s="1"/>
      <c r="AI947" s="1"/>
      <c r="AJ947" s="1"/>
      <c r="AK947" s="1"/>
      <c r="AL947" s="1"/>
      <c r="AM947" s="1"/>
      <c r="AN947" s="1"/>
      <c r="AO947" s="1"/>
    </row>
    <row r="948" spans="1:41" s="3" customFormat="1">
      <c r="A948" s="18"/>
      <c r="B948" s="53" t="s">
        <v>509</v>
      </c>
      <c r="C948" s="53"/>
      <c r="D948" s="7"/>
      <c r="E948" s="4"/>
      <c r="F948" s="4"/>
      <c r="G948" s="9"/>
      <c r="H948" s="4"/>
      <c r="I948" s="4"/>
      <c r="J948" s="4"/>
      <c r="K948" s="70"/>
      <c r="L948" s="19">
        <f>L939+L926+L911+L898+L932</f>
        <v>0</v>
      </c>
      <c r="M948" s="29">
        <f>M939+M926+M911+M898+M932</f>
        <v>0</v>
      </c>
      <c r="N948" s="19">
        <f>N939+N926+N911+N898+N932</f>
        <v>0</v>
      </c>
      <c r="O948" s="44">
        <f>O939+O926+O911+O898+O932</f>
        <v>0</v>
      </c>
      <c r="P948" s="44">
        <f>P939+P926+P911+P898+P932</f>
        <v>0</v>
      </c>
      <c r="Q948" s="44">
        <f>Q939+Q926+Q911+Q898+Q932</f>
        <v>0</v>
      </c>
      <c r="R948" s="44">
        <f>R939+R926+R911+R898+R932</f>
        <v>0</v>
      </c>
      <c r="S948" s="19">
        <f>S939+S926+S911+S898+S932</f>
        <v>0</v>
      </c>
      <c r="T948" s="42">
        <f>T939+T926+T911+T898+T932</f>
        <v>0</v>
      </c>
      <c r="U948" s="78" t="e">
        <f>U939+U926+U911+U898+U932</f>
        <v>#REF!</v>
      </c>
      <c r="V948" s="78" t="e">
        <f>V939+V926+V911+V898+V932</f>
        <v>#REF!</v>
      </c>
      <c r="W948" s="78" t="e">
        <f>W939+W926+W911+W898+W932</f>
        <v>#REF!</v>
      </c>
      <c r="X948" s="78" t="e">
        <f>X939+X926+X911+X898+X932</f>
        <v>#REF!</v>
      </c>
      <c r="Y948" s="78" t="e">
        <f>Y939+Y926+Y911+Y898+Y932</f>
        <v>#REF!</v>
      </c>
      <c r="Z948" s="81" t="e">
        <f>Z939+Z926+Z911+Z898+Z932</f>
        <v>#REF!</v>
      </c>
      <c r="AA948" s="12">
        <f>AA939+AA926+AA911+AA898+AA932</f>
        <v>0</v>
      </c>
      <c r="AB948" s="155">
        <f>AB939+AB926+AB911+AB898+AB932</f>
        <v>0</v>
      </c>
      <c r="AC948" s="1"/>
      <c r="AD948" s="1"/>
      <c r="AE948" s="1"/>
      <c r="AF948" s="1"/>
      <c r="AG948" s="1"/>
      <c r="AH948" s="1"/>
      <c r="AI948" s="1"/>
      <c r="AJ948" s="1"/>
      <c r="AK948" s="1"/>
      <c r="AL948" s="1"/>
      <c r="AM948" s="1"/>
      <c r="AN948" s="1"/>
      <c r="AO948" s="1"/>
    </row>
    <row r="949" spans="1:41" s="3" customFormat="1">
      <c r="A949" s="18"/>
      <c r="B949" s="53" t="s">
        <v>831</v>
      </c>
      <c r="C949" s="53"/>
      <c r="D949" s="7"/>
      <c r="E949" s="4"/>
      <c r="F949" s="4"/>
      <c r="G949" s="9"/>
      <c r="H949" s="4"/>
      <c r="I949" s="4"/>
      <c r="J949" s="4"/>
      <c r="K949" s="70"/>
      <c r="L949" s="27">
        <f t="shared" ref="L949" si="1164">L942</f>
        <v>0</v>
      </c>
      <c r="M949" s="138">
        <f t="shared" ref="M949:AB949" si="1165">M942</f>
        <v>0</v>
      </c>
      <c r="N949" s="27">
        <f t="shared" si="1165"/>
        <v>0</v>
      </c>
      <c r="O949" s="139">
        <f t="shared" si="1165"/>
        <v>0</v>
      </c>
      <c r="P949" s="139">
        <f t="shared" si="1165"/>
        <v>0</v>
      </c>
      <c r="Q949" s="139">
        <f t="shared" si="1165"/>
        <v>0</v>
      </c>
      <c r="R949" s="139">
        <f t="shared" si="1165"/>
        <v>0</v>
      </c>
      <c r="S949" s="27">
        <f t="shared" si="1165"/>
        <v>0</v>
      </c>
      <c r="T949" s="47">
        <f t="shared" si="1165"/>
        <v>0</v>
      </c>
      <c r="U949" s="79" t="e">
        <f t="shared" si="1165"/>
        <v>#REF!</v>
      </c>
      <c r="V949" s="79" t="e">
        <f t="shared" si="1165"/>
        <v>#REF!</v>
      </c>
      <c r="W949" s="79" t="e">
        <f t="shared" si="1165"/>
        <v>#REF!</v>
      </c>
      <c r="X949" s="79" t="e">
        <f t="shared" si="1165"/>
        <v>#REF!</v>
      </c>
      <c r="Y949" s="79" t="e">
        <f t="shared" si="1165"/>
        <v>#REF!</v>
      </c>
      <c r="Z949" s="88" t="e">
        <f t="shared" si="1165"/>
        <v>#REF!</v>
      </c>
      <c r="AA949" s="13">
        <f t="shared" si="1165"/>
        <v>0</v>
      </c>
      <c r="AB949" s="166">
        <f t="shared" si="1165"/>
        <v>0</v>
      </c>
      <c r="AC949" s="1"/>
      <c r="AD949" s="1"/>
      <c r="AE949" s="1"/>
      <c r="AF949" s="1"/>
      <c r="AG949" s="1"/>
      <c r="AH949" s="1"/>
      <c r="AI949" s="1"/>
      <c r="AJ949" s="1"/>
      <c r="AK949" s="1"/>
      <c r="AL949" s="1"/>
      <c r="AM949" s="1"/>
      <c r="AN949" s="1"/>
      <c r="AO949" s="1"/>
    </row>
    <row r="950" spans="1:41" s="3" customFormat="1">
      <c r="A950" s="18"/>
      <c r="B950" s="53" t="s">
        <v>255</v>
      </c>
      <c r="C950" s="53"/>
      <c r="D950" s="7"/>
      <c r="E950" s="4"/>
      <c r="F950" s="4"/>
      <c r="G950" s="9"/>
      <c r="H950" s="4"/>
      <c r="I950" s="4"/>
      <c r="J950" s="4"/>
      <c r="K950" s="70"/>
      <c r="L950" s="57">
        <f>SUM(L944:L949)</f>
        <v>0</v>
      </c>
      <c r="M950" s="140">
        <f t="shared" ref="M950:AB950" si="1166">SUM(M944:M949)</f>
        <v>0</v>
      </c>
      <c r="N950" s="57">
        <f t="shared" si="1166"/>
        <v>0</v>
      </c>
      <c r="O950" s="141">
        <f t="shared" si="1166"/>
        <v>0</v>
      </c>
      <c r="P950" s="141">
        <f t="shared" si="1166"/>
        <v>0</v>
      </c>
      <c r="Q950" s="141">
        <f t="shared" si="1166"/>
        <v>0</v>
      </c>
      <c r="R950" s="141">
        <f t="shared" si="1166"/>
        <v>0</v>
      </c>
      <c r="S950" s="57">
        <f t="shared" si="1166"/>
        <v>0</v>
      </c>
      <c r="T950" s="60">
        <f t="shared" si="1166"/>
        <v>0</v>
      </c>
      <c r="U950" s="80" t="e">
        <f t="shared" si="1166"/>
        <v>#REF!</v>
      </c>
      <c r="V950" s="80" t="e">
        <f t="shared" si="1166"/>
        <v>#REF!</v>
      </c>
      <c r="W950" s="80" t="e">
        <f t="shared" si="1166"/>
        <v>#REF!</v>
      </c>
      <c r="X950" s="80" t="e">
        <f t="shared" si="1166"/>
        <v>#REF!</v>
      </c>
      <c r="Y950" s="80" t="e">
        <f t="shared" si="1166"/>
        <v>#REF!</v>
      </c>
      <c r="Z950" s="89" t="e">
        <f t="shared" si="1166"/>
        <v>#REF!</v>
      </c>
      <c r="AA950" s="58">
        <f t="shared" si="1166"/>
        <v>0</v>
      </c>
      <c r="AB950" s="167">
        <f t="shared" si="1166"/>
        <v>0</v>
      </c>
      <c r="AC950" s="1"/>
      <c r="AD950" s="1"/>
      <c r="AE950" s="1"/>
      <c r="AF950" s="1"/>
      <c r="AG950" s="1"/>
      <c r="AH950" s="1"/>
      <c r="AI950" s="1"/>
      <c r="AJ950" s="1"/>
      <c r="AK950" s="1"/>
      <c r="AL950" s="1"/>
      <c r="AM950" s="1"/>
      <c r="AN950" s="1"/>
      <c r="AO950" s="1"/>
    </row>
    <row r="951" spans="1:41" s="3" customFormat="1">
      <c r="A951" s="18"/>
      <c r="B951" s="53" t="s">
        <v>259</v>
      </c>
      <c r="C951" s="53"/>
      <c r="D951" s="7"/>
      <c r="E951" s="4"/>
      <c r="F951" s="4"/>
      <c r="G951" s="9"/>
      <c r="H951" s="4"/>
      <c r="I951" s="4"/>
      <c r="J951" s="4"/>
      <c r="K951" s="70"/>
      <c r="L951" s="19">
        <f>L68-L950</f>
        <v>0</v>
      </c>
      <c r="M951" s="29">
        <f>M68-M950</f>
        <v>0</v>
      </c>
      <c r="N951" s="19">
        <f>N68-N950</f>
        <v>0</v>
      </c>
      <c r="O951" s="44">
        <f>O68-O950</f>
        <v>0</v>
      </c>
      <c r="P951" s="44">
        <f>P68-P950</f>
        <v>0</v>
      </c>
      <c r="Q951" s="44">
        <f>Q68-Q950</f>
        <v>0</v>
      </c>
      <c r="R951" s="44">
        <f>R68-R950</f>
        <v>0</v>
      </c>
      <c r="S951" s="19">
        <f>S68-S950</f>
        <v>0</v>
      </c>
      <c r="T951" s="42">
        <f>T68-T950</f>
        <v>0</v>
      </c>
      <c r="U951" s="78" t="e">
        <f>U68-U950</f>
        <v>#REF!</v>
      </c>
      <c r="V951" s="78" t="e">
        <f>V68-V950</f>
        <v>#REF!</v>
      </c>
      <c r="W951" s="78" t="e">
        <f>W68-W950</f>
        <v>#REF!</v>
      </c>
      <c r="X951" s="78" t="e">
        <f>X68-X950</f>
        <v>#REF!</v>
      </c>
      <c r="Y951" s="78" t="e">
        <f>Y68-Y950</f>
        <v>#REF!</v>
      </c>
      <c r="Z951" s="81" t="e">
        <f>Z68-Z950</f>
        <v>#REF!</v>
      </c>
      <c r="AA951" s="12">
        <f>AA68-AA950</f>
        <v>0</v>
      </c>
      <c r="AB951" s="155">
        <f>AB68-AB950</f>
        <v>0</v>
      </c>
      <c r="AC951" s="1"/>
      <c r="AD951" s="1"/>
      <c r="AE951" s="1"/>
      <c r="AF951" s="1"/>
      <c r="AG951" s="1"/>
      <c r="AH951" s="1"/>
      <c r="AI951" s="1"/>
      <c r="AJ951" s="1"/>
      <c r="AK951" s="1"/>
      <c r="AL951" s="1"/>
      <c r="AM951" s="1"/>
      <c r="AN951" s="1"/>
      <c r="AO951" s="1"/>
    </row>
    <row r="952" spans="1:41" s="3" customFormat="1">
      <c r="E952" s="4"/>
      <c r="F952" s="4"/>
      <c r="G952" s="9"/>
      <c r="H952" s="4"/>
      <c r="I952" s="4"/>
      <c r="J952" s="4"/>
      <c r="K952" s="4"/>
      <c r="L952" s="19"/>
      <c r="M952" s="32"/>
      <c r="N952" s="19"/>
      <c r="O952" s="42"/>
      <c r="P952" s="42"/>
      <c r="Q952" s="319"/>
      <c r="R952" s="319"/>
      <c r="S952" s="171"/>
      <c r="T952" s="116">
        <f>T950</f>
        <v>0</v>
      </c>
      <c r="U952" s="42"/>
      <c r="V952" s="42"/>
      <c r="W952" s="42"/>
      <c r="X952" s="42"/>
      <c r="Y952" s="46"/>
      <c r="Z952" s="116"/>
      <c r="AA952" s="120"/>
      <c r="AB952" s="153"/>
      <c r="AD952" s="1"/>
      <c r="AE952" s="1"/>
      <c r="AF952" s="1"/>
      <c r="AG952" s="1"/>
      <c r="AH952" s="1"/>
      <c r="AI952" s="1"/>
      <c r="AJ952" s="1"/>
      <c r="AK952" s="1"/>
      <c r="AL952" s="1"/>
      <c r="AM952" s="1"/>
      <c r="AN952" s="1"/>
      <c r="AO952" s="1"/>
    </row>
    <row r="953" spans="1:41" s="3" customFormat="1">
      <c r="E953" s="4"/>
      <c r="F953" s="4"/>
      <c r="G953" s="9"/>
      <c r="H953" s="4"/>
      <c r="I953" s="4"/>
      <c r="J953" s="4"/>
      <c r="K953" s="4"/>
      <c r="L953" s="19"/>
      <c r="M953" s="32"/>
      <c r="N953" s="19"/>
      <c r="O953" s="318" t="s">
        <v>1095</v>
      </c>
      <c r="P953" s="205"/>
      <c r="Q953" s="205"/>
      <c r="R953" s="205"/>
      <c r="T953" s="191"/>
      <c r="U953" s="42"/>
      <c r="V953" s="42"/>
      <c r="W953" s="42"/>
      <c r="X953" s="42"/>
      <c r="Y953" s="46"/>
      <c r="Z953" s="116"/>
      <c r="AA953" s="120"/>
      <c r="AB953" s="153"/>
      <c r="AC953" s="1"/>
      <c r="AD953" s="1"/>
      <c r="AE953" s="1"/>
      <c r="AF953" s="1"/>
      <c r="AG953" s="1"/>
      <c r="AH953" s="1"/>
      <c r="AI953" s="1"/>
      <c r="AJ953" s="1"/>
      <c r="AK953" s="1"/>
      <c r="AL953" s="1"/>
      <c r="AM953" s="1"/>
      <c r="AN953" s="1"/>
      <c r="AO953" s="1"/>
    </row>
    <row r="954" spans="1:41" s="3" customFormat="1" ht="12.75" customHeight="1">
      <c r="E954" s="4"/>
      <c r="F954" s="4"/>
      <c r="G954" s="9"/>
      <c r="H954" s="4"/>
      <c r="I954" s="4"/>
      <c r="J954" s="4"/>
      <c r="K954" s="4"/>
      <c r="L954" s="19"/>
      <c r="M954" s="32"/>
      <c r="N954" s="19"/>
      <c r="O954" s="42"/>
      <c r="P954" s="42"/>
      <c r="Q954" s="480" t="s">
        <v>1072</v>
      </c>
      <c r="R954" s="480"/>
      <c r="S954" s="289">
        <v>0.35</v>
      </c>
      <c r="T954" s="333">
        <f>T952*S954</f>
        <v>0</v>
      </c>
      <c r="U954" s="42"/>
      <c r="V954" s="42"/>
      <c r="W954" s="42"/>
      <c r="X954" s="42"/>
      <c r="Y954" s="46"/>
      <c r="Z954" s="116"/>
      <c r="AA954" s="120"/>
      <c r="AB954" s="153"/>
      <c r="AC954" s="1"/>
      <c r="AD954" s="1"/>
      <c r="AE954" s="1"/>
      <c r="AF954" s="1"/>
      <c r="AG954" s="1"/>
      <c r="AH954" s="1"/>
      <c r="AI954" s="1"/>
      <c r="AJ954" s="1"/>
      <c r="AK954" s="1"/>
      <c r="AL954" s="1"/>
      <c r="AM954" s="1"/>
      <c r="AN954" s="1"/>
      <c r="AO954" s="1"/>
    </row>
    <row r="955" spans="1:41" s="3" customFormat="1">
      <c r="E955" s="4"/>
      <c r="F955" s="4"/>
      <c r="G955" s="9"/>
      <c r="H955" s="4"/>
      <c r="I955" s="4"/>
      <c r="J955" s="4"/>
      <c r="K955" s="4"/>
      <c r="L955" s="19"/>
      <c r="M955" s="32"/>
      <c r="N955" s="19"/>
      <c r="O955" s="42"/>
      <c r="P955" s="42"/>
      <c r="Q955" s="42"/>
      <c r="R955" s="42"/>
      <c r="S955" s="114"/>
      <c r="T955" s="42"/>
      <c r="U955" s="42"/>
      <c r="V955" s="42"/>
      <c r="W955" s="42"/>
      <c r="X955" s="42"/>
      <c r="Y955" s="46"/>
      <c r="Z955" s="116"/>
      <c r="AA955" s="120"/>
      <c r="AB955" s="153"/>
      <c r="AC955" s="1"/>
      <c r="AD955" s="1"/>
      <c r="AE955" s="1"/>
      <c r="AF955" s="1"/>
      <c r="AG955" s="1"/>
      <c r="AH955" s="1"/>
      <c r="AI955" s="1"/>
      <c r="AJ955" s="1"/>
      <c r="AK955" s="1"/>
      <c r="AL955" s="1"/>
      <c r="AM955" s="1"/>
      <c r="AN955" s="1"/>
      <c r="AO955" s="1"/>
    </row>
    <row r="956" spans="1:41" s="3" customFormat="1">
      <c r="B956" s="39"/>
      <c r="C956" s="39"/>
      <c r="E956" s="4"/>
      <c r="F956" s="4"/>
      <c r="G956" s="9"/>
      <c r="H956" s="4"/>
      <c r="I956" s="4"/>
      <c r="J956" s="4"/>
      <c r="K956" s="4"/>
      <c r="L956" s="19"/>
      <c r="M956" s="32"/>
      <c r="N956" s="19"/>
      <c r="O956" s="42"/>
      <c r="P956" s="42"/>
      <c r="Q956" s="42"/>
      <c r="R956" s="42"/>
      <c r="S956" s="114"/>
      <c r="T956" s="42"/>
      <c r="U956" s="42"/>
      <c r="V956" s="42"/>
      <c r="W956" s="42"/>
      <c r="X956" s="42"/>
      <c r="Y956" s="46"/>
      <c r="Z956" s="116"/>
      <c r="AA956" s="120"/>
      <c r="AB956" s="153"/>
      <c r="AC956" s="1"/>
      <c r="AD956" s="1"/>
      <c r="AE956" s="1"/>
      <c r="AF956" s="1"/>
      <c r="AG956" s="1"/>
      <c r="AH956" s="1"/>
      <c r="AI956" s="1"/>
      <c r="AJ956" s="1"/>
      <c r="AK956" s="1"/>
      <c r="AL956" s="1"/>
      <c r="AM956" s="1"/>
      <c r="AN956" s="1"/>
      <c r="AO956" s="1"/>
    </row>
    <row r="957" spans="1:41" s="3" customFormat="1">
      <c r="B957" s="39"/>
      <c r="C957" s="39"/>
      <c r="E957" s="4"/>
      <c r="F957" s="4"/>
      <c r="G957" s="9"/>
      <c r="H957" s="4"/>
      <c r="I957" s="4"/>
      <c r="J957" s="4"/>
      <c r="K957" s="4"/>
      <c r="L957" s="19"/>
      <c r="M957" s="32"/>
      <c r="N957" s="19"/>
      <c r="O957" s="42"/>
      <c r="P957" s="42"/>
      <c r="Q957" s="42"/>
      <c r="R957" s="42"/>
      <c r="S957" s="114"/>
      <c r="T957" s="42"/>
      <c r="U957" s="42"/>
      <c r="V957" s="42"/>
      <c r="W957" s="42"/>
      <c r="X957" s="42"/>
      <c r="Y957" s="46"/>
      <c r="Z957" s="116"/>
      <c r="AA957" s="120"/>
      <c r="AB957" s="153"/>
      <c r="AC957" s="1"/>
      <c r="AD957" s="1"/>
      <c r="AE957" s="1"/>
      <c r="AF957" s="1"/>
      <c r="AG957" s="1"/>
      <c r="AH957" s="1"/>
      <c r="AI957" s="1"/>
      <c r="AJ957" s="1"/>
      <c r="AK957" s="1"/>
      <c r="AL957" s="1"/>
      <c r="AM957" s="1"/>
      <c r="AN957" s="1"/>
      <c r="AO957" s="1"/>
    </row>
    <row r="958" spans="1:41" s="3" customFormat="1">
      <c r="B958" s="39"/>
      <c r="C958" s="39"/>
      <c r="E958" s="4"/>
      <c r="F958" s="4"/>
      <c r="G958" s="9"/>
      <c r="H958" s="4"/>
      <c r="I958" s="4"/>
      <c r="J958" s="4"/>
      <c r="K958" s="4"/>
      <c r="L958" s="19"/>
      <c r="M958" s="32"/>
      <c r="N958" s="19"/>
      <c r="O958" s="42"/>
      <c r="P958" s="42"/>
      <c r="Q958" s="42"/>
      <c r="R958" s="42"/>
      <c r="S958" s="114"/>
      <c r="T958" s="42"/>
      <c r="U958" s="42"/>
      <c r="V958" s="42"/>
      <c r="W958" s="42"/>
      <c r="X958" s="42"/>
      <c r="Y958" s="46"/>
      <c r="Z958" s="116"/>
      <c r="AA958" s="120"/>
      <c r="AB958" s="153"/>
      <c r="AC958" s="1"/>
      <c r="AD958" s="1"/>
      <c r="AE958" s="1"/>
      <c r="AF958" s="1"/>
      <c r="AG958" s="1"/>
      <c r="AH958" s="1"/>
      <c r="AI958" s="1"/>
      <c r="AJ958" s="1"/>
      <c r="AK958" s="1"/>
      <c r="AL958" s="1"/>
      <c r="AM958" s="1"/>
      <c r="AN958" s="1"/>
      <c r="AO958" s="1"/>
    </row>
    <row r="959" spans="1:41" s="3" customFormat="1">
      <c r="B959" s="39"/>
      <c r="C959" s="39"/>
      <c r="E959" s="4"/>
      <c r="F959" s="4"/>
      <c r="G959" s="9"/>
      <c r="H959" s="4"/>
      <c r="I959" s="4"/>
      <c r="J959" s="4"/>
      <c r="K959" s="4"/>
      <c r="L959" s="19"/>
      <c r="M959" s="32"/>
      <c r="N959" s="19"/>
      <c r="O959" s="42"/>
      <c r="P959" s="42"/>
      <c r="Q959" s="42"/>
      <c r="R959" s="42"/>
      <c r="S959" s="114"/>
      <c r="T959" s="42"/>
      <c r="U959" s="42"/>
      <c r="V959" s="42"/>
      <c r="W959" s="42"/>
      <c r="X959" s="42"/>
      <c r="Y959" s="46"/>
      <c r="Z959" s="116"/>
      <c r="AA959" s="120"/>
      <c r="AB959" s="153"/>
      <c r="AC959" s="1"/>
      <c r="AD959" s="1"/>
      <c r="AE959" s="1"/>
      <c r="AF959" s="1"/>
      <c r="AG959" s="1"/>
      <c r="AH959" s="1"/>
      <c r="AI959" s="1"/>
      <c r="AJ959" s="1"/>
      <c r="AK959" s="1"/>
      <c r="AL959" s="1"/>
      <c r="AM959" s="1"/>
      <c r="AN959" s="1"/>
      <c r="AO959" s="1"/>
    </row>
    <row r="960" spans="1:41" s="3" customFormat="1">
      <c r="B960" s="39"/>
      <c r="C960" s="39"/>
      <c r="E960" s="4"/>
      <c r="F960" s="4"/>
      <c r="G960" s="9"/>
      <c r="H960" s="4"/>
      <c r="I960" s="4"/>
      <c r="J960" s="4"/>
      <c r="K960" s="4"/>
      <c r="L960" s="19"/>
      <c r="M960" s="32"/>
      <c r="N960" s="19"/>
      <c r="O960" s="42"/>
      <c r="P960" s="42"/>
      <c r="Q960" s="42"/>
      <c r="R960" s="42"/>
      <c r="S960" s="114"/>
      <c r="T960" s="42"/>
      <c r="U960" s="42"/>
      <c r="V960" s="42"/>
      <c r="W960" s="42"/>
      <c r="X960" s="42"/>
      <c r="Y960" s="46"/>
      <c r="Z960" s="116"/>
      <c r="AA960" s="120"/>
      <c r="AB960" s="153"/>
      <c r="AC960" s="1"/>
      <c r="AD960" s="1"/>
      <c r="AE960" s="1"/>
      <c r="AF960" s="1"/>
      <c r="AG960" s="1"/>
      <c r="AH960" s="1"/>
      <c r="AI960" s="1"/>
      <c r="AJ960" s="1"/>
      <c r="AK960" s="1"/>
      <c r="AL960" s="1"/>
      <c r="AM960" s="1"/>
      <c r="AN960" s="1"/>
      <c r="AO960" s="1"/>
    </row>
    <row r="961" spans="1:41" s="3" customFormat="1">
      <c r="B961" s="39"/>
      <c r="C961" s="39"/>
      <c r="E961" s="4"/>
      <c r="F961" s="4"/>
      <c r="G961" s="9"/>
      <c r="H961" s="4"/>
      <c r="I961" s="4"/>
      <c r="J961" s="4"/>
      <c r="K961" s="4"/>
      <c r="L961" s="19"/>
      <c r="M961" s="32"/>
      <c r="N961" s="19"/>
      <c r="O961" s="42"/>
      <c r="P961" s="42"/>
      <c r="Q961" s="42"/>
      <c r="R961" s="42"/>
      <c r="S961" s="114"/>
      <c r="T961" s="42"/>
      <c r="U961" s="42"/>
      <c r="V961" s="42"/>
      <c r="W961" s="42"/>
      <c r="X961" s="42"/>
      <c r="Y961" s="46"/>
      <c r="Z961" s="116"/>
      <c r="AA961" s="120"/>
      <c r="AB961" s="153"/>
      <c r="AC961" s="1"/>
      <c r="AD961" s="1"/>
      <c r="AE961" s="1"/>
      <c r="AF961" s="1"/>
      <c r="AG961" s="1"/>
      <c r="AH961" s="1"/>
      <c r="AI961" s="1"/>
      <c r="AJ961" s="1"/>
      <c r="AK961" s="1"/>
      <c r="AL961" s="1"/>
      <c r="AM961" s="1"/>
      <c r="AN961" s="1"/>
      <c r="AO961" s="1"/>
    </row>
    <row r="962" spans="1:41" s="3" customFormat="1">
      <c r="B962" s="39"/>
      <c r="C962" s="39"/>
      <c r="E962" s="4"/>
      <c r="F962" s="4"/>
      <c r="G962" s="9"/>
      <c r="H962" s="4"/>
      <c r="I962" s="4"/>
      <c r="J962" s="4"/>
      <c r="K962" s="4"/>
      <c r="L962" s="19"/>
      <c r="M962" s="32"/>
      <c r="N962" s="19"/>
      <c r="O962" s="42"/>
      <c r="P962" s="42"/>
      <c r="Q962" s="42"/>
      <c r="R962" s="42"/>
      <c r="S962" s="114"/>
      <c r="T962" s="42"/>
      <c r="U962" s="42"/>
      <c r="V962" s="42"/>
      <c r="W962" s="42"/>
      <c r="X962" s="42"/>
      <c r="Y962" s="46"/>
      <c r="Z962" s="116"/>
      <c r="AA962" s="120"/>
      <c r="AB962" s="153"/>
      <c r="AC962" s="1"/>
      <c r="AD962" s="1"/>
      <c r="AE962" s="1"/>
      <c r="AF962" s="1"/>
      <c r="AG962" s="1"/>
      <c r="AH962" s="1"/>
      <c r="AI962" s="1"/>
      <c r="AJ962" s="1"/>
      <c r="AK962" s="1"/>
      <c r="AL962" s="1"/>
      <c r="AM962" s="1"/>
      <c r="AN962" s="1"/>
      <c r="AO962" s="1"/>
    </row>
    <row r="963" spans="1:41" s="3" customFormat="1">
      <c r="B963" s="39"/>
      <c r="C963" s="39"/>
      <c r="E963" s="4"/>
      <c r="F963" s="4"/>
      <c r="G963" s="9"/>
      <c r="H963" s="4"/>
      <c r="I963" s="4"/>
      <c r="J963" s="4"/>
      <c r="K963" s="4"/>
      <c r="L963" s="19"/>
      <c r="M963" s="32"/>
      <c r="N963" s="19"/>
      <c r="O963" s="42"/>
      <c r="P963" s="42"/>
      <c r="Q963" s="42"/>
      <c r="R963" s="42"/>
      <c r="S963" s="114"/>
      <c r="T963" s="42"/>
      <c r="U963" s="42"/>
      <c r="V963" s="42"/>
      <c r="W963" s="42"/>
      <c r="X963" s="42"/>
      <c r="Y963" s="46"/>
      <c r="Z963" s="116"/>
      <c r="AA963" s="120"/>
      <c r="AB963" s="153"/>
      <c r="AC963" s="1"/>
      <c r="AD963" s="1"/>
      <c r="AE963" s="1"/>
      <c r="AF963" s="1"/>
      <c r="AG963" s="1"/>
      <c r="AH963" s="1"/>
      <c r="AI963" s="1"/>
      <c r="AJ963" s="1"/>
      <c r="AK963" s="1"/>
      <c r="AL963" s="1"/>
      <c r="AM963" s="1"/>
      <c r="AN963" s="1"/>
      <c r="AO963" s="1"/>
    </row>
    <row r="964" spans="1:41" s="3" customFormat="1">
      <c r="B964" s="39"/>
      <c r="C964" s="39"/>
      <c r="E964" s="4"/>
      <c r="F964" s="4"/>
      <c r="G964" s="9"/>
      <c r="H964" s="4"/>
      <c r="I964" s="4"/>
      <c r="J964" s="4"/>
      <c r="K964" s="4"/>
      <c r="L964" s="19"/>
      <c r="M964" s="32"/>
      <c r="N964" s="19"/>
      <c r="O964" s="42"/>
      <c r="P964" s="42"/>
      <c r="Q964" s="42"/>
      <c r="R964" s="42"/>
      <c r="S964" s="114"/>
      <c r="T964" s="42"/>
      <c r="U964" s="42"/>
      <c r="V964" s="42"/>
      <c r="W964" s="42"/>
      <c r="X964" s="42"/>
      <c r="Y964" s="46"/>
      <c r="Z964" s="116"/>
      <c r="AA964" s="120"/>
      <c r="AB964" s="153"/>
      <c r="AC964" s="1"/>
      <c r="AD964" s="1"/>
      <c r="AE964" s="1"/>
      <c r="AF964" s="1"/>
      <c r="AG964" s="1"/>
      <c r="AH964" s="1"/>
      <c r="AI964" s="1"/>
      <c r="AJ964" s="1"/>
      <c r="AK964" s="1"/>
      <c r="AL964" s="1"/>
      <c r="AM964" s="1"/>
      <c r="AN964" s="1"/>
      <c r="AO964" s="1"/>
    </row>
    <row r="965" spans="1:41" s="3" customFormat="1">
      <c r="B965" s="39"/>
      <c r="C965" s="39"/>
      <c r="E965" s="4"/>
      <c r="F965" s="4"/>
      <c r="G965" s="9"/>
      <c r="H965" s="4"/>
      <c r="I965" s="4"/>
      <c r="J965" s="4"/>
      <c r="K965" s="4"/>
      <c r="L965" s="19"/>
      <c r="M965" s="32"/>
      <c r="N965" s="19"/>
      <c r="O965" s="42"/>
      <c r="P965" s="42"/>
      <c r="Q965" s="42"/>
      <c r="R965" s="42"/>
      <c r="S965" s="114"/>
      <c r="T965" s="42"/>
      <c r="U965" s="42"/>
      <c r="V965" s="42"/>
      <c r="W965" s="42"/>
      <c r="X965" s="42"/>
      <c r="Y965" s="46"/>
      <c r="Z965" s="116"/>
      <c r="AA965" s="120"/>
      <c r="AB965" s="153"/>
      <c r="AC965" s="1"/>
      <c r="AD965" s="1"/>
      <c r="AE965" s="1"/>
      <c r="AF965" s="1"/>
      <c r="AG965" s="1"/>
      <c r="AH965" s="1"/>
      <c r="AI965" s="1"/>
      <c r="AJ965" s="1"/>
      <c r="AK965" s="1"/>
      <c r="AL965" s="1"/>
      <c r="AM965" s="1"/>
      <c r="AN965" s="1"/>
      <c r="AO965" s="1"/>
    </row>
    <row r="966" spans="1:41" s="18" customFormat="1">
      <c r="A966" s="3"/>
      <c r="B966" s="39"/>
      <c r="C966" s="39"/>
      <c r="D966" s="3"/>
      <c r="E966" s="4"/>
      <c r="F966" s="4"/>
      <c r="G966" s="9"/>
      <c r="H966" s="4"/>
      <c r="I966" s="4"/>
      <c r="J966" s="4"/>
      <c r="K966" s="4"/>
      <c r="L966" s="19"/>
      <c r="M966" s="32"/>
      <c r="N966" s="19"/>
      <c r="O966" s="42"/>
      <c r="P966" s="42"/>
      <c r="Q966" s="42"/>
      <c r="R966" s="42"/>
      <c r="S966" s="114"/>
      <c r="T966" s="42"/>
      <c r="U966" s="42"/>
      <c r="V966" s="42"/>
      <c r="W966" s="42"/>
      <c r="X966" s="42"/>
      <c r="Y966" s="46"/>
      <c r="Z966" s="116"/>
      <c r="AA966" s="120"/>
      <c r="AB966" s="153"/>
      <c r="AC966" s="1"/>
      <c r="AD966" s="1"/>
      <c r="AE966" s="1"/>
      <c r="AF966" s="1"/>
      <c r="AG966" s="1"/>
      <c r="AH966" s="1"/>
      <c r="AI966" s="1"/>
      <c r="AJ966" s="1"/>
      <c r="AK966" s="1"/>
      <c r="AL966" s="1"/>
      <c r="AM966" s="1"/>
      <c r="AN966" s="1"/>
      <c r="AO966" s="1"/>
    </row>
    <row r="967" spans="1:41" s="18" customFormat="1">
      <c r="A967" s="3"/>
      <c r="B967" s="39"/>
      <c r="C967" s="39"/>
      <c r="D967" s="3"/>
      <c r="E967" s="4"/>
      <c r="F967" s="4"/>
      <c r="G967" s="9"/>
      <c r="H967" s="4"/>
      <c r="I967" s="4"/>
      <c r="J967" s="4"/>
      <c r="K967" s="4"/>
      <c r="L967" s="19"/>
      <c r="M967" s="32"/>
      <c r="N967" s="19"/>
      <c r="O967" s="42"/>
      <c r="P967" s="42"/>
      <c r="Q967" s="42"/>
      <c r="R967" s="42"/>
      <c r="S967" s="114"/>
      <c r="T967" s="42"/>
      <c r="U967" s="42"/>
      <c r="V967" s="42"/>
      <c r="W967" s="42"/>
      <c r="X967" s="42"/>
      <c r="Y967" s="46"/>
      <c r="Z967" s="116"/>
      <c r="AA967" s="120"/>
      <c r="AB967" s="153"/>
      <c r="AC967" s="1"/>
      <c r="AD967" s="1"/>
      <c r="AE967" s="1"/>
      <c r="AF967" s="1"/>
      <c r="AG967" s="1"/>
      <c r="AH967" s="1"/>
      <c r="AI967" s="1"/>
      <c r="AJ967" s="1"/>
      <c r="AK967" s="1"/>
      <c r="AL967" s="1"/>
      <c r="AM967" s="1"/>
      <c r="AN967" s="1"/>
      <c r="AO967" s="1"/>
    </row>
    <row r="968" spans="1:41" s="18" customFormat="1">
      <c r="A968" s="3"/>
      <c r="B968" s="39"/>
      <c r="C968" s="39"/>
      <c r="D968" s="3"/>
      <c r="E968" s="4"/>
      <c r="F968" s="4"/>
      <c r="G968" s="9"/>
      <c r="H968" s="4"/>
      <c r="I968" s="4"/>
      <c r="J968" s="4"/>
      <c r="K968" s="4"/>
      <c r="L968" s="19"/>
      <c r="M968" s="32"/>
      <c r="N968" s="19"/>
      <c r="O968" s="42"/>
      <c r="P968" s="42"/>
      <c r="Q968" s="42"/>
      <c r="R968" s="42"/>
      <c r="S968" s="114"/>
      <c r="T968" s="42"/>
      <c r="U968" s="42"/>
      <c r="V968" s="42"/>
      <c r="W968" s="42"/>
      <c r="X968" s="42"/>
      <c r="Y968" s="46"/>
      <c r="Z968" s="116"/>
      <c r="AA968" s="120"/>
      <c r="AB968" s="153"/>
      <c r="AC968" s="1"/>
      <c r="AD968" s="1"/>
      <c r="AE968" s="1"/>
      <c r="AF968" s="1"/>
      <c r="AG968" s="1"/>
      <c r="AH968" s="1"/>
      <c r="AI968" s="1"/>
      <c r="AJ968" s="1"/>
      <c r="AK968" s="1"/>
      <c r="AL968" s="1"/>
      <c r="AM968" s="1"/>
      <c r="AN968" s="1"/>
      <c r="AO968" s="1"/>
    </row>
    <row r="969" spans="1:41" s="18" customFormat="1">
      <c r="A969" s="3"/>
      <c r="B969" s="39"/>
      <c r="C969" s="39"/>
      <c r="D969" s="3"/>
      <c r="E969" s="4"/>
      <c r="F969" s="4"/>
      <c r="G969" s="9"/>
      <c r="H969" s="4"/>
      <c r="I969" s="4"/>
      <c r="J969" s="4"/>
      <c r="K969" s="4"/>
      <c r="L969" s="19"/>
      <c r="M969" s="32"/>
      <c r="N969" s="19"/>
      <c r="O969" s="42"/>
      <c r="P969" s="42"/>
      <c r="Q969" s="42"/>
      <c r="R969" s="42"/>
      <c r="S969" s="114"/>
      <c r="T969" s="42"/>
      <c r="U969" s="42"/>
      <c r="V969" s="42"/>
      <c r="W969" s="42"/>
      <c r="X969" s="42"/>
      <c r="Y969" s="46"/>
      <c r="Z969" s="116"/>
      <c r="AA969" s="120"/>
      <c r="AB969" s="153"/>
      <c r="AC969" s="1"/>
      <c r="AD969" s="1"/>
      <c r="AE969" s="1"/>
      <c r="AF969" s="1"/>
      <c r="AG969" s="1"/>
      <c r="AH969" s="1"/>
      <c r="AI969" s="1"/>
      <c r="AJ969" s="1"/>
      <c r="AK969" s="1"/>
      <c r="AL969" s="1"/>
      <c r="AM969" s="1"/>
      <c r="AN969" s="1"/>
      <c r="AO969" s="1"/>
    </row>
    <row r="970" spans="1:41" s="18" customFormat="1">
      <c r="A970" s="3"/>
      <c r="B970" s="39"/>
      <c r="C970" s="39"/>
      <c r="D970" s="3"/>
      <c r="E970" s="4"/>
      <c r="F970" s="4"/>
      <c r="G970" s="9"/>
      <c r="H970" s="4"/>
      <c r="I970" s="4"/>
      <c r="J970" s="4"/>
      <c r="K970" s="4"/>
      <c r="L970" s="19"/>
      <c r="M970" s="32"/>
      <c r="N970" s="19"/>
      <c r="O970" s="42"/>
      <c r="P970" s="42"/>
      <c r="Q970" s="42"/>
      <c r="R970" s="42"/>
      <c r="S970" s="114"/>
      <c r="T970" s="42"/>
      <c r="U970" s="42"/>
      <c r="V970" s="42"/>
      <c r="W970" s="42"/>
      <c r="X970" s="42"/>
      <c r="Y970" s="46"/>
      <c r="Z970" s="116"/>
      <c r="AA970" s="120"/>
      <c r="AB970" s="153"/>
      <c r="AC970" s="1"/>
      <c r="AD970" s="1"/>
      <c r="AE970" s="1"/>
      <c r="AF970" s="1"/>
      <c r="AG970" s="1"/>
      <c r="AH970" s="1"/>
      <c r="AI970" s="1"/>
      <c r="AJ970" s="1"/>
      <c r="AK970" s="1"/>
      <c r="AL970" s="1"/>
      <c r="AM970" s="1"/>
      <c r="AN970" s="1"/>
      <c r="AO970" s="1"/>
    </row>
    <row r="971" spans="1:41" s="18" customFormat="1">
      <c r="A971" s="3"/>
      <c r="B971" s="39"/>
      <c r="C971" s="39"/>
      <c r="D971" s="3"/>
      <c r="E971" s="4"/>
      <c r="F971" s="4"/>
      <c r="G971" s="9"/>
      <c r="H971" s="4"/>
      <c r="I971" s="4"/>
      <c r="J971" s="4"/>
      <c r="K971" s="4"/>
      <c r="L971" s="19"/>
      <c r="M971" s="32"/>
      <c r="N971" s="19"/>
      <c r="O971" s="42"/>
      <c r="P971" s="42"/>
      <c r="Q971" s="42"/>
      <c r="R971" s="42"/>
      <c r="S971" s="114"/>
      <c r="T971" s="42"/>
      <c r="U971" s="42"/>
      <c r="V971" s="42"/>
      <c r="W971" s="42"/>
      <c r="X971" s="42"/>
      <c r="Y971" s="46"/>
      <c r="Z971" s="116"/>
      <c r="AA971" s="120"/>
      <c r="AB971" s="153"/>
      <c r="AC971" s="1"/>
      <c r="AD971" s="1"/>
      <c r="AE971" s="1"/>
      <c r="AF971" s="1"/>
      <c r="AG971" s="1"/>
      <c r="AH971" s="1"/>
      <c r="AI971" s="1"/>
      <c r="AJ971" s="1"/>
      <c r="AK971" s="1"/>
      <c r="AL971" s="1"/>
      <c r="AM971" s="1"/>
      <c r="AN971" s="1"/>
      <c r="AO971" s="1"/>
    </row>
    <row r="972" spans="1:41" s="18" customFormat="1">
      <c r="A972" s="3"/>
      <c r="B972" s="39"/>
      <c r="C972" s="39"/>
      <c r="D972" s="3"/>
      <c r="E972" s="4"/>
      <c r="F972" s="4"/>
      <c r="G972" s="9"/>
      <c r="H972" s="4"/>
      <c r="I972" s="4"/>
      <c r="J972" s="4"/>
      <c r="K972" s="4"/>
      <c r="L972" s="19"/>
      <c r="M972" s="32"/>
      <c r="N972" s="19"/>
      <c r="O972" s="42"/>
      <c r="P972" s="42"/>
      <c r="Q972" s="42"/>
      <c r="R972" s="42"/>
      <c r="S972" s="114"/>
      <c r="T972" s="42"/>
      <c r="U972" s="42"/>
      <c r="V972" s="42"/>
      <c r="W972" s="42"/>
      <c r="X972" s="42"/>
      <c r="Y972" s="46"/>
      <c r="Z972" s="116"/>
      <c r="AA972" s="120"/>
      <c r="AB972" s="153"/>
      <c r="AC972" s="1"/>
      <c r="AD972" s="1"/>
      <c r="AE972" s="1"/>
      <c r="AF972" s="1"/>
      <c r="AG972" s="1"/>
      <c r="AH972" s="1"/>
      <c r="AI972" s="1"/>
      <c r="AJ972" s="1"/>
      <c r="AK972" s="1"/>
      <c r="AL972" s="1"/>
      <c r="AM972" s="1"/>
      <c r="AN972" s="1"/>
      <c r="AO972" s="1"/>
    </row>
    <row r="973" spans="1:41" s="18" customFormat="1">
      <c r="A973" s="3"/>
      <c r="B973" s="39"/>
      <c r="C973" s="39"/>
      <c r="D973" s="3"/>
      <c r="E973" s="4"/>
      <c r="F973" s="4"/>
      <c r="G973" s="9"/>
      <c r="H973" s="4"/>
      <c r="I973" s="4"/>
      <c r="J973" s="4"/>
      <c r="K973" s="4"/>
      <c r="L973" s="19"/>
      <c r="M973" s="32"/>
      <c r="N973" s="19"/>
      <c r="O973" s="42"/>
      <c r="P973" s="42"/>
      <c r="Q973" s="42"/>
      <c r="R973" s="42"/>
      <c r="S973" s="114"/>
      <c r="T973" s="42"/>
      <c r="U973" s="42"/>
      <c r="V973" s="42"/>
      <c r="W973" s="42"/>
      <c r="X973" s="42"/>
      <c r="Y973" s="46"/>
      <c r="Z973" s="116"/>
      <c r="AA973" s="120"/>
      <c r="AB973" s="153"/>
      <c r="AC973" s="1"/>
      <c r="AD973" s="1"/>
      <c r="AE973" s="1"/>
      <c r="AF973" s="1"/>
      <c r="AG973" s="1"/>
      <c r="AH973" s="1"/>
      <c r="AI973" s="1"/>
      <c r="AJ973" s="1"/>
      <c r="AK973" s="1"/>
      <c r="AL973" s="1"/>
      <c r="AM973" s="1"/>
      <c r="AN973" s="1"/>
      <c r="AO973" s="1"/>
    </row>
    <row r="974" spans="1:41" s="18" customFormat="1">
      <c r="A974" s="3"/>
      <c r="B974" s="39"/>
      <c r="C974" s="39"/>
      <c r="D974" s="3"/>
      <c r="E974" s="4"/>
      <c r="F974" s="4"/>
      <c r="G974" s="9"/>
      <c r="H974" s="4"/>
      <c r="I974" s="4"/>
      <c r="J974" s="4"/>
      <c r="K974" s="4"/>
      <c r="L974" s="19"/>
      <c r="M974" s="32"/>
      <c r="N974" s="19"/>
      <c r="O974" s="42"/>
      <c r="P974" s="42"/>
      <c r="Q974" s="42"/>
      <c r="R974" s="42"/>
      <c r="S974" s="114"/>
      <c r="T974" s="42"/>
      <c r="U974" s="42"/>
      <c r="V974" s="42"/>
      <c r="W974" s="42"/>
      <c r="X974" s="42"/>
      <c r="Y974" s="46"/>
      <c r="Z974" s="116"/>
      <c r="AA974" s="120"/>
      <c r="AB974" s="153"/>
      <c r="AC974" s="1"/>
      <c r="AD974" s="1"/>
      <c r="AE974" s="1"/>
      <c r="AF974" s="1"/>
      <c r="AG974" s="1"/>
      <c r="AH974" s="1"/>
      <c r="AI974" s="1"/>
      <c r="AJ974" s="1"/>
      <c r="AK974" s="1"/>
      <c r="AL974" s="1"/>
      <c r="AM974" s="1"/>
      <c r="AN974" s="1"/>
      <c r="AO974" s="1"/>
    </row>
    <row r="975" spans="1:41" s="18" customFormat="1">
      <c r="A975" s="3"/>
      <c r="B975" s="39"/>
      <c r="C975" s="39"/>
      <c r="D975" s="3"/>
      <c r="E975" s="4"/>
      <c r="F975" s="4"/>
      <c r="G975" s="9"/>
      <c r="H975" s="4"/>
      <c r="I975" s="4"/>
      <c r="J975" s="4"/>
      <c r="K975" s="4"/>
      <c r="L975" s="19"/>
      <c r="M975" s="32"/>
      <c r="N975" s="19"/>
      <c r="O975" s="42"/>
      <c r="P975" s="42"/>
      <c r="Q975" s="42"/>
      <c r="R975" s="42"/>
      <c r="S975" s="114"/>
      <c r="T975" s="42"/>
      <c r="U975" s="42"/>
      <c r="V975" s="42"/>
      <c r="W975" s="42"/>
      <c r="X975" s="42"/>
      <c r="Y975" s="46"/>
      <c r="Z975" s="116"/>
      <c r="AA975" s="120"/>
      <c r="AB975" s="153"/>
      <c r="AC975" s="1"/>
      <c r="AD975" s="1"/>
      <c r="AE975" s="1"/>
      <c r="AF975" s="1"/>
      <c r="AG975" s="1"/>
      <c r="AH975" s="1"/>
      <c r="AI975" s="1"/>
      <c r="AJ975" s="1"/>
      <c r="AK975" s="1"/>
      <c r="AL975" s="1"/>
      <c r="AM975" s="1"/>
      <c r="AN975" s="1"/>
      <c r="AO975" s="1"/>
    </row>
    <row r="976" spans="1:41" s="18" customFormat="1">
      <c r="A976" s="3"/>
      <c r="B976" s="39"/>
      <c r="C976" s="39"/>
      <c r="D976" s="3"/>
      <c r="E976" s="4"/>
      <c r="F976" s="4"/>
      <c r="G976" s="9"/>
      <c r="H976" s="4"/>
      <c r="I976" s="4"/>
      <c r="J976" s="4"/>
      <c r="K976" s="4"/>
      <c r="L976" s="19"/>
      <c r="M976" s="32"/>
      <c r="N976" s="19"/>
      <c r="O976" s="42"/>
      <c r="P976" s="42"/>
      <c r="Q976" s="42"/>
      <c r="R976" s="42"/>
      <c r="S976" s="114"/>
      <c r="T976" s="42"/>
      <c r="U976" s="42"/>
      <c r="V976" s="42"/>
      <c r="W976" s="42"/>
      <c r="X976" s="42"/>
      <c r="Y976" s="46"/>
      <c r="Z976" s="116"/>
      <c r="AA976" s="120"/>
      <c r="AB976" s="153"/>
      <c r="AC976" s="1"/>
      <c r="AD976" s="1"/>
      <c r="AE976" s="1"/>
      <c r="AF976" s="1"/>
      <c r="AG976" s="1"/>
      <c r="AH976" s="1"/>
      <c r="AI976" s="1"/>
      <c r="AJ976" s="1"/>
      <c r="AK976" s="1"/>
      <c r="AL976" s="1"/>
      <c r="AM976" s="1"/>
      <c r="AN976" s="1"/>
      <c r="AO976" s="1"/>
    </row>
    <row r="977" spans="1:41" s="18" customFormat="1">
      <c r="A977" s="3"/>
      <c r="B977" s="39"/>
      <c r="C977" s="39"/>
      <c r="D977" s="3"/>
      <c r="E977" s="4"/>
      <c r="F977" s="4"/>
      <c r="G977" s="9"/>
      <c r="H977" s="4"/>
      <c r="I977" s="4"/>
      <c r="J977" s="4"/>
      <c r="K977" s="4"/>
      <c r="L977" s="19"/>
      <c r="M977" s="32"/>
      <c r="N977" s="19"/>
      <c r="O977" s="42"/>
      <c r="P977" s="42"/>
      <c r="Q977" s="42"/>
      <c r="R977" s="42"/>
      <c r="S977" s="114"/>
      <c r="T977" s="42"/>
      <c r="U977" s="42"/>
      <c r="V977" s="42"/>
      <c r="W977" s="42"/>
      <c r="X977" s="42"/>
      <c r="Y977" s="46"/>
      <c r="Z977" s="116"/>
      <c r="AA977" s="120"/>
      <c r="AB977" s="153"/>
      <c r="AC977" s="1"/>
      <c r="AD977" s="1"/>
      <c r="AE977" s="1"/>
      <c r="AF977" s="1"/>
      <c r="AG977" s="1"/>
      <c r="AH977" s="1"/>
      <c r="AI977" s="1"/>
      <c r="AJ977" s="1"/>
      <c r="AK977" s="1"/>
      <c r="AL977" s="1"/>
      <c r="AM977" s="1"/>
      <c r="AN977" s="1"/>
      <c r="AO977" s="1"/>
    </row>
    <row r="978" spans="1:41" s="18" customFormat="1">
      <c r="A978" s="3"/>
      <c r="B978" s="39"/>
      <c r="C978" s="39"/>
      <c r="D978" s="3"/>
      <c r="E978" s="4"/>
      <c r="F978" s="4"/>
      <c r="G978" s="9"/>
      <c r="H978" s="4"/>
      <c r="I978" s="4"/>
      <c r="J978" s="4"/>
      <c r="K978" s="4"/>
      <c r="L978" s="19"/>
      <c r="M978" s="32"/>
      <c r="N978" s="19"/>
      <c r="O978" s="42"/>
      <c r="P978" s="42"/>
      <c r="Q978" s="42"/>
      <c r="R978" s="42"/>
      <c r="S978" s="114"/>
      <c r="T978" s="42"/>
      <c r="U978" s="42"/>
      <c r="V978" s="42"/>
      <c r="W978" s="42"/>
      <c r="X978" s="42"/>
      <c r="Y978" s="46"/>
      <c r="Z978" s="116"/>
      <c r="AA978" s="120"/>
      <c r="AB978" s="153"/>
      <c r="AC978" s="1"/>
      <c r="AD978" s="1"/>
      <c r="AE978" s="1"/>
      <c r="AF978" s="1"/>
      <c r="AG978" s="1"/>
      <c r="AH978" s="1"/>
      <c r="AI978" s="1"/>
      <c r="AJ978" s="1"/>
      <c r="AK978" s="1"/>
      <c r="AL978" s="1"/>
      <c r="AM978" s="1"/>
      <c r="AN978" s="1"/>
      <c r="AO978" s="1"/>
    </row>
    <row r="979" spans="1:41" s="18" customFormat="1">
      <c r="A979" s="3"/>
      <c r="B979" s="39"/>
      <c r="C979" s="39"/>
      <c r="D979" s="3"/>
      <c r="E979" s="4"/>
      <c r="F979" s="4"/>
      <c r="G979" s="9"/>
      <c r="H979" s="4"/>
      <c r="I979" s="4"/>
      <c r="J979" s="4"/>
      <c r="K979" s="4"/>
      <c r="L979" s="19"/>
      <c r="M979" s="32"/>
      <c r="N979" s="19"/>
      <c r="O979" s="42"/>
      <c r="P979" s="42"/>
      <c r="Q979" s="42"/>
      <c r="R979" s="42"/>
      <c r="S979" s="114"/>
      <c r="T979" s="42"/>
      <c r="U979" s="42"/>
      <c r="V979" s="42"/>
      <c r="W979" s="42"/>
      <c r="X979" s="42"/>
      <c r="Y979" s="46"/>
      <c r="Z979" s="116"/>
      <c r="AA979" s="120"/>
      <c r="AB979" s="153"/>
      <c r="AC979" s="1"/>
      <c r="AD979" s="1"/>
      <c r="AE979" s="1"/>
      <c r="AF979" s="1"/>
      <c r="AG979" s="1"/>
      <c r="AH979" s="1"/>
      <c r="AI979" s="1"/>
      <c r="AJ979" s="1"/>
      <c r="AK979" s="1"/>
      <c r="AL979" s="1"/>
      <c r="AM979" s="1"/>
      <c r="AN979" s="1"/>
      <c r="AO979" s="1"/>
    </row>
    <row r="980" spans="1:41" s="18" customFormat="1">
      <c r="A980" s="3"/>
      <c r="B980" s="39"/>
      <c r="C980" s="39"/>
      <c r="D980" s="3"/>
      <c r="E980" s="4"/>
      <c r="F980" s="4"/>
      <c r="G980" s="9"/>
      <c r="H980" s="4"/>
      <c r="I980" s="4"/>
      <c r="J980" s="4"/>
      <c r="K980" s="4"/>
      <c r="L980" s="19"/>
      <c r="M980" s="32"/>
      <c r="N980" s="19"/>
      <c r="O980" s="42"/>
      <c r="P980" s="42"/>
      <c r="Q980" s="42"/>
      <c r="R980" s="42"/>
      <c r="S980" s="114"/>
      <c r="T980" s="42"/>
      <c r="U980" s="42"/>
      <c r="V980" s="42"/>
      <c r="W980" s="42"/>
      <c r="X980" s="42"/>
      <c r="Y980" s="46"/>
      <c r="Z980" s="116"/>
      <c r="AA980" s="120"/>
      <c r="AB980" s="153"/>
      <c r="AC980" s="1"/>
      <c r="AD980" s="1"/>
      <c r="AE980" s="1"/>
      <c r="AF980" s="1"/>
      <c r="AG980" s="1"/>
      <c r="AH980" s="1"/>
      <c r="AI980" s="1"/>
      <c r="AJ980" s="1"/>
      <c r="AK980" s="1"/>
      <c r="AL980" s="1"/>
      <c r="AM980" s="1"/>
      <c r="AN980" s="1"/>
      <c r="AO980" s="1"/>
    </row>
    <row r="981" spans="1:41" s="18" customFormat="1">
      <c r="A981" s="3"/>
      <c r="B981" s="39"/>
      <c r="C981" s="39"/>
      <c r="D981" s="3"/>
      <c r="E981" s="4"/>
      <c r="F981" s="4"/>
      <c r="G981" s="9"/>
      <c r="H981" s="4"/>
      <c r="I981" s="4"/>
      <c r="J981" s="4"/>
      <c r="K981" s="4"/>
      <c r="L981" s="19"/>
      <c r="M981" s="32"/>
      <c r="N981" s="19"/>
      <c r="O981" s="42"/>
      <c r="P981" s="42"/>
      <c r="Q981" s="42"/>
      <c r="R981" s="42"/>
      <c r="S981" s="114"/>
      <c r="T981" s="42"/>
      <c r="U981" s="42"/>
      <c r="V981" s="42"/>
      <c r="W981" s="42"/>
      <c r="X981" s="42"/>
      <c r="Y981" s="46"/>
      <c r="Z981" s="116"/>
      <c r="AA981" s="120"/>
      <c r="AB981" s="153"/>
      <c r="AC981" s="1"/>
      <c r="AD981" s="1"/>
      <c r="AE981" s="1"/>
      <c r="AF981" s="1"/>
      <c r="AG981" s="1"/>
      <c r="AH981" s="1"/>
      <c r="AI981" s="1"/>
      <c r="AJ981" s="1"/>
      <c r="AK981" s="1"/>
      <c r="AL981" s="1"/>
      <c r="AM981" s="1"/>
      <c r="AN981" s="1"/>
      <c r="AO981" s="1"/>
    </row>
    <row r="982" spans="1:41" s="18" customFormat="1">
      <c r="A982" s="3"/>
      <c r="B982" s="39"/>
      <c r="C982" s="39"/>
      <c r="D982" s="3"/>
      <c r="E982" s="4"/>
      <c r="F982" s="4"/>
      <c r="G982" s="9"/>
      <c r="H982" s="4"/>
      <c r="I982" s="4"/>
      <c r="J982" s="4"/>
      <c r="K982" s="4"/>
      <c r="L982" s="19"/>
      <c r="M982" s="32"/>
      <c r="N982" s="19"/>
      <c r="O982" s="42"/>
      <c r="P982" s="42"/>
      <c r="Q982" s="42"/>
      <c r="R982" s="42"/>
      <c r="S982" s="114"/>
      <c r="T982" s="42"/>
      <c r="U982" s="42"/>
      <c r="V982" s="42"/>
      <c r="W982" s="42"/>
      <c r="X982" s="42"/>
      <c r="Y982" s="46"/>
      <c r="Z982" s="116"/>
      <c r="AA982" s="120"/>
      <c r="AB982" s="153"/>
      <c r="AC982" s="1"/>
      <c r="AD982" s="1"/>
      <c r="AE982" s="1"/>
      <c r="AF982" s="1"/>
      <c r="AG982" s="1"/>
      <c r="AH982" s="1"/>
      <c r="AI982" s="1"/>
      <c r="AJ982" s="1"/>
      <c r="AK982" s="1"/>
      <c r="AL982" s="1"/>
      <c r="AM982" s="1"/>
      <c r="AN982" s="1"/>
      <c r="AO982" s="1"/>
    </row>
    <row r="983" spans="1:41" s="18" customFormat="1">
      <c r="A983" s="3"/>
      <c r="B983" s="39"/>
      <c r="C983" s="39"/>
      <c r="D983" s="3"/>
      <c r="E983" s="4"/>
      <c r="F983" s="4"/>
      <c r="G983" s="9"/>
      <c r="H983" s="4"/>
      <c r="I983" s="4"/>
      <c r="J983" s="4"/>
      <c r="K983" s="4"/>
      <c r="L983" s="19"/>
      <c r="M983" s="32"/>
      <c r="N983" s="19"/>
      <c r="O983" s="42"/>
      <c r="P983" s="42"/>
      <c r="Q983" s="42"/>
      <c r="R983" s="42"/>
      <c r="S983" s="114"/>
      <c r="T983" s="42"/>
      <c r="U983" s="42"/>
      <c r="V983" s="42"/>
      <c r="W983" s="42"/>
      <c r="X983" s="42"/>
      <c r="Y983" s="46"/>
      <c r="Z983" s="116"/>
      <c r="AA983" s="120"/>
      <c r="AB983" s="153"/>
      <c r="AC983" s="1"/>
      <c r="AD983" s="1"/>
      <c r="AE983" s="1"/>
      <c r="AF983" s="1"/>
      <c r="AG983" s="1"/>
      <c r="AH983" s="1"/>
      <c r="AI983" s="1"/>
      <c r="AJ983" s="1"/>
      <c r="AK983" s="1"/>
      <c r="AL983" s="1"/>
      <c r="AM983" s="1"/>
      <c r="AN983" s="1"/>
      <c r="AO983" s="1"/>
    </row>
    <row r="984" spans="1:41" s="18" customFormat="1">
      <c r="A984" s="3"/>
      <c r="B984" s="39"/>
      <c r="C984" s="39"/>
      <c r="D984" s="3"/>
      <c r="E984" s="4"/>
      <c r="F984" s="4"/>
      <c r="G984" s="9"/>
      <c r="H984" s="4"/>
      <c r="I984" s="4"/>
      <c r="J984" s="4"/>
      <c r="K984" s="4"/>
      <c r="L984" s="19"/>
      <c r="M984" s="32"/>
      <c r="N984" s="19"/>
      <c r="O984" s="42"/>
      <c r="P984" s="42"/>
      <c r="Q984" s="42"/>
      <c r="R984" s="42"/>
      <c r="S984" s="114"/>
      <c r="T984" s="42"/>
      <c r="U984" s="42"/>
      <c r="V984" s="42"/>
      <c r="W984" s="42"/>
      <c r="X984" s="42"/>
      <c r="Y984" s="46"/>
      <c r="Z984" s="116"/>
      <c r="AA984" s="120"/>
      <c r="AB984" s="153"/>
      <c r="AC984" s="1"/>
      <c r="AD984" s="1"/>
      <c r="AE984" s="1"/>
      <c r="AF984" s="1"/>
      <c r="AG984" s="1"/>
      <c r="AH984" s="1"/>
      <c r="AI984" s="1"/>
      <c r="AJ984" s="1"/>
      <c r="AK984" s="1"/>
      <c r="AL984" s="1"/>
      <c r="AM984" s="1"/>
      <c r="AN984" s="1"/>
      <c r="AO984" s="1"/>
    </row>
    <row r="985" spans="1:41" s="18" customFormat="1">
      <c r="A985" s="3"/>
      <c r="B985" s="39"/>
      <c r="C985" s="39"/>
      <c r="D985" s="3"/>
      <c r="E985" s="4"/>
      <c r="F985" s="4"/>
      <c r="G985" s="9"/>
      <c r="H985" s="4"/>
      <c r="I985" s="4"/>
      <c r="J985" s="4"/>
      <c r="K985" s="4"/>
      <c r="L985" s="19"/>
      <c r="M985" s="32"/>
      <c r="N985" s="19"/>
      <c r="O985" s="42"/>
      <c r="P985" s="42"/>
      <c r="Q985" s="42"/>
      <c r="R985" s="42"/>
      <c r="S985" s="114"/>
      <c r="T985" s="42"/>
      <c r="U985" s="42"/>
      <c r="V985" s="42"/>
      <c r="W985" s="42"/>
      <c r="X985" s="42"/>
      <c r="Y985" s="46"/>
      <c r="Z985" s="116"/>
      <c r="AA985" s="120"/>
      <c r="AB985" s="153"/>
      <c r="AC985" s="1"/>
      <c r="AD985" s="1"/>
      <c r="AE985" s="1"/>
      <c r="AF985" s="1"/>
      <c r="AG985" s="1"/>
      <c r="AH985" s="1"/>
      <c r="AI985" s="1"/>
      <c r="AJ985" s="1"/>
      <c r="AK985" s="1"/>
      <c r="AL985" s="1"/>
      <c r="AM985" s="1"/>
      <c r="AN985" s="1"/>
      <c r="AO985" s="1"/>
    </row>
    <row r="986" spans="1:41" s="18" customFormat="1">
      <c r="A986" s="3"/>
      <c r="B986" s="39"/>
      <c r="C986" s="39"/>
      <c r="D986" s="3"/>
      <c r="E986" s="4"/>
      <c r="F986" s="4"/>
      <c r="G986" s="9"/>
      <c r="H986" s="4"/>
      <c r="I986" s="4"/>
      <c r="J986" s="4"/>
      <c r="K986" s="4"/>
      <c r="L986" s="19"/>
      <c r="M986" s="32"/>
      <c r="N986" s="19"/>
      <c r="O986" s="42"/>
      <c r="P986" s="42"/>
      <c r="Q986" s="42"/>
      <c r="R986" s="42"/>
      <c r="S986" s="114"/>
      <c r="T986" s="42"/>
      <c r="U986" s="42"/>
      <c r="V986" s="42"/>
      <c r="W986" s="42"/>
      <c r="X986" s="42"/>
      <c r="Y986" s="46"/>
      <c r="Z986" s="116"/>
      <c r="AA986" s="120"/>
      <c r="AB986" s="153"/>
      <c r="AC986" s="1"/>
      <c r="AD986" s="1"/>
      <c r="AE986" s="1"/>
      <c r="AF986" s="1"/>
      <c r="AG986" s="1"/>
      <c r="AH986" s="1"/>
      <c r="AI986" s="1"/>
      <c r="AJ986" s="1"/>
      <c r="AK986" s="1"/>
      <c r="AL986" s="1"/>
      <c r="AM986" s="1"/>
      <c r="AN986" s="1"/>
      <c r="AO986" s="1"/>
    </row>
    <row r="987" spans="1:41" s="18" customFormat="1">
      <c r="A987" s="3"/>
      <c r="B987" s="39"/>
      <c r="C987" s="39"/>
      <c r="D987" s="3"/>
      <c r="E987" s="4"/>
      <c r="F987" s="4"/>
      <c r="G987" s="9"/>
      <c r="H987" s="4"/>
      <c r="I987" s="4"/>
      <c r="J987" s="4"/>
      <c r="K987" s="4"/>
      <c r="L987" s="19"/>
      <c r="M987" s="32"/>
      <c r="N987" s="19"/>
      <c r="O987" s="42"/>
      <c r="P987" s="42"/>
      <c r="Q987" s="42"/>
      <c r="R987" s="42"/>
      <c r="S987" s="114"/>
      <c r="T987" s="42"/>
      <c r="U987" s="42"/>
      <c r="V987" s="42"/>
      <c r="W987" s="42"/>
      <c r="X987" s="42"/>
      <c r="Y987" s="46"/>
      <c r="Z987" s="116"/>
      <c r="AA987" s="120"/>
      <c r="AB987" s="153"/>
      <c r="AC987" s="1"/>
      <c r="AD987" s="1"/>
      <c r="AE987" s="1"/>
      <c r="AF987" s="1"/>
      <c r="AG987" s="1"/>
      <c r="AH987" s="1"/>
      <c r="AI987" s="1"/>
      <c r="AJ987" s="1"/>
      <c r="AK987" s="1"/>
      <c r="AL987" s="1"/>
      <c r="AM987" s="1"/>
      <c r="AN987" s="1"/>
      <c r="AO987" s="1"/>
    </row>
    <row r="988" spans="1:41" s="18" customFormat="1">
      <c r="A988" s="3"/>
      <c r="B988" s="39"/>
      <c r="C988" s="39"/>
      <c r="D988" s="3"/>
      <c r="E988" s="4"/>
      <c r="F988" s="4"/>
      <c r="G988" s="9"/>
      <c r="H988" s="4"/>
      <c r="I988" s="4"/>
      <c r="J988" s="4"/>
      <c r="K988" s="4"/>
      <c r="L988" s="19"/>
      <c r="M988" s="32"/>
      <c r="N988" s="19"/>
      <c r="O988" s="42"/>
      <c r="P988" s="42"/>
      <c r="Q988" s="42"/>
      <c r="R988" s="42"/>
      <c r="S988" s="114"/>
      <c r="T988" s="42"/>
      <c r="U988" s="42"/>
      <c r="V988" s="42"/>
      <c r="W988" s="42"/>
      <c r="X988" s="42"/>
      <c r="Y988" s="46"/>
      <c r="Z988" s="116"/>
      <c r="AA988" s="120"/>
      <c r="AB988" s="153"/>
      <c r="AC988" s="1"/>
      <c r="AD988" s="1"/>
      <c r="AE988" s="1"/>
      <c r="AF988" s="1"/>
      <c r="AG988" s="1"/>
      <c r="AH988" s="1"/>
      <c r="AI988" s="1"/>
      <c r="AJ988" s="1"/>
      <c r="AK988" s="1"/>
      <c r="AL988" s="1"/>
      <c r="AM988" s="1"/>
      <c r="AN988" s="1"/>
      <c r="AO988" s="1"/>
    </row>
    <row r="989" spans="1:41" s="18" customFormat="1">
      <c r="A989" s="3"/>
      <c r="B989" s="39"/>
      <c r="C989" s="39"/>
      <c r="D989" s="3"/>
      <c r="E989" s="4"/>
      <c r="F989" s="4"/>
      <c r="G989" s="9"/>
      <c r="H989" s="4"/>
      <c r="I989" s="4"/>
      <c r="J989" s="4"/>
      <c r="K989" s="4"/>
      <c r="L989" s="19"/>
      <c r="M989" s="32"/>
      <c r="N989" s="19"/>
      <c r="O989" s="42"/>
      <c r="P989" s="42"/>
      <c r="Q989" s="42"/>
      <c r="R989" s="42"/>
      <c r="S989" s="114"/>
      <c r="T989" s="42"/>
      <c r="U989" s="42"/>
      <c r="V989" s="42"/>
      <c r="W989" s="42"/>
      <c r="X989" s="42"/>
      <c r="Y989" s="46"/>
      <c r="Z989" s="116"/>
      <c r="AA989" s="120"/>
      <c r="AB989" s="153"/>
      <c r="AC989" s="1"/>
      <c r="AD989" s="1"/>
      <c r="AE989" s="1"/>
      <c r="AF989" s="1"/>
      <c r="AG989" s="1"/>
      <c r="AH989" s="1"/>
      <c r="AI989" s="1"/>
      <c r="AJ989" s="1"/>
      <c r="AK989" s="1"/>
      <c r="AL989" s="1"/>
      <c r="AM989" s="1"/>
      <c r="AN989" s="1"/>
      <c r="AO989" s="1"/>
    </row>
    <row r="990" spans="1:41" s="18" customFormat="1">
      <c r="A990" s="3"/>
      <c r="B990" s="39"/>
      <c r="C990" s="39"/>
      <c r="D990" s="3"/>
      <c r="E990" s="4"/>
      <c r="F990" s="4"/>
      <c r="G990" s="9"/>
      <c r="H990" s="4"/>
      <c r="I990" s="4"/>
      <c r="J990" s="4"/>
      <c r="K990" s="4"/>
      <c r="L990" s="19"/>
      <c r="M990" s="32"/>
      <c r="N990" s="19"/>
      <c r="O990" s="42"/>
      <c r="P990" s="42"/>
      <c r="Q990" s="42"/>
      <c r="R990" s="42"/>
      <c r="S990" s="114"/>
      <c r="T990" s="42"/>
      <c r="U990" s="42"/>
      <c r="V990" s="42"/>
      <c r="W990" s="42"/>
      <c r="X990" s="42"/>
      <c r="Y990" s="46"/>
      <c r="Z990" s="116"/>
      <c r="AA990" s="120"/>
      <c r="AB990" s="153"/>
      <c r="AC990" s="1"/>
      <c r="AD990" s="1"/>
      <c r="AE990" s="1"/>
      <c r="AF990" s="1"/>
      <c r="AG990" s="1"/>
      <c r="AH990" s="1"/>
      <c r="AI990" s="1"/>
      <c r="AJ990" s="1"/>
      <c r="AK990" s="1"/>
      <c r="AL990" s="1"/>
      <c r="AM990" s="1"/>
      <c r="AN990" s="1"/>
      <c r="AO990" s="1"/>
    </row>
    <row r="991" spans="1:41" s="18" customFormat="1">
      <c r="A991" s="3"/>
      <c r="B991" s="39"/>
      <c r="C991" s="39"/>
      <c r="D991" s="3"/>
      <c r="E991" s="4"/>
      <c r="F991" s="4"/>
      <c r="G991" s="9"/>
      <c r="H991" s="4"/>
      <c r="I991" s="4"/>
      <c r="J991" s="4"/>
      <c r="K991" s="4"/>
      <c r="L991" s="19"/>
      <c r="M991" s="32"/>
      <c r="N991" s="19"/>
      <c r="O991" s="42"/>
      <c r="P991" s="42"/>
      <c r="Q991" s="42"/>
      <c r="R991" s="42"/>
      <c r="S991" s="114"/>
      <c r="T991" s="42"/>
      <c r="U991" s="42"/>
      <c r="V991" s="42"/>
      <c r="W991" s="42"/>
      <c r="X991" s="42"/>
      <c r="Y991" s="46"/>
      <c r="Z991" s="116"/>
      <c r="AA991" s="120"/>
      <c r="AB991" s="153"/>
      <c r="AC991" s="1"/>
      <c r="AD991" s="1"/>
      <c r="AE991" s="1"/>
      <c r="AF991" s="1"/>
      <c r="AG991" s="1"/>
      <c r="AH991" s="1"/>
      <c r="AI991" s="1"/>
      <c r="AJ991" s="1"/>
      <c r="AK991" s="1"/>
      <c r="AL991" s="1"/>
      <c r="AM991" s="1"/>
      <c r="AN991" s="1"/>
      <c r="AO991" s="1"/>
    </row>
    <row r="992" spans="1:41" s="18" customFormat="1">
      <c r="A992" s="3"/>
      <c r="B992" s="39"/>
      <c r="C992" s="39"/>
      <c r="D992" s="3"/>
      <c r="E992" s="4"/>
      <c r="F992" s="4"/>
      <c r="G992" s="9"/>
      <c r="H992" s="4"/>
      <c r="I992" s="4"/>
      <c r="J992" s="4"/>
      <c r="K992" s="4"/>
      <c r="L992" s="19"/>
      <c r="M992" s="32"/>
      <c r="N992" s="19"/>
      <c r="O992" s="42"/>
      <c r="P992" s="42"/>
      <c r="Q992" s="42"/>
      <c r="R992" s="42"/>
      <c r="S992" s="114"/>
      <c r="T992" s="42"/>
      <c r="U992" s="42"/>
      <c r="V992" s="42"/>
      <c r="W992" s="42"/>
      <c r="X992" s="42"/>
      <c r="Y992" s="46"/>
      <c r="Z992" s="116"/>
      <c r="AA992" s="120"/>
      <c r="AB992" s="153"/>
      <c r="AC992" s="1"/>
      <c r="AD992" s="1"/>
      <c r="AE992" s="1"/>
      <c r="AF992" s="1"/>
      <c r="AG992" s="1"/>
      <c r="AH992" s="1"/>
      <c r="AI992" s="1"/>
      <c r="AJ992" s="1"/>
      <c r="AK992" s="1"/>
      <c r="AL992" s="1"/>
      <c r="AM992" s="1"/>
      <c r="AN992" s="1"/>
      <c r="AO992" s="1"/>
    </row>
    <row r="993" spans="1:41" s="18" customFormat="1">
      <c r="A993" s="3"/>
      <c r="B993" s="39"/>
      <c r="C993" s="39"/>
      <c r="D993" s="3"/>
      <c r="E993" s="4"/>
      <c r="F993" s="4"/>
      <c r="G993" s="9"/>
      <c r="H993" s="4"/>
      <c r="I993" s="4"/>
      <c r="J993" s="4"/>
      <c r="K993" s="4"/>
      <c r="L993" s="19"/>
      <c r="M993" s="32"/>
      <c r="N993" s="19"/>
      <c r="O993" s="42"/>
      <c r="P993" s="42"/>
      <c r="Q993" s="42"/>
      <c r="R993" s="42"/>
      <c r="S993" s="114"/>
      <c r="T993" s="42"/>
      <c r="U993" s="42"/>
      <c r="V993" s="42"/>
      <c r="W993" s="42"/>
      <c r="X993" s="42"/>
      <c r="Y993" s="46"/>
      <c r="Z993" s="116"/>
      <c r="AA993" s="120"/>
      <c r="AB993" s="153"/>
      <c r="AC993" s="1"/>
      <c r="AD993" s="1"/>
      <c r="AE993" s="1"/>
      <c r="AF993" s="1"/>
      <c r="AG993" s="1"/>
      <c r="AH993" s="1"/>
      <c r="AI993" s="1"/>
      <c r="AJ993" s="1"/>
      <c r="AK993" s="1"/>
      <c r="AL993" s="1"/>
      <c r="AM993" s="1"/>
      <c r="AN993" s="1"/>
      <c r="AO993" s="1"/>
    </row>
    <row r="994" spans="1:41" s="18" customFormat="1">
      <c r="A994" s="3"/>
      <c r="B994" s="39"/>
      <c r="C994" s="39"/>
      <c r="D994" s="3"/>
      <c r="E994" s="4"/>
      <c r="F994" s="4"/>
      <c r="G994" s="9"/>
      <c r="H994" s="4"/>
      <c r="I994" s="4"/>
      <c r="J994" s="4"/>
      <c r="K994" s="4"/>
      <c r="L994" s="19"/>
      <c r="M994" s="32"/>
      <c r="N994" s="19"/>
      <c r="O994" s="42"/>
      <c r="P994" s="42"/>
      <c r="Q994" s="42"/>
      <c r="R994" s="42"/>
      <c r="S994" s="114"/>
      <c r="T994" s="42"/>
      <c r="U994" s="42"/>
      <c r="V994" s="42"/>
      <c r="W994" s="42"/>
      <c r="X994" s="42"/>
      <c r="Y994" s="46"/>
      <c r="Z994" s="116"/>
      <c r="AA994" s="120"/>
      <c r="AB994" s="153"/>
      <c r="AC994" s="1"/>
      <c r="AD994" s="1"/>
      <c r="AE994" s="1"/>
      <c r="AF994" s="1"/>
      <c r="AG994" s="1"/>
      <c r="AH994" s="1"/>
      <c r="AI994" s="1"/>
      <c r="AJ994" s="1"/>
      <c r="AK994" s="1"/>
      <c r="AL994" s="1"/>
      <c r="AM994" s="1"/>
      <c r="AN994" s="1"/>
      <c r="AO994" s="1"/>
    </row>
    <row r="995" spans="1:41" s="18" customFormat="1">
      <c r="A995" s="3"/>
      <c r="B995" s="39"/>
      <c r="C995" s="39"/>
      <c r="D995" s="3"/>
      <c r="E995" s="4"/>
      <c r="F995" s="4"/>
      <c r="G995" s="9"/>
      <c r="H995" s="4"/>
      <c r="I995" s="4"/>
      <c r="J995" s="4"/>
      <c r="K995" s="4"/>
      <c r="L995" s="19"/>
      <c r="M995" s="32"/>
      <c r="N995" s="19"/>
      <c r="O995" s="42"/>
      <c r="P995" s="42"/>
      <c r="Q995" s="42"/>
      <c r="R995" s="42"/>
      <c r="S995" s="114"/>
      <c r="T995" s="42"/>
      <c r="U995" s="42"/>
      <c r="V995" s="42"/>
      <c r="W995" s="42"/>
      <c r="X995" s="42"/>
      <c r="Y995" s="46"/>
      <c r="Z995" s="116"/>
      <c r="AA995" s="120"/>
      <c r="AB995" s="153"/>
      <c r="AC995" s="1"/>
      <c r="AD995" s="1"/>
      <c r="AE995" s="1"/>
      <c r="AF995" s="1"/>
      <c r="AG995" s="1"/>
      <c r="AH995" s="1"/>
      <c r="AI995" s="1"/>
      <c r="AJ995" s="1"/>
      <c r="AK995" s="1"/>
      <c r="AL995" s="1"/>
      <c r="AM995" s="1"/>
      <c r="AN995" s="1"/>
      <c r="AO995" s="1"/>
    </row>
    <row r="996" spans="1:41" s="18" customFormat="1">
      <c r="A996" s="3"/>
      <c r="B996" s="39"/>
      <c r="C996" s="39"/>
      <c r="D996" s="3"/>
      <c r="E996" s="4"/>
      <c r="F996" s="4"/>
      <c r="G996" s="9"/>
      <c r="H996" s="4"/>
      <c r="I996" s="4"/>
      <c r="J996" s="4"/>
      <c r="K996" s="4"/>
      <c r="L996" s="19"/>
      <c r="M996" s="32"/>
      <c r="N996" s="19"/>
      <c r="O996" s="42"/>
      <c r="P996" s="42"/>
      <c r="Q996" s="42"/>
      <c r="R996" s="42"/>
      <c r="S996" s="114"/>
      <c r="T996" s="42"/>
      <c r="U996" s="42"/>
      <c r="V996" s="42"/>
      <c r="W996" s="42"/>
      <c r="X996" s="42"/>
      <c r="Y996" s="46"/>
      <c r="Z996" s="116"/>
      <c r="AA996" s="120"/>
      <c r="AB996" s="153"/>
      <c r="AC996" s="1"/>
      <c r="AD996" s="1"/>
      <c r="AE996" s="1"/>
      <c r="AF996" s="1"/>
      <c r="AG996" s="1"/>
      <c r="AH996" s="1"/>
      <c r="AI996" s="1"/>
      <c r="AJ996" s="1"/>
      <c r="AK996" s="1"/>
      <c r="AL996" s="1"/>
      <c r="AM996" s="1"/>
      <c r="AN996" s="1"/>
      <c r="AO996" s="1"/>
    </row>
    <row r="997" spans="1:41" s="18" customFormat="1">
      <c r="A997" s="3"/>
      <c r="B997" s="39"/>
      <c r="C997" s="39"/>
      <c r="D997" s="3"/>
      <c r="E997" s="4"/>
      <c r="F997" s="4"/>
      <c r="G997" s="9"/>
      <c r="H997" s="4"/>
      <c r="I997" s="4"/>
      <c r="J997" s="4"/>
      <c r="K997" s="4"/>
      <c r="L997" s="19"/>
      <c r="M997" s="32"/>
      <c r="N997" s="19"/>
      <c r="O997" s="42"/>
      <c r="P997" s="42"/>
      <c r="Q997" s="42"/>
      <c r="R997" s="42"/>
      <c r="S997" s="114"/>
      <c r="T997" s="42"/>
      <c r="U997" s="42"/>
      <c r="V997" s="42"/>
      <c r="W997" s="42"/>
      <c r="X997" s="42"/>
      <c r="Y997" s="46"/>
      <c r="Z997" s="116"/>
      <c r="AA997" s="120"/>
      <c r="AB997" s="153"/>
      <c r="AC997" s="1"/>
      <c r="AD997" s="1"/>
      <c r="AE997" s="1"/>
      <c r="AF997" s="1"/>
      <c r="AG997" s="1"/>
      <c r="AH997" s="1"/>
      <c r="AI997" s="1"/>
      <c r="AJ997" s="1"/>
      <c r="AK997" s="1"/>
      <c r="AL997" s="1"/>
      <c r="AM997" s="1"/>
      <c r="AN997" s="1"/>
      <c r="AO997" s="1"/>
    </row>
    <row r="998" spans="1:41" s="18" customFormat="1">
      <c r="A998" s="3"/>
      <c r="B998" s="39"/>
      <c r="C998" s="39"/>
      <c r="D998" s="3"/>
      <c r="E998" s="4"/>
      <c r="F998" s="4"/>
      <c r="G998" s="9"/>
      <c r="H998" s="4"/>
      <c r="I998" s="4"/>
      <c r="J998" s="4"/>
      <c r="K998" s="4"/>
      <c r="L998" s="19"/>
      <c r="M998" s="32"/>
      <c r="N998" s="19"/>
      <c r="O998" s="42"/>
      <c r="P998" s="42"/>
      <c r="Q998" s="42"/>
      <c r="R998" s="42"/>
      <c r="S998" s="114"/>
      <c r="T998" s="42"/>
      <c r="U998" s="42"/>
      <c r="V998" s="42"/>
      <c r="W998" s="42"/>
      <c r="X998" s="42"/>
      <c r="Y998" s="46"/>
      <c r="Z998" s="116"/>
      <c r="AA998" s="120"/>
      <c r="AB998" s="153"/>
      <c r="AC998" s="1"/>
      <c r="AD998" s="1"/>
      <c r="AE998" s="1"/>
      <c r="AF998" s="1"/>
      <c r="AG998" s="1"/>
      <c r="AH998" s="1"/>
      <c r="AI998" s="1"/>
      <c r="AJ998" s="1"/>
      <c r="AK998" s="1"/>
      <c r="AL998" s="1"/>
      <c r="AM998" s="1"/>
      <c r="AN998" s="1"/>
      <c r="AO998" s="1"/>
    </row>
    <row r="999" spans="1:41" s="18" customFormat="1">
      <c r="A999" s="3"/>
      <c r="B999" s="39"/>
      <c r="C999" s="39"/>
      <c r="D999" s="3"/>
      <c r="E999" s="4"/>
      <c r="F999" s="4"/>
      <c r="G999" s="9"/>
      <c r="H999" s="4"/>
      <c r="I999" s="4"/>
      <c r="J999" s="4"/>
      <c r="K999" s="4"/>
      <c r="L999" s="19"/>
      <c r="M999" s="32"/>
      <c r="N999" s="19"/>
      <c r="O999" s="42"/>
      <c r="P999" s="42"/>
      <c r="Q999" s="42"/>
      <c r="R999" s="42"/>
      <c r="S999" s="114"/>
      <c r="T999" s="42"/>
      <c r="U999" s="42"/>
      <c r="V999" s="42"/>
      <c r="W999" s="42"/>
      <c r="X999" s="42"/>
      <c r="Y999" s="46"/>
      <c r="Z999" s="116"/>
      <c r="AA999" s="120"/>
      <c r="AB999" s="153"/>
      <c r="AC999" s="1"/>
      <c r="AD999" s="1"/>
      <c r="AE999" s="1"/>
      <c r="AF999" s="1"/>
      <c r="AG999" s="1"/>
      <c r="AH999" s="1"/>
      <c r="AI999" s="1"/>
      <c r="AJ999" s="1"/>
      <c r="AK999" s="1"/>
      <c r="AL999" s="1"/>
      <c r="AM999" s="1"/>
      <c r="AN999" s="1"/>
      <c r="AO999" s="1"/>
    </row>
    <row r="1000" spans="1:41" s="18" customFormat="1">
      <c r="A1000" s="3"/>
      <c r="B1000" s="39"/>
      <c r="C1000" s="39"/>
      <c r="D1000" s="3"/>
      <c r="E1000" s="4"/>
      <c r="F1000" s="4"/>
      <c r="G1000" s="9"/>
      <c r="H1000" s="4"/>
      <c r="I1000" s="4"/>
      <c r="J1000" s="4"/>
      <c r="K1000" s="4"/>
      <c r="L1000" s="19"/>
      <c r="M1000" s="32"/>
      <c r="N1000" s="19"/>
      <c r="O1000" s="42"/>
      <c r="P1000" s="42"/>
      <c r="Q1000" s="42"/>
      <c r="R1000" s="42"/>
      <c r="S1000" s="114"/>
      <c r="T1000" s="42"/>
      <c r="U1000" s="42"/>
      <c r="V1000" s="42"/>
      <c r="W1000" s="42"/>
      <c r="X1000" s="42"/>
      <c r="Y1000" s="46"/>
      <c r="Z1000" s="116"/>
      <c r="AA1000" s="120"/>
      <c r="AB1000" s="153"/>
      <c r="AC1000" s="1"/>
      <c r="AD1000" s="1"/>
      <c r="AE1000" s="1"/>
      <c r="AF1000" s="1"/>
      <c r="AG1000" s="1"/>
      <c r="AH1000" s="1"/>
      <c r="AI1000" s="1"/>
      <c r="AJ1000" s="1"/>
      <c r="AK1000" s="1"/>
      <c r="AL1000" s="1"/>
      <c r="AM1000" s="1"/>
      <c r="AN1000" s="1"/>
      <c r="AO1000" s="1"/>
    </row>
    <row r="1001" spans="1:41" s="18" customFormat="1">
      <c r="A1001" s="3"/>
      <c r="B1001" s="39"/>
      <c r="C1001" s="39"/>
      <c r="D1001" s="3"/>
      <c r="E1001" s="4"/>
      <c r="F1001" s="4"/>
      <c r="G1001" s="9"/>
      <c r="H1001" s="4"/>
      <c r="I1001" s="4"/>
      <c r="J1001" s="4"/>
      <c r="K1001" s="4"/>
      <c r="L1001" s="19"/>
      <c r="M1001" s="32"/>
      <c r="N1001" s="19"/>
      <c r="O1001" s="42"/>
      <c r="P1001" s="42"/>
      <c r="Q1001" s="42"/>
      <c r="R1001" s="42"/>
      <c r="S1001" s="114"/>
      <c r="T1001" s="42"/>
      <c r="U1001" s="42"/>
      <c r="V1001" s="42"/>
      <c r="W1001" s="42"/>
      <c r="X1001" s="42"/>
      <c r="Y1001" s="46"/>
      <c r="Z1001" s="116"/>
      <c r="AA1001" s="120"/>
      <c r="AB1001" s="153"/>
      <c r="AC1001" s="1"/>
      <c r="AD1001" s="1"/>
      <c r="AE1001" s="1"/>
      <c r="AF1001" s="1"/>
      <c r="AG1001" s="1"/>
      <c r="AH1001" s="1"/>
      <c r="AI1001" s="1"/>
      <c r="AJ1001" s="1"/>
      <c r="AK1001" s="1"/>
      <c r="AL1001" s="1"/>
      <c r="AM1001" s="1"/>
      <c r="AN1001" s="1"/>
      <c r="AO1001" s="1"/>
    </row>
    <row r="1002" spans="1:41" s="18" customFormat="1">
      <c r="A1002" s="3"/>
      <c r="B1002" s="39"/>
      <c r="C1002" s="39"/>
      <c r="D1002" s="3"/>
      <c r="E1002" s="4"/>
      <c r="F1002" s="4"/>
      <c r="G1002" s="9"/>
      <c r="H1002" s="4"/>
      <c r="I1002" s="4"/>
      <c r="J1002" s="4"/>
      <c r="K1002" s="4"/>
      <c r="L1002" s="19"/>
      <c r="M1002" s="32"/>
      <c r="N1002" s="19"/>
      <c r="O1002" s="42"/>
      <c r="P1002" s="42"/>
      <c r="Q1002" s="42"/>
      <c r="R1002" s="42"/>
      <c r="S1002" s="114"/>
      <c r="T1002" s="42"/>
      <c r="U1002" s="42"/>
      <c r="V1002" s="42"/>
      <c r="W1002" s="42"/>
      <c r="X1002" s="42"/>
      <c r="Y1002" s="46"/>
      <c r="Z1002" s="116"/>
      <c r="AA1002" s="120"/>
      <c r="AB1002" s="153"/>
      <c r="AC1002" s="1"/>
      <c r="AD1002" s="1"/>
      <c r="AE1002" s="1"/>
      <c r="AF1002" s="1"/>
      <c r="AG1002" s="1"/>
      <c r="AH1002" s="1"/>
      <c r="AI1002" s="1"/>
      <c r="AJ1002" s="1"/>
      <c r="AK1002" s="1"/>
      <c r="AL1002" s="1"/>
      <c r="AM1002" s="1"/>
      <c r="AN1002" s="1"/>
      <c r="AO1002" s="1"/>
    </row>
    <row r="1003" spans="1:41" s="18" customFormat="1">
      <c r="A1003" s="3"/>
      <c r="B1003" s="39"/>
      <c r="C1003" s="39"/>
      <c r="D1003" s="3"/>
      <c r="E1003" s="4"/>
      <c r="F1003" s="4"/>
      <c r="G1003" s="9"/>
      <c r="H1003" s="4"/>
      <c r="I1003" s="4"/>
      <c r="J1003" s="4"/>
      <c r="K1003" s="4"/>
      <c r="L1003" s="19"/>
      <c r="M1003" s="32"/>
      <c r="N1003" s="19"/>
      <c r="O1003" s="42"/>
      <c r="P1003" s="42"/>
      <c r="Q1003" s="42"/>
      <c r="R1003" s="42"/>
      <c r="S1003" s="114"/>
      <c r="T1003" s="42"/>
      <c r="U1003" s="42"/>
      <c r="V1003" s="42"/>
      <c r="W1003" s="42"/>
      <c r="X1003" s="42"/>
      <c r="Y1003" s="46"/>
      <c r="Z1003" s="116"/>
      <c r="AA1003" s="120"/>
      <c r="AB1003" s="153"/>
      <c r="AC1003" s="1"/>
      <c r="AD1003" s="1"/>
      <c r="AE1003" s="1"/>
      <c r="AF1003" s="1"/>
      <c r="AG1003" s="1"/>
      <c r="AH1003" s="1"/>
      <c r="AI1003" s="1"/>
      <c r="AJ1003" s="1"/>
      <c r="AK1003" s="1"/>
      <c r="AL1003" s="1"/>
      <c r="AM1003" s="1"/>
      <c r="AN1003" s="1"/>
      <c r="AO1003" s="1"/>
    </row>
    <row r="1004" spans="1:41" s="18" customFormat="1">
      <c r="A1004" s="3"/>
      <c r="B1004" s="39"/>
      <c r="C1004" s="39"/>
      <c r="D1004" s="3"/>
      <c r="E1004" s="4"/>
      <c r="F1004" s="4"/>
      <c r="G1004" s="9"/>
      <c r="H1004" s="4"/>
      <c r="I1004" s="4"/>
      <c r="J1004" s="4"/>
      <c r="K1004" s="4"/>
      <c r="L1004" s="19"/>
      <c r="M1004" s="32"/>
      <c r="N1004" s="19"/>
      <c r="O1004" s="42"/>
      <c r="P1004" s="42"/>
      <c r="Q1004" s="42"/>
      <c r="R1004" s="42"/>
      <c r="S1004" s="114"/>
      <c r="T1004" s="42"/>
      <c r="U1004" s="42"/>
      <c r="V1004" s="42"/>
      <c r="W1004" s="42"/>
      <c r="X1004" s="42"/>
      <c r="Y1004" s="46"/>
      <c r="Z1004" s="116"/>
      <c r="AA1004" s="120"/>
      <c r="AB1004" s="153"/>
      <c r="AC1004" s="1"/>
      <c r="AD1004" s="1"/>
      <c r="AE1004" s="1"/>
      <c r="AF1004" s="1"/>
      <c r="AG1004" s="1"/>
      <c r="AH1004" s="1"/>
      <c r="AI1004" s="1"/>
      <c r="AJ1004" s="1"/>
      <c r="AK1004" s="1"/>
      <c r="AL1004" s="1"/>
      <c r="AM1004" s="1"/>
      <c r="AN1004" s="1"/>
      <c r="AO1004" s="1"/>
    </row>
    <row r="1005" spans="1:41" s="18" customFormat="1">
      <c r="A1005" s="3"/>
      <c r="B1005" s="39"/>
      <c r="C1005" s="39"/>
      <c r="D1005" s="3"/>
      <c r="E1005" s="4"/>
      <c r="F1005" s="4"/>
      <c r="G1005" s="9"/>
      <c r="H1005" s="4"/>
      <c r="I1005" s="4"/>
      <c r="J1005" s="4"/>
      <c r="K1005" s="4"/>
      <c r="L1005" s="19"/>
      <c r="M1005" s="32"/>
      <c r="N1005" s="19"/>
      <c r="O1005" s="42"/>
      <c r="P1005" s="42"/>
      <c r="Q1005" s="42"/>
      <c r="R1005" s="42"/>
      <c r="S1005" s="114"/>
      <c r="T1005" s="42"/>
      <c r="U1005" s="42"/>
      <c r="V1005" s="42"/>
      <c r="W1005" s="42"/>
      <c r="X1005" s="42"/>
      <c r="Y1005" s="46"/>
      <c r="Z1005" s="116"/>
      <c r="AA1005" s="120"/>
      <c r="AB1005" s="153"/>
      <c r="AC1005" s="1"/>
      <c r="AD1005" s="1"/>
      <c r="AE1005" s="1"/>
      <c r="AF1005" s="1"/>
      <c r="AG1005" s="1"/>
      <c r="AH1005" s="1"/>
      <c r="AI1005" s="1"/>
      <c r="AJ1005" s="1"/>
      <c r="AK1005" s="1"/>
      <c r="AL1005" s="1"/>
      <c r="AM1005" s="1"/>
      <c r="AN1005" s="1"/>
      <c r="AO1005" s="1"/>
    </row>
    <row r="1006" spans="1:41" s="18" customFormat="1">
      <c r="A1006" s="3"/>
      <c r="B1006" s="39"/>
      <c r="C1006" s="39"/>
      <c r="D1006" s="3"/>
      <c r="E1006" s="4"/>
      <c r="F1006" s="4"/>
      <c r="G1006" s="9"/>
      <c r="H1006" s="4"/>
      <c r="I1006" s="4"/>
      <c r="J1006" s="4"/>
      <c r="K1006" s="4"/>
      <c r="L1006" s="19"/>
      <c r="M1006" s="32"/>
      <c r="N1006" s="19"/>
      <c r="O1006" s="42"/>
      <c r="P1006" s="42"/>
      <c r="Q1006" s="42"/>
      <c r="R1006" s="42"/>
      <c r="S1006" s="114"/>
      <c r="T1006" s="42"/>
      <c r="U1006" s="42"/>
      <c r="V1006" s="42"/>
      <c r="W1006" s="42"/>
      <c r="X1006" s="42"/>
      <c r="Y1006" s="46"/>
      <c r="Z1006" s="116"/>
      <c r="AA1006" s="120"/>
      <c r="AB1006" s="153"/>
      <c r="AC1006" s="1"/>
      <c r="AD1006" s="1"/>
      <c r="AE1006" s="1"/>
      <c r="AF1006" s="1"/>
      <c r="AG1006" s="1"/>
      <c r="AH1006" s="1"/>
      <c r="AI1006" s="1"/>
      <c r="AJ1006" s="1"/>
      <c r="AK1006" s="1"/>
      <c r="AL1006" s="1"/>
      <c r="AM1006" s="1"/>
      <c r="AN1006" s="1"/>
      <c r="AO1006" s="1"/>
    </row>
    <row r="1007" spans="1:41" s="18" customFormat="1">
      <c r="A1007" s="3"/>
      <c r="B1007" s="39"/>
      <c r="C1007" s="39"/>
      <c r="D1007" s="3"/>
      <c r="E1007" s="4"/>
      <c r="F1007" s="4"/>
      <c r="G1007" s="9"/>
      <c r="H1007" s="4"/>
      <c r="I1007" s="4"/>
      <c r="J1007" s="4"/>
      <c r="K1007" s="4"/>
      <c r="L1007" s="19"/>
      <c r="M1007" s="32"/>
      <c r="N1007" s="19"/>
      <c r="O1007" s="42"/>
      <c r="P1007" s="42"/>
      <c r="Q1007" s="42"/>
      <c r="R1007" s="42"/>
      <c r="S1007" s="114"/>
      <c r="T1007" s="42"/>
      <c r="U1007" s="42"/>
      <c r="V1007" s="42"/>
      <c r="W1007" s="42"/>
      <c r="X1007" s="42"/>
      <c r="Y1007" s="46"/>
      <c r="Z1007" s="116"/>
      <c r="AA1007" s="120"/>
      <c r="AB1007" s="153"/>
      <c r="AC1007" s="1"/>
      <c r="AD1007" s="1"/>
      <c r="AE1007" s="1"/>
      <c r="AF1007" s="1"/>
      <c r="AG1007" s="1"/>
      <c r="AH1007" s="1"/>
      <c r="AI1007" s="1"/>
      <c r="AJ1007" s="1"/>
      <c r="AK1007" s="1"/>
      <c r="AL1007" s="1"/>
      <c r="AM1007" s="1"/>
      <c r="AN1007" s="1"/>
      <c r="AO1007" s="1"/>
    </row>
    <row r="1008" spans="1:41" s="18" customFormat="1">
      <c r="A1008" s="3"/>
      <c r="B1008" s="39"/>
      <c r="C1008" s="39"/>
      <c r="D1008" s="3"/>
      <c r="E1008" s="4"/>
      <c r="F1008" s="4"/>
      <c r="G1008" s="9"/>
      <c r="H1008" s="4"/>
      <c r="I1008" s="4"/>
      <c r="J1008" s="4"/>
      <c r="K1008" s="4"/>
      <c r="L1008" s="19"/>
      <c r="M1008" s="32"/>
      <c r="N1008" s="19"/>
      <c r="O1008" s="42"/>
      <c r="P1008" s="42"/>
      <c r="Q1008" s="42"/>
      <c r="R1008" s="42"/>
      <c r="S1008" s="114"/>
      <c r="T1008" s="42"/>
      <c r="U1008" s="42"/>
      <c r="V1008" s="42"/>
      <c r="W1008" s="42"/>
      <c r="X1008" s="42"/>
      <c r="Y1008" s="46"/>
      <c r="Z1008" s="116"/>
      <c r="AA1008" s="120"/>
      <c r="AB1008" s="153"/>
      <c r="AC1008" s="1"/>
      <c r="AD1008" s="1"/>
      <c r="AE1008" s="1"/>
      <c r="AF1008" s="1"/>
      <c r="AG1008" s="1"/>
      <c r="AH1008" s="1"/>
      <c r="AI1008" s="1"/>
      <c r="AJ1008" s="1"/>
      <c r="AK1008" s="1"/>
      <c r="AL1008" s="1"/>
      <c r="AM1008" s="1"/>
      <c r="AN1008" s="1"/>
      <c r="AO1008" s="1"/>
    </row>
    <row r="1009" spans="1:41" s="18" customFormat="1">
      <c r="A1009" s="3"/>
      <c r="B1009" s="39"/>
      <c r="C1009" s="39"/>
      <c r="D1009" s="3"/>
      <c r="E1009" s="4"/>
      <c r="F1009" s="4"/>
      <c r="G1009" s="9"/>
      <c r="H1009" s="4"/>
      <c r="I1009" s="4"/>
      <c r="J1009" s="4"/>
      <c r="K1009" s="4"/>
      <c r="L1009" s="19"/>
      <c r="M1009" s="32"/>
      <c r="N1009" s="19"/>
      <c r="O1009" s="42"/>
      <c r="P1009" s="42"/>
      <c r="Q1009" s="42"/>
      <c r="R1009" s="42"/>
      <c r="S1009" s="114"/>
      <c r="T1009" s="42"/>
      <c r="U1009" s="42"/>
      <c r="V1009" s="42"/>
      <c r="W1009" s="42"/>
      <c r="X1009" s="42"/>
      <c r="Y1009" s="46"/>
      <c r="Z1009" s="116"/>
      <c r="AA1009" s="120"/>
      <c r="AB1009" s="153"/>
      <c r="AC1009" s="1"/>
      <c r="AD1009" s="1"/>
      <c r="AE1009" s="1"/>
      <c r="AF1009" s="1"/>
      <c r="AG1009" s="1"/>
      <c r="AH1009" s="1"/>
      <c r="AI1009" s="1"/>
      <c r="AJ1009" s="1"/>
      <c r="AK1009" s="1"/>
      <c r="AL1009" s="1"/>
      <c r="AM1009" s="1"/>
      <c r="AN1009" s="1"/>
      <c r="AO1009" s="1"/>
    </row>
    <row r="1010" spans="1:41" s="18" customFormat="1">
      <c r="A1010" s="3"/>
      <c r="B1010" s="39"/>
      <c r="C1010" s="39"/>
      <c r="D1010" s="3"/>
      <c r="E1010" s="4"/>
      <c r="F1010" s="4"/>
      <c r="G1010" s="9"/>
      <c r="H1010" s="4"/>
      <c r="I1010" s="4"/>
      <c r="J1010" s="4"/>
      <c r="K1010" s="4"/>
      <c r="L1010" s="19"/>
      <c r="M1010" s="32"/>
      <c r="N1010" s="19"/>
      <c r="O1010" s="42"/>
      <c r="P1010" s="42"/>
      <c r="Q1010" s="42"/>
      <c r="R1010" s="42"/>
      <c r="S1010" s="114"/>
      <c r="T1010" s="42"/>
      <c r="U1010" s="42"/>
      <c r="V1010" s="42"/>
      <c r="W1010" s="42"/>
      <c r="X1010" s="42"/>
      <c r="Y1010" s="46"/>
      <c r="Z1010" s="116"/>
      <c r="AA1010" s="120"/>
      <c r="AB1010" s="153"/>
      <c r="AC1010" s="1"/>
      <c r="AD1010" s="1"/>
      <c r="AE1010" s="1"/>
      <c r="AF1010" s="1"/>
      <c r="AG1010" s="1"/>
      <c r="AH1010" s="1"/>
      <c r="AI1010" s="1"/>
      <c r="AJ1010" s="1"/>
      <c r="AK1010" s="1"/>
      <c r="AL1010" s="1"/>
      <c r="AM1010" s="1"/>
      <c r="AN1010" s="1"/>
      <c r="AO1010" s="1"/>
    </row>
  </sheetData>
  <sheetProtection formatRows="0"/>
  <mergeCells count="1">
    <mergeCell ref="Q954:R954"/>
  </mergeCells>
  <printOptions gridLines="1"/>
  <pageMargins left="0.78740157480314965" right="0.39370078740157483" top="0.98425196850393704" bottom="0.98425196850393704" header="0.51181102362204722" footer="0.51181102362204722"/>
  <pageSetup paperSize="9" scale="65" orientation="landscape" horizontalDpi="1200" verticalDpi="1200" r:id="rId1"/>
  <headerFooter alignWithMargins="0">
    <oddHeader>&amp;L&amp;D</oddHeader>
    <oddFooter>&amp;LIncentive budget versie 2017&amp;C&amp;P&amp;R&amp;A</oddFooter>
  </headerFooter>
  <rowBreaks count="4" manualBreakCount="4">
    <brk id="178" max="25" man="1"/>
    <brk id="531" max="16383" man="1"/>
    <brk id="620" max="16383" man="1"/>
    <brk id="866" max="25" man="1"/>
  </rowBreaks>
  <ignoredErrors>
    <ignoredError sqref="A135:A168 A196:A206 A209:A271 A278:A308 A316:A349 A429:A467 A469:A496 A498:A531 A776:A822 A844:A861 A880:A898 A920:A932 A939:A946 A863:A864 A123:A132 A351:A393 A395:A427 A119:A121 A903:A915 A170:A193 A866:A878 A934:A937 A900:A901 A824:A841" numberStoredAsText="1"/>
  </ignoredErrors>
  <legacy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tabColor theme="6" tint="0.39997558519241921"/>
  </sheetPr>
  <dimension ref="A1:H20"/>
  <sheetViews>
    <sheetView workbookViewId="0">
      <selection activeCell="F27" sqref="F27"/>
    </sheetView>
  </sheetViews>
  <sheetFormatPr defaultRowHeight="12.75"/>
  <cols>
    <col min="1" max="1" width="26.375" customWidth="1"/>
    <col min="2" max="2" width="9.625" customWidth="1"/>
    <col min="3" max="3" width="22.125" customWidth="1"/>
    <col min="4" max="4" width="17.25" customWidth="1"/>
    <col min="5" max="5" width="26.375" customWidth="1"/>
    <col min="6" max="6" width="18.125" customWidth="1"/>
    <col min="7" max="7" width="11.625" customWidth="1"/>
    <col min="8" max="8" width="7.75" customWidth="1"/>
  </cols>
  <sheetData>
    <row r="1" spans="1:8" ht="13.5" thickBot="1"/>
    <row r="2" spans="1:8" ht="13.5" thickBot="1">
      <c r="A2" s="248" t="s">
        <v>1051</v>
      </c>
      <c r="B2" s="249"/>
      <c r="C2" s="250"/>
      <c r="D2" s="250"/>
    </row>
    <row r="7" spans="1:8" ht="14.25">
      <c r="A7" s="229" t="s">
        <v>1050</v>
      </c>
      <c r="C7" s="239" t="s">
        <v>1052</v>
      </c>
      <c r="D7" s="228"/>
      <c r="E7" s="228"/>
      <c r="F7" s="240">
        <v>0</v>
      </c>
      <c r="G7" s="228"/>
      <c r="H7" s="228"/>
    </row>
    <row r="8" spans="1:8" ht="14.25">
      <c r="C8" s="232" t="s">
        <v>1111</v>
      </c>
      <c r="D8" s="228"/>
      <c r="E8" s="228"/>
      <c r="F8" s="228"/>
      <c r="G8" s="228"/>
      <c r="H8" s="228"/>
    </row>
    <row r="9" spans="1:8">
      <c r="C9" s="246" t="s">
        <v>1033</v>
      </c>
      <c r="D9" s="246"/>
      <c r="E9" s="246"/>
      <c r="F9" s="228"/>
      <c r="G9" s="233">
        <v>0</v>
      </c>
      <c r="H9" s="228"/>
    </row>
    <row r="10" spans="1:8">
      <c r="C10" s="246" t="s">
        <v>1037</v>
      </c>
      <c r="D10" s="246"/>
      <c r="E10" s="234">
        <v>0</v>
      </c>
      <c r="F10" s="228"/>
      <c r="G10" s="231">
        <f>F7*E10</f>
        <v>0</v>
      </c>
      <c r="H10" s="228"/>
    </row>
    <row r="11" spans="1:8">
      <c r="C11" s="228" t="s">
        <v>1057</v>
      </c>
      <c r="D11" s="228"/>
      <c r="E11" s="234">
        <v>0</v>
      </c>
      <c r="F11" s="228"/>
      <c r="G11" s="231">
        <f>F8*E10</f>
        <v>0</v>
      </c>
      <c r="H11" s="228"/>
    </row>
    <row r="12" spans="1:8">
      <c r="C12" s="228" t="s">
        <v>1103</v>
      </c>
      <c r="D12" s="228"/>
      <c r="E12" s="234">
        <v>0</v>
      </c>
      <c r="F12" s="235"/>
      <c r="G12" s="236">
        <f>F7*E12</f>
        <v>0</v>
      </c>
      <c r="H12" s="230" t="s">
        <v>1034</v>
      </c>
    </row>
    <row r="13" spans="1:8">
      <c r="C13" s="228"/>
      <c r="D13" s="228"/>
      <c r="E13" s="237"/>
      <c r="F13" s="238"/>
      <c r="G13" s="241">
        <f>G9+G10+G11+G12</f>
        <v>0</v>
      </c>
      <c r="H13" s="228"/>
    </row>
    <row r="14" spans="1:8" ht="14.25">
      <c r="C14" s="232" t="s">
        <v>1053</v>
      </c>
      <c r="D14" s="228"/>
      <c r="E14" s="228"/>
      <c r="F14" s="240">
        <f>F7-G13</f>
        <v>0</v>
      </c>
      <c r="G14" s="238"/>
      <c r="H14" s="238"/>
    </row>
    <row r="15" spans="1:8">
      <c r="C15" s="228"/>
      <c r="D15" s="228"/>
      <c r="E15" s="228"/>
      <c r="F15" s="228"/>
      <c r="G15" s="228"/>
      <c r="H15" s="228"/>
    </row>
    <row r="16" spans="1:8">
      <c r="C16" s="77"/>
      <c r="D16" s="77"/>
      <c r="E16" s="77"/>
      <c r="F16" s="77"/>
      <c r="G16" s="77"/>
      <c r="H16" s="77"/>
    </row>
    <row r="17" spans="1:8">
      <c r="C17" s="77"/>
      <c r="D17" s="77"/>
      <c r="E17" s="77"/>
      <c r="F17" s="77"/>
      <c r="G17" s="77"/>
      <c r="H17" s="77"/>
    </row>
    <row r="18" spans="1:8">
      <c r="A18" s="247" t="s">
        <v>1130</v>
      </c>
      <c r="B18" s="247"/>
      <c r="C18" s="247"/>
      <c r="D18" s="247"/>
      <c r="E18" s="247"/>
      <c r="F18" s="247"/>
      <c r="G18" s="247"/>
      <c r="H18" s="247"/>
    </row>
    <row r="19" spans="1:8">
      <c r="A19" s="247"/>
      <c r="B19" s="247"/>
      <c r="C19" s="247"/>
      <c r="D19" s="247"/>
      <c r="E19" s="247"/>
      <c r="F19" s="247"/>
      <c r="G19" s="247"/>
      <c r="H19" s="247"/>
    </row>
    <row r="20" spans="1:8">
      <c r="A20" s="247"/>
      <c r="B20" s="247"/>
      <c r="C20" s="247"/>
      <c r="D20" s="247"/>
      <c r="E20" s="247"/>
      <c r="F20" s="247"/>
      <c r="G20" s="247"/>
      <c r="H20" s="247"/>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tabColor rgb="FFFFFF99"/>
  </sheetPr>
  <dimension ref="A1:S626"/>
  <sheetViews>
    <sheetView zoomScale="90" zoomScaleNormal="90" workbookViewId="0">
      <selection activeCell="F2" sqref="F2"/>
    </sheetView>
  </sheetViews>
  <sheetFormatPr defaultColWidth="8.75" defaultRowHeight="12.75"/>
  <cols>
    <col min="5" max="5" width="35.375" bestFit="1" customWidth="1"/>
    <col min="10" max="10" width="11.75" customWidth="1"/>
    <col min="16" max="16" width="14.5" customWidth="1"/>
  </cols>
  <sheetData>
    <row r="1" spans="1:17">
      <c r="A1">
        <v>1000</v>
      </c>
      <c r="B1" t="s">
        <v>217</v>
      </c>
      <c r="J1" s="308" t="s">
        <v>842</v>
      </c>
      <c r="K1" s="301" t="s">
        <v>1087</v>
      </c>
      <c r="L1" s="302"/>
      <c r="M1" s="302"/>
      <c r="N1" s="303"/>
      <c r="Q1">
        <v>0</v>
      </c>
    </row>
    <row r="2" spans="1:17">
      <c r="D2">
        <v>1001</v>
      </c>
      <c r="E2" t="s">
        <v>7</v>
      </c>
      <c r="F2">
        <v>0</v>
      </c>
      <c r="J2" s="304"/>
      <c r="K2" s="305" t="s">
        <v>844</v>
      </c>
      <c r="L2" s="306"/>
      <c r="M2" s="306"/>
      <c r="N2" s="307"/>
      <c r="O2">
        <v>1001</v>
      </c>
      <c r="P2" t="s">
        <v>7</v>
      </c>
      <c r="Q2">
        <f>D2-O2</f>
        <v>0</v>
      </c>
    </row>
    <row r="3" spans="1:17">
      <c r="D3">
        <v>1002</v>
      </c>
      <c r="E3" t="s">
        <v>8</v>
      </c>
      <c r="F3">
        <v>0</v>
      </c>
      <c r="J3" s="304"/>
      <c r="K3" s="305" t="s">
        <v>843</v>
      </c>
      <c r="L3" s="306"/>
      <c r="M3" s="306"/>
      <c r="N3" s="307"/>
      <c r="O3">
        <v>1002</v>
      </c>
      <c r="P3" t="s">
        <v>8</v>
      </c>
      <c r="Q3">
        <f t="shared" ref="Q3:Q67" si="0">D3-O3</f>
        <v>0</v>
      </c>
    </row>
    <row r="4" spans="1:17">
      <c r="D4">
        <v>1003</v>
      </c>
      <c r="E4" t="s">
        <v>9</v>
      </c>
      <c r="F4">
        <v>0</v>
      </c>
      <c r="J4" s="304"/>
      <c r="K4" s="305" t="s">
        <v>845</v>
      </c>
      <c r="L4" s="306"/>
      <c r="M4" s="306"/>
      <c r="N4" s="307"/>
      <c r="O4">
        <v>1003</v>
      </c>
      <c r="P4" t="s">
        <v>9</v>
      </c>
      <c r="Q4">
        <f t="shared" si="0"/>
        <v>0</v>
      </c>
    </row>
    <row r="5" spans="1:17">
      <c r="D5">
        <v>1004</v>
      </c>
      <c r="E5" t="s">
        <v>853</v>
      </c>
      <c r="F5">
        <v>0</v>
      </c>
      <c r="J5" s="304"/>
      <c r="K5" s="305" t="s">
        <v>1086</v>
      </c>
      <c r="L5" s="306"/>
      <c r="M5" s="306"/>
      <c r="N5" s="307"/>
      <c r="O5">
        <v>1004</v>
      </c>
      <c r="P5" t="s">
        <v>853</v>
      </c>
      <c r="Q5">
        <f t="shared" si="0"/>
        <v>0</v>
      </c>
    </row>
    <row r="6" spans="1:17">
      <c r="D6">
        <v>1006</v>
      </c>
      <c r="E6" t="s">
        <v>10</v>
      </c>
      <c r="F6">
        <v>0</v>
      </c>
      <c r="J6" s="304"/>
      <c r="K6" s="306"/>
      <c r="L6" s="306"/>
      <c r="M6" s="306"/>
      <c r="N6" s="307"/>
      <c r="O6">
        <v>1006</v>
      </c>
      <c r="P6" t="s">
        <v>10</v>
      </c>
      <c r="Q6">
        <f t="shared" si="0"/>
        <v>0</v>
      </c>
    </row>
    <row r="7" spans="1:17">
      <c r="D7">
        <v>1008</v>
      </c>
      <c r="E7" t="s">
        <v>657</v>
      </c>
      <c r="F7">
        <v>0</v>
      </c>
      <c r="J7" s="304"/>
      <c r="K7" s="306"/>
      <c r="L7" s="306"/>
      <c r="M7" s="306"/>
      <c r="N7" s="307"/>
      <c r="O7">
        <v>1008</v>
      </c>
      <c r="P7" t="s">
        <v>657</v>
      </c>
      <c r="Q7">
        <f t="shared" si="0"/>
        <v>0</v>
      </c>
    </row>
    <row r="8" spans="1:17">
      <c r="D8">
        <v>1009</v>
      </c>
      <c r="E8" t="s">
        <v>638</v>
      </c>
      <c r="F8">
        <v>0</v>
      </c>
      <c r="J8" s="309" t="s">
        <v>1084</v>
      </c>
      <c r="K8" s="306" t="s">
        <v>1088</v>
      </c>
      <c r="L8" s="306"/>
      <c r="M8" s="306"/>
      <c r="N8" s="307"/>
      <c r="O8">
        <v>1009</v>
      </c>
      <c r="P8" t="s">
        <v>638</v>
      </c>
      <c r="Q8">
        <f t="shared" si="0"/>
        <v>0</v>
      </c>
    </row>
    <row r="9" spans="1:17">
      <c r="D9">
        <v>1010</v>
      </c>
      <c r="E9" t="s">
        <v>639</v>
      </c>
      <c r="F9">
        <v>0</v>
      </c>
      <c r="J9" s="304"/>
      <c r="K9" s="306" t="s">
        <v>846</v>
      </c>
      <c r="L9" s="306" t="s">
        <v>851</v>
      </c>
      <c r="M9" s="306"/>
      <c r="N9" s="307"/>
      <c r="O9">
        <v>1010</v>
      </c>
      <c r="P9" t="s">
        <v>639</v>
      </c>
      <c r="Q9">
        <f t="shared" si="0"/>
        <v>0</v>
      </c>
    </row>
    <row r="10" spans="1:17">
      <c r="D10">
        <v>1015</v>
      </c>
      <c r="E10" t="s">
        <v>640</v>
      </c>
      <c r="F10">
        <v>0</v>
      </c>
      <c r="J10" s="304"/>
      <c r="K10" s="306" t="s">
        <v>847</v>
      </c>
      <c r="L10" s="306" t="s">
        <v>849</v>
      </c>
      <c r="M10" s="306"/>
      <c r="N10" s="307"/>
      <c r="O10">
        <v>1015</v>
      </c>
      <c r="P10" t="s">
        <v>640</v>
      </c>
      <c r="Q10">
        <f t="shared" si="0"/>
        <v>0</v>
      </c>
    </row>
    <row r="11" spans="1:17">
      <c r="D11">
        <v>1020</v>
      </c>
      <c r="E11" t="s">
        <v>18</v>
      </c>
      <c r="F11">
        <v>0</v>
      </c>
      <c r="J11" s="304"/>
      <c r="K11" s="306" t="s">
        <v>847</v>
      </c>
      <c r="L11" s="306" t="s">
        <v>849</v>
      </c>
      <c r="M11" s="306"/>
      <c r="N11" s="307"/>
      <c r="O11">
        <v>1020</v>
      </c>
      <c r="P11" t="s">
        <v>18</v>
      </c>
      <c r="Q11">
        <f t="shared" si="0"/>
        <v>0</v>
      </c>
    </row>
    <row r="12" spans="1:17">
      <c r="D12">
        <v>1021</v>
      </c>
      <c r="E12" t="s">
        <v>641</v>
      </c>
      <c r="F12">
        <v>0</v>
      </c>
      <c r="J12" s="304"/>
      <c r="K12" s="306" t="s">
        <v>848</v>
      </c>
      <c r="L12" s="306" t="s">
        <v>850</v>
      </c>
      <c r="M12" s="306"/>
      <c r="N12" s="307"/>
      <c r="O12">
        <v>1021</v>
      </c>
      <c r="P12" t="s">
        <v>641</v>
      </c>
      <c r="Q12">
        <f t="shared" si="0"/>
        <v>0</v>
      </c>
    </row>
    <row r="13" spans="1:17">
      <c r="D13">
        <v>1039</v>
      </c>
      <c r="E13" t="s">
        <v>642</v>
      </c>
      <c r="F13">
        <v>0</v>
      </c>
      <c r="J13" s="304"/>
      <c r="K13" s="306"/>
      <c r="L13" s="306"/>
      <c r="M13" s="306"/>
      <c r="N13" s="307"/>
      <c r="O13">
        <v>1039</v>
      </c>
      <c r="P13" t="s">
        <v>642</v>
      </c>
      <c r="Q13">
        <f t="shared" si="0"/>
        <v>0</v>
      </c>
    </row>
    <row r="14" spans="1:17">
      <c r="D14">
        <v>1040</v>
      </c>
      <c r="E14" t="s">
        <v>88</v>
      </c>
      <c r="F14">
        <v>0</v>
      </c>
      <c r="J14" s="309" t="s">
        <v>1085</v>
      </c>
      <c r="K14" s="306" t="s">
        <v>1083</v>
      </c>
      <c r="L14" s="306"/>
      <c r="M14" s="306"/>
      <c r="N14" s="307"/>
      <c r="O14">
        <v>1040</v>
      </c>
      <c r="P14" t="s">
        <v>88</v>
      </c>
      <c r="Q14">
        <f t="shared" si="0"/>
        <v>0</v>
      </c>
    </row>
    <row r="15" spans="1:17">
      <c r="D15">
        <v>1044</v>
      </c>
      <c r="E15" t="s">
        <v>658</v>
      </c>
      <c r="F15">
        <v>0</v>
      </c>
      <c r="J15" s="304"/>
      <c r="K15" s="306" t="s">
        <v>852</v>
      </c>
      <c r="L15" s="306"/>
      <c r="M15" s="306"/>
      <c r="N15" s="307"/>
      <c r="O15">
        <v>1044</v>
      </c>
      <c r="P15" t="s">
        <v>658</v>
      </c>
      <c r="Q15">
        <f t="shared" si="0"/>
        <v>0</v>
      </c>
    </row>
    <row r="16" spans="1:17">
      <c r="D16">
        <v>1046</v>
      </c>
      <c r="E16" t="s">
        <v>854</v>
      </c>
      <c r="F16">
        <v>0</v>
      </c>
      <c r="J16" s="304"/>
      <c r="K16" s="306"/>
      <c r="L16" s="306"/>
      <c r="M16" s="306"/>
      <c r="N16" s="307"/>
      <c r="O16">
        <v>1046</v>
      </c>
      <c r="P16" t="s">
        <v>854</v>
      </c>
      <c r="Q16">
        <f t="shared" si="0"/>
        <v>0</v>
      </c>
    </row>
    <row r="17" spans="1:17">
      <c r="D17">
        <v>1047</v>
      </c>
      <c r="E17" t="s">
        <v>855</v>
      </c>
      <c r="F17">
        <v>0</v>
      </c>
      <c r="J17" s="309" t="s">
        <v>1091</v>
      </c>
      <c r="K17" s="310"/>
      <c r="L17" s="310"/>
      <c r="M17" s="310"/>
      <c r="N17" s="307"/>
      <c r="O17">
        <v>1047</v>
      </c>
      <c r="P17" t="s">
        <v>855</v>
      </c>
      <c r="Q17">
        <f t="shared" si="0"/>
        <v>0</v>
      </c>
    </row>
    <row r="18" spans="1:17">
      <c r="D18">
        <v>1048</v>
      </c>
      <c r="E18" t="s">
        <v>856</v>
      </c>
      <c r="F18">
        <v>0</v>
      </c>
      <c r="J18" s="312" t="s">
        <v>1092</v>
      </c>
      <c r="K18" s="310"/>
      <c r="L18" s="310"/>
      <c r="M18" s="310"/>
      <c r="N18" s="307"/>
      <c r="O18">
        <v>1048</v>
      </c>
      <c r="P18" t="s">
        <v>856</v>
      </c>
      <c r="Q18">
        <f t="shared" si="0"/>
        <v>0</v>
      </c>
    </row>
    <row r="19" spans="1:17">
      <c r="D19">
        <v>1049</v>
      </c>
      <c r="E19" t="s">
        <v>857</v>
      </c>
      <c r="F19">
        <v>0</v>
      </c>
      <c r="J19" s="313" t="s">
        <v>1090</v>
      </c>
      <c r="K19" s="311"/>
      <c r="L19" s="311"/>
      <c r="M19" s="311"/>
      <c r="N19" s="314"/>
      <c r="O19">
        <v>1049</v>
      </c>
      <c r="P19" t="s">
        <v>857</v>
      </c>
      <c r="Q19">
        <f t="shared" si="0"/>
        <v>0</v>
      </c>
    </row>
    <row r="20" spans="1:17">
      <c r="D20">
        <v>1050</v>
      </c>
      <c r="E20" t="s">
        <v>858</v>
      </c>
      <c r="F20">
        <v>0</v>
      </c>
      <c r="J20" s="293"/>
      <c r="K20" s="293"/>
      <c r="L20" s="293"/>
      <c r="M20" s="293"/>
      <c r="N20" s="293"/>
      <c r="O20">
        <v>1050</v>
      </c>
      <c r="P20" t="s">
        <v>858</v>
      </c>
      <c r="Q20">
        <f>D20-O20</f>
        <v>0</v>
      </c>
    </row>
    <row r="21" spans="1:17">
      <c r="D21">
        <v>1051</v>
      </c>
      <c r="E21" t="s">
        <v>859</v>
      </c>
      <c r="F21">
        <v>0</v>
      </c>
      <c r="J21" s="300"/>
      <c r="K21" s="293"/>
      <c r="L21" s="293"/>
      <c r="M21" s="293"/>
      <c r="N21" s="293"/>
      <c r="O21">
        <v>1051</v>
      </c>
      <c r="P21" t="s">
        <v>859</v>
      </c>
      <c r="Q21">
        <f t="shared" si="0"/>
        <v>0</v>
      </c>
    </row>
    <row r="22" spans="1:17">
      <c r="A22">
        <v>1100</v>
      </c>
      <c r="B22" t="s">
        <v>218</v>
      </c>
      <c r="F22">
        <v>0</v>
      </c>
      <c r="Q22">
        <f t="shared" si="0"/>
        <v>0</v>
      </c>
    </row>
    <row r="23" spans="1:17">
      <c r="D23">
        <v>1101</v>
      </c>
      <c r="E23" t="s">
        <v>860</v>
      </c>
      <c r="F23">
        <v>0</v>
      </c>
      <c r="O23">
        <v>1101</v>
      </c>
      <c r="P23" t="s">
        <v>860</v>
      </c>
      <c r="Q23">
        <f t="shared" si="0"/>
        <v>0</v>
      </c>
    </row>
    <row r="24" spans="1:17">
      <c r="D24">
        <v>1102</v>
      </c>
      <c r="E24" t="s">
        <v>649</v>
      </c>
      <c r="F24">
        <v>0</v>
      </c>
      <c r="O24">
        <v>1102</v>
      </c>
      <c r="P24" t="s">
        <v>649</v>
      </c>
      <c r="Q24">
        <f t="shared" si="0"/>
        <v>0</v>
      </c>
    </row>
    <row r="25" spans="1:17">
      <c r="D25">
        <v>1103</v>
      </c>
      <c r="E25" t="s">
        <v>861</v>
      </c>
      <c r="F25">
        <v>0</v>
      </c>
      <c r="O25">
        <v>1103</v>
      </c>
      <c r="P25" t="s">
        <v>861</v>
      </c>
      <c r="Q25">
        <f t="shared" si="0"/>
        <v>0</v>
      </c>
    </row>
    <row r="26" spans="1:17">
      <c r="D26">
        <v>1104</v>
      </c>
      <c r="E26" t="s">
        <v>267</v>
      </c>
      <c r="F26">
        <v>0</v>
      </c>
      <c r="O26">
        <v>1104</v>
      </c>
      <c r="P26" t="s">
        <v>267</v>
      </c>
      <c r="Q26">
        <f t="shared" si="0"/>
        <v>0</v>
      </c>
    </row>
    <row r="27" spans="1:17">
      <c r="D27">
        <v>1105</v>
      </c>
      <c r="E27" t="s">
        <v>268</v>
      </c>
      <c r="F27">
        <v>0</v>
      </c>
      <c r="O27">
        <v>1105</v>
      </c>
      <c r="P27" t="s">
        <v>268</v>
      </c>
      <c r="Q27">
        <f t="shared" si="0"/>
        <v>0</v>
      </c>
    </row>
    <row r="28" spans="1:17">
      <c r="D28">
        <v>1106</v>
      </c>
      <c r="E28" t="s">
        <v>269</v>
      </c>
      <c r="F28">
        <v>0</v>
      </c>
      <c r="O28">
        <v>1106</v>
      </c>
      <c r="P28" t="s">
        <v>269</v>
      </c>
      <c r="Q28">
        <f t="shared" si="0"/>
        <v>0</v>
      </c>
    </row>
    <row r="29" spans="1:17">
      <c r="D29">
        <v>1107</v>
      </c>
      <c r="E29" t="s">
        <v>651</v>
      </c>
      <c r="F29">
        <v>0</v>
      </c>
      <c r="O29">
        <v>1107</v>
      </c>
      <c r="P29" t="s">
        <v>651</v>
      </c>
      <c r="Q29">
        <f t="shared" si="0"/>
        <v>0</v>
      </c>
    </row>
    <row r="30" spans="1:17">
      <c r="D30">
        <v>1109</v>
      </c>
      <c r="E30" t="s">
        <v>11</v>
      </c>
      <c r="F30">
        <v>0</v>
      </c>
      <c r="O30">
        <v>1109</v>
      </c>
      <c r="P30" t="s">
        <v>11</v>
      </c>
      <c r="Q30">
        <f t="shared" si="0"/>
        <v>0</v>
      </c>
    </row>
    <row r="31" spans="1:17">
      <c r="D31">
        <v>1110</v>
      </c>
      <c r="E31" t="s">
        <v>12</v>
      </c>
      <c r="F31">
        <v>0</v>
      </c>
      <c r="O31">
        <v>1110</v>
      </c>
      <c r="P31" t="s">
        <v>12</v>
      </c>
      <c r="Q31">
        <f t="shared" si="0"/>
        <v>0</v>
      </c>
    </row>
    <row r="32" spans="1:17">
      <c r="D32">
        <v>1111</v>
      </c>
      <c r="E32" t="s">
        <v>13</v>
      </c>
      <c r="F32">
        <v>0</v>
      </c>
      <c r="O32">
        <v>1111</v>
      </c>
      <c r="P32" t="s">
        <v>13</v>
      </c>
      <c r="Q32">
        <f t="shared" si="0"/>
        <v>0</v>
      </c>
    </row>
    <row r="33" spans="1:17">
      <c r="A33">
        <v>1200</v>
      </c>
      <c r="B33" t="s">
        <v>14</v>
      </c>
      <c r="F33">
        <v>0</v>
      </c>
      <c r="Q33">
        <f t="shared" si="0"/>
        <v>0</v>
      </c>
    </row>
    <row r="34" spans="1:17">
      <c r="D34">
        <v>1202</v>
      </c>
      <c r="E34" t="s">
        <v>15</v>
      </c>
      <c r="F34">
        <v>0</v>
      </c>
      <c r="O34">
        <v>1202</v>
      </c>
      <c r="P34" t="s">
        <v>15</v>
      </c>
      <c r="Q34">
        <f t="shared" si="0"/>
        <v>0</v>
      </c>
    </row>
    <row r="35" spans="1:17">
      <c r="D35">
        <v>1205</v>
      </c>
      <c r="E35" t="s">
        <v>862</v>
      </c>
      <c r="F35">
        <v>0</v>
      </c>
      <c r="O35">
        <v>1205</v>
      </c>
      <c r="P35" t="s">
        <v>862</v>
      </c>
      <c r="Q35">
        <f t="shared" si="0"/>
        <v>0</v>
      </c>
    </row>
    <row r="36" spans="1:17">
      <c r="D36">
        <v>1206</v>
      </c>
      <c r="E36" t="s">
        <v>270</v>
      </c>
      <c r="F36">
        <v>0</v>
      </c>
      <c r="O36">
        <v>1206</v>
      </c>
      <c r="P36" t="s">
        <v>270</v>
      </c>
      <c r="Q36">
        <f t="shared" si="0"/>
        <v>0</v>
      </c>
    </row>
    <row r="37" spans="1:17">
      <c r="D37">
        <v>1208</v>
      </c>
      <c r="E37" t="s">
        <v>271</v>
      </c>
      <c r="F37">
        <v>0</v>
      </c>
      <c r="O37">
        <v>1208</v>
      </c>
      <c r="P37" t="s">
        <v>271</v>
      </c>
      <c r="Q37">
        <f t="shared" si="0"/>
        <v>0</v>
      </c>
    </row>
    <row r="38" spans="1:17">
      <c r="D38">
        <v>1245</v>
      </c>
      <c r="E38" t="s">
        <v>17</v>
      </c>
      <c r="F38">
        <v>0</v>
      </c>
      <c r="O38">
        <v>1245</v>
      </c>
      <c r="P38" t="s">
        <v>17</v>
      </c>
      <c r="Q38">
        <f t="shared" si="0"/>
        <v>0</v>
      </c>
    </row>
    <row r="39" spans="1:17">
      <c r="D39">
        <v>1250</v>
      </c>
      <c r="E39" t="s">
        <v>863</v>
      </c>
      <c r="F39">
        <v>0</v>
      </c>
      <c r="O39">
        <v>1250</v>
      </c>
      <c r="P39" t="s">
        <v>863</v>
      </c>
      <c r="Q39">
        <f t="shared" si="0"/>
        <v>0</v>
      </c>
    </row>
    <row r="40" spans="1:17">
      <c r="D40">
        <v>1251</v>
      </c>
      <c r="E40" t="s">
        <v>272</v>
      </c>
      <c r="F40">
        <v>0</v>
      </c>
      <c r="O40">
        <v>1251</v>
      </c>
      <c r="P40" t="s">
        <v>272</v>
      </c>
      <c r="Q40">
        <f t="shared" si="0"/>
        <v>0</v>
      </c>
    </row>
    <row r="41" spans="1:17">
      <c r="D41">
        <v>1252</v>
      </c>
      <c r="E41" t="s">
        <v>864</v>
      </c>
      <c r="F41">
        <v>0</v>
      </c>
      <c r="O41">
        <v>1252</v>
      </c>
      <c r="P41" t="s">
        <v>660</v>
      </c>
      <c r="Q41">
        <f t="shared" si="0"/>
        <v>0</v>
      </c>
    </row>
    <row r="42" spans="1:17">
      <c r="D42">
        <v>1253</v>
      </c>
      <c r="E42" t="s">
        <v>273</v>
      </c>
      <c r="F42">
        <v>0</v>
      </c>
      <c r="O42">
        <v>1253</v>
      </c>
      <c r="P42" t="s">
        <v>273</v>
      </c>
      <c r="Q42">
        <f t="shared" si="0"/>
        <v>0</v>
      </c>
    </row>
    <row r="43" spans="1:17">
      <c r="D43">
        <v>1291</v>
      </c>
      <c r="E43" t="s">
        <v>586</v>
      </c>
      <c r="F43">
        <v>0</v>
      </c>
      <c r="O43">
        <v>1291</v>
      </c>
      <c r="P43" t="s">
        <v>586</v>
      </c>
      <c r="Q43">
        <f t="shared" si="0"/>
        <v>0</v>
      </c>
    </row>
    <row r="44" spans="1:17">
      <c r="A44">
        <v>1300</v>
      </c>
      <c r="B44" t="s">
        <v>18</v>
      </c>
      <c r="F44">
        <v>0</v>
      </c>
      <c r="Q44">
        <f t="shared" si="0"/>
        <v>0</v>
      </c>
    </row>
    <row r="45" spans="1:17">
      <c r="D45">
        <v>1301</v>
      </c>
      <c r="E45" t="s">
        <v>18</v>
      </c>
      <c r="F45">
        <v>0</v>
      </c>
      <c r="O45">
        <v>1301</v>
      </c>
      <c r="P45" t="s">
        <v>18</v>
      </c>
      <c r="Q45">
        <f t="shared" si="0"/>
        <v>0</v>
      </c>
    </row>
    <row r="46" spans="1:17">
      <c r="D46">
        <v>1302</v>
      </c>
      <c r="E46" t="s">
        <v>661</v>
      </c>
      <c r="F46">
        <v>0</v>
      </c>
      <c r="O46">
        <v>1302</v>
      </c>
      <c r="P46" t="s">
        <v>661</v>
      </c>
      <c r="Q46">
        <f t="shared" si="0"/>
        <v>0</v>
      </c>
    </row>
    <row r="47" spans="1:17">
      <c r="D47" s="217">
        <v>1303</v>
      </c>
      <c r="E47" s="218" t="s">
        <v>1036</v>
      </c>
      <c r="F47">
        <v>0</v>
      </c>
      <c r="O47">
        <v>1303</v>
      </c>
      <c r="P47" s="77" t="s">
        <v>1036</v>
      </c>
      <c r="Q47">
        <f t="shared" si="0"/>
        <v>0</v>
      </c>
    </row>
    <row r="48" spans="1:17">
      <c r="D48">
        <v>1304</v>
      </c>
      <c r="E48" t="s">
        <v>662</v>
      </c>
      <c r="F48">
        <v>0</v>
      </c>
      <c r="O48">
        <v>1304</v>
      </c>
      <c r="P48" t="s">
        <v>662</v>
      </c>
      <c r="Q48">
        <f t="shared" si="0"/>
        <v>0</v>
      </c>
    </row>
    <row r="49" spans="1:17">
      <c r="D49">
        <v>1306</v>
      </c>
      <c r="E49" t="s">
        <v>585</v>
      </c>
      <c r="F49">
        <v>0</v>
      </c>
      <c r="O49">
        <v>1306</v>
      </c>
      <c r="P49" t="s">
        <v>585</v>
      </c>
      <c r="Q49">
        <f t="shared" si="0"/>
        <v>0</v>
      </c>
    </row>
    <row r="50" spans="1:17">
      <c r="D50">
        <v>1310</v>
      </c>
      <c r="E50" t="s">
        <v>9</v>
      </c>
      <c r="F50">
        <v>0</v>
      </c>
      <c r="O50">
        <v>1310</v>
      </c>
      <c r="P50" t="s">
        <v>9</v>
      </c>
      <c r="Q50">
        <f t="shared" si="0"/>
        <v>0</v>
      </c>
    </row>
    <row r="51" spans="1:17">
      <c r="D51">
        <v>1311</v>
      </c>
      <c r="E51" t="s">
        <v>19</v>
      </c>
      <c r="F51">
        <v>0</v>
      </c>
      <c r="O51">
        <v>1311</v>
      </c>
      <c r="P51" t="s">
        <v>19</v>
      </c>
      <c r="Q51">
        <f t="shared" si="0"/>
        <v>0</v>
      </c>
    </row>
    <row r="52" spans="1:17">
      <c r="D52">
        <v>1345</v>
      </c>
      <c r="E52" t="s">
        <v>17</v>
      </c>
      <c r="F52">
        <v>0</v>
      </c>
      <c r="O52">
        <v>1345</v>
      </c>
      <c r="P52" t="s">
        <v>17</v>
      </c>
      <c r="Q52">
        <f t="shared" si="0"/>
        <v>0</v>
      </c>
    </row>
    <row r="53" spans="1:17">
      <c r="D53">
        <v>1350</v>
      </c>
      <c r="E53" t="s">
        <v>863</v>
      </c>
      <c r="F53">
        <v>0</v>
      </c>
      <c r="O53">
        <v>1350</v>
      </c>
      <c r="P53" t="s">
        <v>863</v>
      </c>
      <c r="Q53">
        <f t="shared" si="0"/>
        <v>0</v>
      </c>
    </row>
    <row r="54" spans="1:17">
      <c r="D54">
        <v>1351</v>
      </c>
      <c r="E54" t="s">
        <v>272</v>
      </c>
      <c r="F54">
        <v>0</v>
      </c>
      <c r="O54">
        <v>1351</v>
      </c>
      <c r="P54" t="s">
        <v>272</v>
      </c>
      <c r="Q54">
        <f t="shared" si="0"/>
        <v>0</v>
      </c>
    </row>
    <row r="55" spans="1:17">
      <c r="D55">
        <v>1352</v>
      </c>
      <c r="E55" t="s">
        <v>864</v>
      </c>
      <c r="F55">
        <v>0</v>
      </c>
      <c r="O55">
        <v>1352</v>
      </c>
      <c r="P55" t="s">
        <v>660</v>
      </c>
      <c r="Q55">
        <f t="shared" si="0"/>
        <v>0</v>
      </c>
    </row>
    <row r="56" spans="1:17">
      <c r="D56">
        <v>1353</v>
      </c>
      <c r="E56" t="s">
        <v>273</v>
      </c>
      <c r="F56">
        <v>0</v>
      </c>
      <c r="O56">
        <v>1353</v>
      </c>
      <c r="P56" t="s">
        <v>273</v>
      </c>
      <c r="Q56">
        <f t="shared" si="0"/>
        <v>0</v>
      </c>
    </row>
    <row r="57" spans="1:17">
      <c r="D57">
        <v>1391</v>
      </c>
      <c r="E57" t="s">
        <v>587</v>
      </c>
      <c r="F57">
        <v>0</v>
      </c>
      <c r="O57">
        <v>1391</v>
      </c>
      <c r="P57" t="s">
        <v>587</v>
      </c>
      <c r="Q57">
        <f t="shared" si="0"/>
        <v>0</v>
      </c>
    </row>
    <row r="58" spans="1:17">
      <c r="A58">
        <v>1400</v>
      </c>
      <c r="B58" t="s">
        <v>219</v>
      </c>
      <c r="F58">
        <v>0</v>
      </c>
      <c r="Q58">
        <f t="shared" si="0"/>
        <v>0</v>
      </c>
    </row>
    <row r="59" spans="1:17">
      <c r="D59">
        <v>1401</v>
      </c>
      <c r="E59" t="s">
        <v>20</v>
      </c>
      <c r="F59">
        <v>0</v>
      </c>
      <c r="O59">
        <v>1401</v>
      </c>
      <c r="P59" t="s">
        <v>20</v>
      </c>
      <c r="Q59">
        <f t="shared" si="0"/>
        <v>0</v>
      </c>
    </row>
    <row r="60" spans="1:17">
      <c r="D60">
        <v>1402</v>
      </c>
      <c r="E60" t="s">
        <v>21</v>
      </c>
      <c r="F60">
        <v>0</v>
      </c>
      <c r="O60">
        <v>1402</v>
      </c>
      <c r="P60" t="s">
        <v>21</v>
      </c>
      <c r="Q60">
        <f t="shared" si="0"/>
        <v>0</v>
      </c>
    </row>
    <row r="61" spans="1:17">
      <c r="D61">
        <v>1403</v>
      </c>
      <c r="E61" t="s">
        <v>865</v>
      </c>
      <c r="F61">
        <v>0</v>
      </c>
      <c r="O61">
        <v>1403</v>
      </c>
      <c r="P61" t="s">
        <v>865</v>
      </c>
      <c r="Q61">
        <f t="shared" si="0"/>
        <v>0</v>
      </c>
    </row>
    <row r="62" spans="1:17">
      <c r="D62">
        <v>1404</v>
      </c>
      <c r="E62" t="s">
        <v>866</v>
      </c>
      <c r="F62">
        <v>0</v>
      </c>
      <c r="O62">
        <v>1404</v>
      </c>
      <c r="P62" t="s">
        <v>866</v>
      </c>
      <c r="Q62">
        <f t="shared" si="0"/>
        <v>0</v>
      </c>
    </row>
    <row r="63" spans="1:17">
      <c r="D63">
        <v>1405</v>
      </c>
      <c r="E63" t="s">
        <v>867</v>
      </c>
      <c r="F63">
        <v>0</v>
      </c>
      <c r="O63">
        <v>1405</v>
      </c>
      <c r="P63" t="s">
        <v>867</v>
      </c>
      <c r="Q63">
        <f t="shared" si="0"/>
        <v>0</v>
      </c>
    </row>
    <row r="64" spans="1:17">
      <c r="D64">
        <v>1406</v>
      </c>
      <c r="E64" t="s">
        <v>868</v>
      </c>
      <c r="F64">
        <v>0</v>
      </c>
      <c r="O64">
        <v>1406</v>
      </c>
      <c r="P64" t="s">
        <v>868</v>
      </c>
      <c r="Q64">
        <f t="shared" si="0"/>
        <v>0</v>
      </c>
    </row>
    <row r="65" spans="4:17">
      <c r="D65">
        <v>1407</v>
      </c>
      <c r="E65" t="s">
        <v>869</v>
      </c>
      <c r="F65">
        <v>0</v>
      </c>
      <c r="O65">
        <v>1407</v>
      </c>
      <c r="P65" t="s">
        <v>869</v>
      </c>
      <c r="Q65">
        <f t="shared" si="0"/>
        <v>0</v>
      </c>
    </row>
    <row r="66" spans="4:17">
      <c r="D66">
        <v>1408</v>
      </c>
      <c r="E66" t="s">
        <v>870</v>
      </c>
      <c r="F66">
        <v>0</v>
      </c>
      <c r="O66">
        <v>1408</v>
      </c>
      <c r="P66" t="s">
        <v>870</v>
      </c>
      <c r="Q66">
        <f t="shared" si="0"/>
        <v>0</v>
      </c>
    </row>
    <row r="67" spans="4:17">
      <c r="D67">
        <v>1409</v>
      </c>
      <c r="E67" t="s">
        <v>871</v>
      </c>
      <c r="F67">
        <v>0</v>
      </c>
      <c r="O67">
        <v>1409</v>
      </c>
      <c r="P67" t="s">
        <v>871</v>
      </c>
      <c r="Q67">
        <f t="shared" si="0"/>
        <v>0</v>
      </c>
    </row>
    <row r="68" spans="4:17">
      <c r="D68">
        <v>1410</v>
      </c>
      <c r="E68" t="s">
        <v>281</v>
      </c>
      <c r="F68">
        <v>0</v>
      </c>
      <c r="O68">
        <v>1410</v>
      </c>
      <c r="P68" t="s">
        <v>281</v>
      </c>
      <c r="Q68">
        <f t="shared" ref="Q68:Q133" si="1">D68-O68</f>
        <v>0</v>
      </c>
    </row>
    <row r="69" spans="4:17">
      <c r="D69">
        <v>1411</v>
      </c>
      <c r="E69" t="s">
        <v>282</v>
      </c>
      <c r="F69">
        <v>0</v>
      </c>
      <c r="O69">
        <v>1411</v>
      </c>
      <c r="P69" t="s">
        <v>282</v>
      </c>
      <c r="Q69">
        <f t="shared" si="1"/>
        <v>0</v>
      </c>
    </row>
    <row r="70" spans="4:17">
      <c r="D70">
        <v>1412</v>
      </c>
      <c r="E70" t="s">
        <v>872</v>
      </c>
      <c r="F70">
        <v>0</v>
      </c>
      <c r="O70">
        <v>1412</v>
      </c>
      <c r="P70" t="s">
        <v>872</v>
      </c>
      <c r="Q70">
        <f t="shared" si="1"/>
        <v>0</v>
      </c>
    </row>
    <row r="71" spans="4:17">
      <c r="D71">
        <v>1413</v>
      </c>
      <c r="E71" t="s">
        <v>873</v>
      </c>
      <c r="F71">
        <v>0</v>
      </c>
      <c r="O71">
        <v>1413</v>
      </c>
      <c r="P71" t="s">
        <v>873</v>
      </c>
      <c r="Q71">
        <f t="shared" si="1"/>
        <v>0</v>
      </c>
    </row>
    <row r="72" spans="4:17">
      <c r="D72">
        <v>1414</v>
      </c>
      <c r="E72" t="s">
        <v>622</v>
      </c>
      <c r="F72">
        <v>0</v>
      </c>
      <c r="O72">
        <v>1414</v>
      </c>
      <c r="P72" t="s">
        <v>622</v>
      </c>
      <c r="Q72">
        <f t="shared" si="1"/>
        <v>0</v>
      </c>
    </row>
    <row r="73" spans="4:17">
      <c r="D73">
        <v>1415</v>
      </c>
      <c r="E73" t="s">
        <v>624</v>
      </c>
      <c r="F73">
        <v>0</v>
      </c>
      <c r="O73">
        <v>1415</v>
      </c>
      <c r="P73" t="s">
        <v>624</v>
      </c>
      <c r="Q73">
        <f t="shared" si="1"/>
        <v>0</v>
      </c>
    </row>
    <row r="74" spans="4:17">
      <c r="D74">
        <v>1416</v>
      </c>
      <c r="E74" t="s">
        <v>626</v>
      </c>
      <c r="F74">
        <v>0</v>
      </c>
      <c r="O74">
        <v>1416</v>
      </c>
      <c r="P74" t="s">
        <v>626</v>
      </c>
      <c r="Q74">
        <f t="shared" si="1"/>
        <v>0</v>
      </c>
    </row>
    <row r="75" spans="4:17">
      <c r="D75">
        <v>1417</v>
      </c>
      <c r="E75" t="s">
        <v>628</v>
      </c>
      <c r="F75">
        <v>0</v>
      </c>
      <c r="O75">
        <v>1417</v>
      </c>
      <c r="P75" t="s">
        <v>628</v>
      </c>
      <c r="Q75">
        <f t="shared" si="1"/>
        <v>0</v>
      </c>
    </row>
    <row r="76" spans="4:17">
      <c r="D76">
        <v>1418</v>
      </c>
      <c r="E76" t="s">
        <v>630</v>
      </c>
      <c r="F76">
        <v>0</v>
      </c>
      <c r="O76">
        <v>1418</v>
      </c>
      <c r="P76" t="s">
        <v>630</v>
      </c>
      <c r="Q76">
        <f t="shared" si="1"/>
        <v>0</v>
      </c>
    </row>
    <row r="77" spans="4:17">
      <c r="D77">
        <v>1419</v>
      </c>
      <c r="E77" t="s">
        <v>632</v>
      </c>
      <c r="F77">
        <v>0</v>
      </c>
      <c r="O77">
        <v>1419</v>
      </c>
      <c r="P77" t="s">
        <v>632</v>
      </c>
      <c r="Q77">
        <f t="shared" si="1"/>
        <v>0</v>
      </c>
    </row>
    <row r="78" spans="4:17">
      <c r="D78">
        <v>1420</v>
      </c>
      <c r="E78" t="s">
        <v>874</v>
      </c>
      <c r="F78">
        <v>0</v>
      </c>
      <c r="O78">
        <v>1420</v>
      </c>
      <c r="P78" t="s">
        <v>874</v>
      </c>
      <c r="Q78">
        <f t="shared" si="1"/>
        <v>0</v>
      </c>
    </row>
    <row r="79" spans="4:17">
      <c r="D79">
        <v>1421</v>
      </c>
      <c r="E79" t="s">
        <v>26</v>
      </c>
      <c r="F79">
        <v>0</v>
      </c>
      <c r="O79">
        <v>1421</v>
      </c>
      <c r="P79" t="s">
        <v>26</v>
      </c>
      <c r="Q79">
        <f t="shared" si="1"/>
        <v>0</v>
      </c>
    </row>
    <row r="80" spans="4:17">
      <c r="D80">
        <v>1422</v>
      </c>
      <c r="E80" t="s">
        <v>875</v>
      </c>
      <c r="F80">
        <v>0</v>
      </c>
      <c r="O80">
        <v>1422</v>
      </c>
      <c r="P80" t="s">
        <v>875</v>
      </c>
      <c r="Q80">
        <f t="shared" si="1"/>
        <v>0</v>
      </c>
    </row>
    <row r="81" spans="1:17">
      <c r="D81">
        <v>1425</v>
      </c>
      <c r="E81" t="s">
        <v>876</v>
      </c>
      <c r="F81">
        <v>0</v>
      </c>
      <c r="O81">
        <v>1425</v>
      </c>
      <c r="P81" t="s">
        <v>876</v>
      </c>
      <c r="Q81">
        <f t="shared" si="1"/>
        <v>0</v>
      </c>
    </row>
    <row r="82" spans="1:17">
      <c r="D82">
        <v>1426</v>
      </c>
      <c r="E82" t="s">
        <v>877</v>
      </c>
      <c r="F82">
        <v>0</v>
      </c>
      <c r="O82">
        <v>1426</v>
      </c>
      <c r="P82" t="s">
        <v>877</v>
      </c>
      <c r="Q82">
        <f t="shared" si="1"/>
        <v>0</v>
      </c>
    </row>
    <row r="83" spans="1:17">
      <c r="D83">
        <v>1427</v>
      </c>
      <c r="E83" t="s">
        <v>29</v>
      </c>
      <c r="F83">
        <v>0</v>
      </c>
      <c r="O83">
        <v>1427</v>
      </c>
      <c r="P83" t="s">
        <v>29</v>
      </c>
      <c r="Q83">
        <f t="shared" si="1"/>
        <v>0</v>
      </c>
    </row>
    <row r="84" spans="1:17">
      <c r="D84">
        <v>1431</v>
      </c>
      <c r="E84" t="s">
        <v>878</v>
      </c>
      <c r="F84">
        <v>0</v>
      </c>
      <c r="O84">
        <v>1431</v>
      </c>
      <c r="P84" t="s">
        <v>878</v>
      </c>
      <c r="Q84">
        <f t="shared" si="1"/>
        <v>0</v>
      </c>
    </row>
    <row r="85" spans="1:17">
      <c r="D85">
        <v>1432</v>
      </c>
      <c r="E85" t="s">
        <v>833</v>
      </c>
      <c r="F85">
        <v>0</v>
      </c>
      <c r="O85">
        <v>1432</v>
      </c>
      <c r="P85" t="s">
        <v>833</v>
      </c>
      <c r="Q85">
        <f t="shared" si="1"/>
        <v>0</v>
      </c>
    </row>
    <row r="86" spans="1:17">
      <c r="D86">
        <v>1440</v>
      </c>
      <c r="E86" t="s">
        <v>263</v>
      </c>
      <c r="F86">
        <v>0</v>
      </c>
      <c r="O86">
        <v>1440</v>
      </c>
      <c r="P86" t="s">
        <v>263</v>
      </c>
      <c r="Q86">
        <f t="shared" si="1"/>
        <v>0</v>
      </c>
    </row>
    <row r="87" spans="1:17">
      <c r="D87">
        <v>1450</v>
      </c>
      <c r="E87" t="s">
        <v>863</v>
      </c>
      <c r="F87">
        <v>0</v>
      </c>
      <c r="O87">
        <v>1450</v>
      </c>
      <c r="P87" t="s">
        <v>863</v>
      </c>
      <c r="Q87">
        <f t="shared" si="1"/>
        <v>0</v>
      </c>
    </row>
    <row r="88" spans="1:17">
      <c r="D88">
        <v>1451</v>
      </c>
      <c r="E88" t="s">
        <v>272</v>
      </c>
      <c r="F88">
        <v>0</v>
      </c>
      <c r="O88">
        <v>1451</v>
      </c>
      <c r="P88" t="s">
        <v>272</v>
      </c>
      <c r="Q88">
        <f t="shared" si="1"/>
        <v>0</v>
      </c>
    </row>
    <row r="89" spans="1:17">
      <c r="D89">
        <v>1452</v>
      </c>
      <c r="E89" t="s">
        <v>879</v>
      </c>
      <c r="F89">
        <v>0</v>
      </c>
      <c r="O89">
        <v>1452</v>
      </c>
      <c r="P89" t="s">
        <v>660</v>
      </c>
      <c r="Q89">
        <f t="shared" si="1"/>
        <v>0</v>
      </c>
    </row>
    <row r="90" spans="1:17">
      <c r="D90">
        <v>1453</v>
      </c>
      <c r="E90" t="s">
        <v>273</v>
      </c>
      <c r="F90">
        <v>0</v>
      </c>
      <c r="O90">
        <v>1453</v>
      </c>
      <c r="P90" t="s">
        <v>273</v>
      </c>
      <c r="Q90">
        <f t="shared" si="1"/>
        <v>0</v>
      </c>
    </row>
    <row r="91" spans="1:17">
      <c r="A91">
        <v>1500</v>
      </c>
      <c r="B91" t="s">
        <v>220</v>
      </c>
      <c r="F91">
        <v>0</v>
      </c>
      <c r="Q91">
        <f t="shared" si="1"/>
        <v>0</v>
      </c>
    </row>
    <row r="92" spans="1:17">
      <c r="D92">
        <v>1501</v>
      </c>
      <c r="E92" t="s">
        <v>880</v>
      </c>
      <c r="F92">
        <v>0</v>
      </c>
      <c r="O92">
        <v>1501</v>
      </c>
      <c r="P92" t="s">
        <v>880</v>
      </c>
      <c r="Q92">
        <f t="shared" si="1"/>
        <v>0</v>
      </c>
    </row>
    <row r="93" spans="1:17">
      <c r="D93">
        <v>1502</v>
      </c>
      <c r="E93" t="s">
        <v>288</v>
      </c>
      <c r="F93">
        <v>0</v>
      </c>
      <c r="O93">
        <v>1502</v>
      </c>
      <c r="P93" t="s">
        <v>288</v>
      </c>
      <c r="Q93">
        <f t="shared" si="1"/>
        <v>0</v>
      </c>
    </row>
    <row r="94" spans="1:17">
      <c r="D94">
        <v>1503</v>
      </c>
      <c r="E94" t="s">
        <v>289</v>
      </c>
      <c r="F94">
        <v>0</v>
      </c>
      <c r="O94">
        <v>1503</v>
      </c>
      <c r="P94" t="s">
        <v>289</v>
      </c>
      <c r="Q94">
        <f t="shared" si="1"/>
        <v>0</v>
      </c>
    </row>
    <row r="95" spans="1:17">
      <c r="D95">
        <v>1505</v>
      </c>
      <c r="E95" t="s">
        <v>290</v>
      </c>
      <c r="F95">
        <v>0</v>
      </c>
      <c r="O95">
        <v>1505</v>
      </c>
      <c r="P95" t="s">
        <v>290</v>
      </c>
      <c r="Q95">
        <f t="shared" si="1"/>
        <v>0</v>
      </c>
    </row>
    <row r="96" spans="1:17">
      <c r="D96">
        <v>1540</v>
      </c>
      <c r="E96" t="s">
        <v>294</v>
      </c>
      <c r="F96">
        <v>0</v>
      </c>
      <c r="O96">
        <v>1540</v>
      </c>
      <c r="P96" t="s">
        <v>294</v>
      </c>
      <c r="Q96">
        <f t="shared" si="1"/>
        <v>0</v>
      </c>
    </row>
    <row r="97" spans="1:17">
      <c r="D97">
        <v>1541</v>
      </c>
      <c r="E97" t="s">
        <v>43</v>
      </c>
      <c r="F97">
        <v>0</v>
      </c>
      <c r="O97">
        <v>1541</v>
      </c>
      <c r="P97" t="s">
        <v>43</v>
      </c>
      <c r="Q97">
        <f t="shared" si="1"/>
        <v>0</v>
      </c>
    </row>
    <row r="98" spans="1:17">
      <c r="D98">
        <v>1542</v>
      </c>
      <c r="E98" t="s">
        <v>44</v>
      </c>
      <c r="F98">
        <v>0</v>
      </c>
      <c r="O98">
        <v>1542</v>
      </c>
      <c r="P98" t="s">
        <v>44</v>
      </c>
      <c r="Q98">
        <f t="shared" si="1"/>
        <v>0</v>
      </c>
    </row>
    <row r="99" spans="1:17">
      <c r="A99">
        <v>2000</v>
      </c>
      <c r="B99" t="s">
        <v>221</v>
      </c>
      <c r="F99">
        <v>0</v>
      </c>
      <c r="Q99">
        <f t="shared" si="1"/>
        <v>0</v>
      </c>
    </row>
    <row r="100" spans="1:17">
      <c r="D100">
        <v>2001</v>
      </c>
      <c r="E100" t="s">
        <v>31</v>
      </c>
      <c r="F100">
        <v>0</v>
      </c>
      <c r="O100">
        <v>2001</v>
      </c>
      <c r="P100" t="s">
        <v>31</v>
      </c>
      <c r="Q100">
        <f t="shared" si="1"/>
        <v>0</v>
      </c>
    </row>
    <row r="101" spans="1:17">
      <c r="D101">
        <v>2002</v>
      </c>
      <c r="E101" t="s">
        <v>30</v>
      </c>
      <c r="F101">
        <v>0</v>
      </c>
      <c r="O101">
        <v>2002</v>
      </c>
      <c r="P101" t="s">
        <v>30</v>
      </c>
      <c r="Q101">
        <f t="shared" si="1"/>
        <v>0</v>
      </c>
    </row>
    <row r="102" spans="1:17">
      <c r="D102">
        <v>2004</v>
      </c>
      <c r="E102" t="s">
        <v>32</v>
      </c>
      <c r="F102">
        <v>0</v>
      </c>
      <c r="O102">
        <v>2004</v>
      </c>
      <c r="P102" t="s">
        <v>32</v>
      </c>
      <c r="Q102">
        <f t="shared" si="1"/>
        <v>0</v>
      </c>
    </row>
    <row r="103" spans="1:17">
      <c r="D103">
        <v>2005</v>
      </c>
      <c r="E103" t="s">
        <v>296</v>
      </c>
      <c r="F103">
        <v>0</v>
      </c>
      <c r="O103">
        <v>2005</v>
      </c>
      <c r="P103" t="s">
        <v>296</v>
      </c>
      <c r="Q103">
        <f t="shared" si="1"/>
        <v>0</v>
      </c>
    </row>
    <row r="104" spans="1:17">
      <c r="D104">
        <v>2006</v>
      </c>
      <c r="E104" t="s">
        <v>297</v>
      </c>
      <c r="F104">
        <v>0</v>
      </c>
      <c r="O104">
        <v>2006</v>
      </c>
      <c r="P104" t="s">
        <v>297</v>
      </c>
      <c r="Q104">
        <f t="shared" si="1"/>
        <v>0</v>
      </c>
    </row>
    <row r="105" spans="1:17">
      <c r="D105">
        <v>2008</v>
      </c>
      <c r="E105" t="s">
        <v>33</v>
      </c>
      <c r="F105">
        <v>0</v>
      </c>
      <c r="O105">
        <v>2008</v>
      </c>
      <c r="P105" t="s">
        <v>33</v>
      </c>
      <c r="Q105">
        <f t="shared" si="1"/>
        <v>0</v>
      </c>
    </row>
    <row r="106" spans="1:17">
      <c r="D106">
        <v>2009</v>
      </c>
      <c r="E106" t="s">
        <v>304</v>
      </c>
      <c r="F106">
        <v>0</v>
      </c>
      <c r="O106">
        <v>2009</v>
      </c>
      <c r="P106" t="s">
        <v>304</v>
      </c>
      <c r="Q106">
        <f t="shared" si="1"/>
        <v>0</v>
      </c>
    </row>
    <row r="107" spans="1:17">
      <c r="D107">
        <v>2010</v>
      </c>
      <c r="E107" t="s">
        <v>666</v>
      </c>
      <c r="F107">
        <v>0</v>
      </c>
      <c r="O107">
        <v>2010</v>
      </c>
      <c r="P107" t="s">
        <v>666</v>
      </c>
      <c r="Q107">
        <f t="shared" si="1"/>
        <v>0</v>
      </c>
    </row>
    <row r="108" spans="1:17">
      <c r="D108">
        <v>2011</v>
      </c>
      <c r="E108" t="s">
        <v>881</v>
      </c>
      <c r="F108">
        <v>0</v>
      </c>
      <c r="O108">
        <v>2011</v>
      </c>
      <c r="P108" t="s">
        <v>881</v>
      </c>
      <c r="Q108">
        <f t="shared" si="1"/>
        <v>0</v>
      </c>
    </row>
    <row r="109" spans="1:17">
      <c r="D109">
        <v>2012</v>
      </c>
      <c r="E109" t="s">
        <v>882</v>
      </c>
      <c r="F109">
        <v>0</v>
      </c>
      <c r="O109">
        <v>2012</v>
      </c>
      <c r="P109" t="s">
        <v>882</v>
      </c>
      <c r="Q109">
        <f t="shared" si="1"/>
        <v>0</v>
      </c>
    </row>
    <row r="110" spans="1:17">
      <c r="D110">
        <v>2013</v>
      </c>
      <c r="E110" t="s">
        <v>883</v>
      </c>
      <c r="F110">
        <v>0</v>
      </c>
      <c r="O110">
        <v>2013</v>
      </c>
      <c r="P110" t="s">
        <v>883</v>
      </c>
      <c r="Q110">
        <f t="shared" si="1"/>
        <v>0</v>
      </c>
    </row>
    <row r="111" spans="1:17">
      <c r="D111">
        <v>2014</v>
      </c>
      <c r="E111" t="s">
        <v>34</v>
      </c>
      <c r="F111">
        <v>0</v>
      </c>
      <c r="O111">
        <v>2014</v>
      </c>
      <c r="P111" t="s">
        <v>34</v>
      </c>
      <c r="Q111">
        <f t="shared" si="1"/>
        <v>0</v>
      </c>
    </row>
    <row r="112" spans="1:17">
      <c r="D112">
        <v>2015</v>
      </c>
      <c r="E112" t="s">
        <v>834</v>
      </c>
      <c r="F112">
        <v>0</v>
      </c>
      <c r="O112">
        <v>2015</v>
      </c>
      <c r="P112" t="s">
        <v>834</v>
      </c>
      <c r="Q112">
        <f t="shared" si="1"/>
        <v>0</v>
      </c>
    </row>
    <row r="113" spans="1:17">
      <c r="D113" s="217">
        <v>2016</v>
      </c>
      <c r="E113" s="217" t="s">
        <v>1081</v>
      </c>
      <c r="F113">
        <v>0</v>
      </c>
      <c r="O113">
        <v>2016</v>
      </c>
      <c r="P113" t="s">
        <v>1081</v>
      </c>
      <c r="Q113">
        <v>0</v>
      </c>
    </row>
    <row r="114" spans="1:17">
      <c r="D114" s="217">
        <v>2017</v>
      </c>
      <c r="E114" s="217" t="s">
        <v>1082</v>
      </c>
      <c r="F114">
        <v>0</v>
      </c>
      <c r="O114">
        <v>2017</v>
      </c>
      <c r="P114" t="s">
        <v>1082</v>
      </c>
      <c r="Q114">
        <v>0</v>
      </c>
    </row>
    <row r="115" spans="1:17">
      <c r="D115">
        <v>2020</v>
      </c>
      <c r="E115" t="s">
        <v>35</v>
      </c>
      <c r="F115">
        <v>0</v>
      </c>
      <c r="O115">
        <v>2020</v>
      </c>
      <c r="P115" t="s">
        <v>35</v>
      </c>
      <c r="Q115">
        <f t="shared" si="1"/>
        <v>0</v>
      </c>
    </row>
    <row r="116" spans="1:17">
      <c r="D116">
        <v>2021</v>
      </c>
      <c r="E116" t="s">
        <v>36</v>
      </c>
      <c r="F116">
        <v>0</v>
      </c>
      <c r="O116">
        <v>2021</v>
      </c>
      <c r="P116" t="s">
        <v>36</v>
      </c>
      <c r="Q116">
        <f t="shared" si="1"/>
        <v>0</v>
      </c>
    </row>
    <row r="117" spans="1:17">
      <c r="D117">
        <v>2023</v>
      </c>
      <c r="E117" t="s">
        <v>591</v>
      </c>
      <c r="F117">
        <v>0</v>
      </c>
      <c r="O117">
        <v>2023</v>
      </c>
      <c r="P117" t="s">
        <v>591</v>
      </c>
      <c r="Q117">
        <f t="shared" si="1"/>
        <v>0</v>
      </c>
    </row>
    <row r="118" spans="1:17">
      <c r="D118">
        <v>2024</v>
      </c>
      <c r="E118" t="s">
        <v>668</v>
      </c>
      <c r="F118">
        <v>0</v>
      </c>
      <c r="O118">
        <v>2024</v>
      </c>
      <c r="P118" t="s">
        <v>668</v>
      </c>
      <c r="Q118">
        <f t="shared" si="1"/>
        <v>0</v>
      </c>
    </row>
    <row r="119" spans="1:17">
      <c r="D119">
        <v>2025</v>
      </c>
      <c r="E119" t="s">
        <v>669</v>
      </c>
      <c r="F119">
        <v>0</v>
      </c>
      <c r="O119">
        <v>2025</v>
      </c>
      <c r="P119" t="s">
        <v>669</v>
      </c>
      <c r="Q119">
        <f t="shared" si="1"/>
        <v>0</v>
      </c>
    </row>
    <row r="120" spans="1:17">
      <c r="D120">
        <v>2026</v>
      </c>
      <c r="E120" t="s">
        <v>814</v>
      </c>
      <c r="F120">
        <v>0</v>
      </c>
      <c r="O120">
        <v>2026</v>
      </c>
      <c r="P120" t="s">
        <v>814</v>
      </c>
      <c r="Q120">
        <f t="shared" si="1"/>
        <v>0</v>
      </c>
    </row>
    <row r="121" spans="1:17">
      <c r="D121">
        <v>2027</v>
      </c>
      <c r="E121" t="s">
        <v>300</v>
      </c>
      <c r="F121">
        <v>0</v>
      </c>
      <c r="O121">
        <v>2027</v>
      </c>
      <c r="P121" t="s">
        <v>300</v>
      </c>
      <c r="Q121">
        <f t="shared" si="1"/>
        <v>0</v>
      </c>
    </row>
    <row r="122" spans="1:17">
      <c r="D122">
        <v>2035</v>
      </c>
      <c r="E122" t="s">
        <v>37</v>
      </c>
      <c r="F122">
        <v>0</v>
      </c>
      <c r="O122">
        <v>2035</v>
      </c>
      <c r="P122" t="s">
        <v>37</v>
      </c>
      <c r="Q122">
        <f t="shared" si="1"/>
        <v>0</v>
      </c>
    </row>
    <row r="123" spans="1:17">
      <c r="D123">
        <v>2036</v>
      </c>
      <c r="E123" t="s">
        <v>592</v>
      </c>
      <c r="F123">
        <v>0</v>
      </c>
      <c r="O123">
        <v>2036</v>
      </c>
      <c r="P123" t="s">
        <v>592</v>
      </c>
      <c r="Q123">
        <f t="shared" si="1"/>
        <v>0</v>
      </c>
    </row>
    <row r="124" spans="1:17">
      <c r="D124">
        <v>2037</v>
      </c>
      <c r="E124" t="s">
        <v>884</v>
      </c>
      <c r="F124">
        <v>0</v>
      </c>
      <c r="O124">
        <v>2037</v>
      </c>
      <c r="P124" t="s">
        <v>548</v>
      </c>
      <c r="Q124">
        <f t="shared" si="1"/>
        <v>0</v>
      </c>
    </row>
    <row r="125" spans="1:17">
      <c r="D125">
        <v>2038</v>
      </c>
      <c r="E125" t="s">
        <v>667</v>
      </c>
      <c r="F125">
        <v>0</v>
      </c>
      <c r="O125">
        <v>2038</v>
      </c>
      <c r="P125" t="s">
        <v>667</v>
      </c>
      <c r="Q125">
        <f t="shared" si="1"/>
        <v>0</v>
      </c>
    </row>
    <row r="126" spans="1:17">
      <c r="A126">
        <v>2200</v>
      </c>
      <c r="B126" t="s">
        <v>885</v>
      </c>
      <c r="F126">
        <v>0</v>
      </c>
      <c r="Q126">
        <f t="shared" si="1"/>
        <v>0</v>
      </c>
    </row>
    <row r="127" spans="1:17">
      <c r="D127">
        <v>2201</v>
      </c>
      <c r="E127" t="s">
        <v>38</v>
      </c>
      <c r="F127">
        <v>0</v>
      </c>
      <c r="O127">
        <v>2201</v>
      </c>
      <c r="P127" t="s">
        <v>38</v>
      </c>
      <c r="Q127">
        <f t="shared" si="1"/>
        <v>0</v>
      </c>
    </row>
    <row r="128" spans="1:17">
      <c r="D128">
        <v>2202</v>
      </c>
      <c r="E128" t="s">
        <v>302</v>
      </c>
      <c r="F128">
        <v>0</v>
      </c>
      <c r="O128">
        <v>2202</v>
      </c>
      <c r="P128" t="s">
        <v>302</v>
      </c>
      <c r="Q128">
        <f t="shared" si="1"/>
        <v>0</v>
      </c>
    </row>
    <row r="129" spans="1:17">
      <c r="D129">
        <v>2203</v>
      </c>
      <c r="E129" t="s">
        <v>303</v>
      </c>
      <c r="F129">
        <v>0</v>
      </c>
      <c r="O129">
        <v>2203</v>
      </c>
      <c r="P129" t="s">
        <v>303</v>
      </c>
      <c r="Q129">
        <f t="shared" si="1"/>
        <v>0</v>
      </c>
    </row>
    <row r="130" spans="1:17">
      <c r="D130">
        <v>2204</v>
      </c>
      <c r="E130" t="s">
        <v>126</v>
      </c>
      <c r="F130">
        <v>0</v>
      </c>
      <c r="O130">
        <v>2204</v>
      </c>
      <c r="P130" t="s">
        <v>126</v>
      </c>
      <c r="Q130">
        <f t="shared" si="1"/>
        <v>0</v>
      </c>
    </row>
    <row r="131" spans="1:17">
      <c r="D131">
        <v>2205</v>
      </c>
      <c r="E131" t="s">
        <v>670</v>
      </c>
      <c r="F131">
        <v>0</v>
      </c>
      <c r="O131">
        <v>2205</v>
      </c>
      <c r="P131" t="s">
        <v>670</v>
      </c>
      <c r="Q131">
        <f t="shared" si="1"/>
        <v>0</v>
      </c>
    </row>
    <row r="132" spans="1:17">
      <c r="D132">
        <v>2206</v>
      </c>
      <c r="E132" t="s">
        <v>39</v>
      </c>
      <c r="F132">
        <v>0</v>
      </c>
      <c r="O132">
        <v>2206</v>
      </c>
      <c r="P132" t="s">
        <v>39</v>
      </c>
      <c r="Q132">
        <f t="shared" si="1"/>
        <v>0</v>
      </c>
    </row>
    <row r="133" spans="1:17">
      <c r="D133">
        <v>2212</v>
      </c>
      <c r="E133" t="s">
        <v>305</v>
      </c>
      <c r="F133">
        <v>0</v>
      </c>
      <c r="O133">
        <v>2212</v>
      </c>
      <c r="P133" t="s">
        <v>305</v>
      </c>
      <c r="Q133">
        <f t="shared" si="1"/>
        <v>0</v>
      </c>
    </row>
    <row r="134" spans="1:17">
      <c r="D134">
        <v>2220</v>
      </c>
      <c r="E134" t="s">
        <v>671</v>
      </c>
      <c r="F134">
        <v>0</v>
      </c>
      <c r="O134">
        <v>2220</v>
      </c>
      <c r="P134" t="s">
        <v>671</v>
      </c>
      <c r="Q134">
        <f t="shared" ref="Q134:Q197" si="2">D134-O134</f>
        <v>0</v>
      </c>
    </row>
    <row r="135" spans="1:17">
      <c r="D135">
        <v>2222</v>
      </c>
      <c r="E135" t="s">
        <v>307</v>
      </c>
      <c r="F135">
        <v>0</v>
      </c>
      <c r="O135">
        <v>2222</v>
      </c>
      <c r="P135" t="s">
        <v>307</v>
      </c>
      <c r="Q135">
        <f t="shared" si="2"/>
        <v>0</v>
      </c>
    </row>
    <row r="136" spans="1:17">
      <c r="D136">
        <v>2223</v>
      </c>
      <c r="E136" t="s">
        <v>672</v>
      </c>
      <c r="F136">
        <v>0</v>
      </c>
      <c r="O136">
        <v>2223</v>
      </c>
      <c r="P136" t="s">
        <v>672</v>
      </c>
      <c r="Q136">
        <f t="shared" si="2"/>
        <v>0</v>
      </c>
    </row>
    <row r="137" spans="1:17">
      <c r="A137">
        <v>2300</v>
      </c>
      <c r="B137" t="s">
        <v>223</v>
      </c>
      <c r="F137">
        <v>0</v>
      </c>
      <c r="Q137">
        <f t="shared" si="2"/>
        <v>0</v>
      </c>
    </row>
    <row r="138" spans="1:17">
      <c r="D138">
        <v>2301</v>
      </c>
      <c r="E138" t="s">
        <v>40</v>
      </c>
      <c r="F138">
        <v>0</v>
      </c>
      <c r="O138">
        <v>2301</v>
      </c>
      <c r="P138" t="s">
        <v>40</v>
      </c>
      <c r="Q138">
        <f t="shared" si="2"/>
        <v>0</v>
      </c>
    </row>
    <row r="139" spans="1:17">
      <c r="D139">
        <v>2302</v>
      </c>
      <c r="E139" t="s">
        <v>41</v>
      </c>
      <c r="F139">
        <v>0</v>
      </c>
      <c r="O139">
        <v>2302</v>
      </c>
      <c r="P139" t="s">
        <v>41</v>
      </c>
      <c r="Q139">
        <f t="shared" si="2"/>
        <v>0</v>
      </c>
    </row>
    <row r="140" spans="1:17">
      <c r="D140">
        <v>2303</v>
      </c>
      <c r="E140" t="s">
        <v>309</v>
      </c>
      <c r="F140">
        <v>0</v>
      </c>
      <c r="O140">
        <v>2303</v>
      </c>
      <c r="P140" t="s">
        <v>309</v>
      </c>
      <c r="Q140">
        <f t="shared" si="2"/>
        <v>0</v>
      </c>
    </row>
    <row r="141" spans="1:17">
      <c r="D141">
        <v>2305</v>
      </c>
      <c r="E141" t="s">
        <v>593</v>
      </c>
      <c r="F141">
        <v>0</v>
      </c>
      <c r="O141">
        <v>2305</v>
      </c>
      <c r="P141" t="s">
        <v>593</v>
      </c>
      <c r="Q141">
        <f t="shared" si="2"/>
        <v>0</v>
      </c>
    </row>
    <row r="142" spans="1:17">
      <c r="D142">
        <v>2307</v>
      </c>
      <c r="E142" t="s">
        <v>594</v>
      </c>
      <c r="F142">
        <v>0</v>
      </c>
      <c r="O142">
        <v>2307</v>
      </c>
      <c r="P142" t="s">
        <v>594</v>
      </c>
      <c r="Q142">
        <f t="shared" si="2"/>
        <v>0</v>
      </c>
    </row>
    <row r="143" spans="1:17">
      <c r="D143">
        <v>2308</v>
      </c>
      <c r="E143" t="s">
        <v>673</v>
      </c>
      <c r="F143">
        <v>0</v>
      </c>
      <c r="O143">
        <v>2308</v>
      </c>
      <c r="P143" t="s">
        <v>673</v>
      </c>
      <c r="Q143">
        <f t="shared" si="2"/>
        <v>0</v>
      </c>
    </row>
    <row r="144" spans="1:17">
      <c r="D144">
        <v>2309</v>
      </c>
      <c r="E144" t="s">
        <v>674</v>
      </c>
      <c r="F144">
        <v>0</v>
      </c>
      <c r="O144">
        <v>2309</v>
      </c>
      <c r="P144" t="s">
        <v>674</v>
      </c>
      <c r="Q144">
        <f t="shared" si="2"/>
        <v>0</v>
      </c>
    </row>
    <row r="145" spans="1:17">
      <c r="D145">
        <v>2310</v>
      </c>
      <c r="E145" t="s">
        <v>886</v>
      </c>
      <c r="F145">
        <v>0</v>
      </c>
      <c r="O145">
        <v>2310</v>
      </c>
      <c r="P145" t="s">
        <v>886</v>
      </c>
      <c r="Q145">
        <f t="shared" si="2"/>
        <v>0</v>
      </c>
    </row>
    <row r="146" spans="1:17">
      <c r="D146">
        <v>2312</v>
      </c>
      <c r="E146" t="s">
        <v>311</v>
      </c>
      <c r="F146">
        <v>0</v>
      </c>
      <c r="O146">
        <v>2312</v>
      </c>
      <c r="P146" t="s">
        <v>311</v>
      </c>
      <c r="Q146">
        <f t="shared" si="2"/>
        <v>0</v>
      </c>
    </row>
    <row r="147" spans="1:17">
      <c r="D147">
        <v>2313</v>
      </c>
      <c r="E147" t="s">
        <v>42</v>
      </c>
      <c r="F147">
        <v>0</v>
      </c>
      <c r="O147">
        <v>2313</v>
      </c>
      <c r="P147" t="s">
        <v>42</v>
      </c>
      <c r="Q147">
        <f t="shared" si="2"/>
        <v>0</v>
      </c>
    </row>
    <row r="148" spans="1:17">
      <c r="D148">
        <v>2343</v>
      </c>
      <c r="E148" t="s">
        <v>312</v>
      </c>
      <c r="F148">
        <v>0</v>
      </c>
      <c r="O148">
        <v>2343</v>
      </c>
      <c r="P148" t="s">
        <v>312</v>
      </c>
      <c r="Q148">
        <f t="shared" si="2"/>
        <v>0</v>
      </c>
    </row>
    <row r="149" spans="1:17">
      <c r="D149">
        <v>2345</v>
      </c>
      <c r="E149" t="s">
        <v>887</v>
      </c>
      <c r="F149">
        <v>0</v>
      </c>
      <c r="O149">
        <v>2345</v>
      </c>
      <c r="P149" t="s">
        <v>887</v>
      </c>
      <c r="Q149">
        <f t="shared" si="2"/>
        <v>0</v>
      </c>
    </row>
    <row r="150" spans="1:17">
      <c r="D150">
        <v>2392</v>
      </c>
      <c r="E150" t="s">
        <v>46</v>
      </c>
      <c r="F150">
        <v>0</v>
      </c>
      <c r="O150">
        <v>2392</v>
      </c>
      <c r="P150" t="s">
        <v>46</v>
      </c>
      <c r="Q150">
        <f t="shared" si="2"/>
        <v>0</v>
      </c>
    </row>
    <row r="151" spans="1:17">
      <c r="A151">
        <v>2400</v>
      </c>
      <c r="B151" t="s">
        <v>224</v>
      </c>
      <c r="F151">
        <v>0</v>
      </c>
      <c r="Q151">
        <f t="shared" si="2"/>
        <v>0</v>
      </c>
    </row>
    <row r="152" spans="1:17">
      <c r="D152">
        <v>2401</v>
      </c>
      <c r="E152" t="s">
        <v>47</v>
      </c>
      <c r="F152">
        <v>0</v>
      </c>
      <c r="O152">
        <v>2401</v>
      </c>
      <c r="P152" t="s">
        <v>47</v>
      </c>
      <c r="Q152">
        <f t="shared" si="2"/>
        <v>0</v>
      </c>
    </row>
    <row r="153" spans="1:17">
      <c r="D153">
        <v>2402</v>
      </c>
      <c r="E153" t="s">
        <v>800</v>
      </c>
      <c r="F153">
        <v>0</v>
      </c>
      <c r="O153">
        <v>2402</v>
      </c>
      <c r="P153" t="s">
        <v>800</v>
      </c>
      <c r="Q153">
        <f t="shared" si="2"/>
        <v>0</v>
      </c>
    </row>
    <row r="154" spans="1:17">
      <c r="D154">
        <v>2403</v>
      </c>
      <c r="E154" t="s">
        <v>888</v>
      </c>
      <c r="F154">
        <v>0</v>
      </c>
      <c r="O154">
        <v>2403</v>
      </c>
      <c r="P154" t="s">
        <v>888</v>
      </c>
      <c r="Q154">
        <f t="shared" si="2"/>
        <v>0</v>
      </c>
    </row>
    <row r="155" spans="1:17">
      <c r="D155">
        <v>2406</v>
      </c>
      <c r="E155" t="s">
        <v>49</v>
      </c>
      <c r="F155">
        <v>0</v>
      </c>
      <c r="O155">
        <v>2406</v>
      </c>
      <c r="P155" t="s">
        <v>49</v>
      </c>
      <c r="Q155">
        <f t="shared" si="2"/>
        <v>0</v>
      </c>
    </row>
    <row r="156" spans="1:17">
      <c r="D156">
        <v>2407</v>
      </c>
      <c r="E156" t="s">
        <v>50</v>
      </c>
      <c r="F156">
        <v>0</v>
      </c>
      <c r="O156">
        <v>2407</v>
      </c>
      <c r="P156" t="s">
        <v>50</v>
      </c>
      <c r="Q156">
        <f t="shared" si="2"/>
        <v>0</v>
      </c>
    </row>
    <row r="157" spans="1:17">
      <c r="D157">
        <v>2408</v>
      </c>
      <c r="E157" t="s">
        <v>51</v>
      </c>
      <c r="F157">
        <v>0</v>
      </c>
      <c r="O157">
        <v>2408</v>
      </c>
      <c r="P157" t="s">
        <v>51</v>
      </c>
      <c r="Q157">
        <f t="shared" si="2"/>
        <v>0</v>
      </c>
    </row>
    <row r="158" spans="1:17">
      <c r="D158">
        <v>2409</v>
      </c>
      <c r="E158" t="s">
        <v>315</v>
      </c>
      <c r="F158">
        <v>0</v>
      </c>
      <c r="O158">
        <v>2409</v>
      </c>
      <c r="P158" t="s">
        <v>315</v>
      </c>
      <c r="Q158">
        <f t="shared" si="2"/>
        <v>0</v>
      </c>
    </row>
    <row r="159" spans="1:17">
      <c r="D159">
        <v>2440</v>
      </c>
      <c r="E159" t="s">
        <v>316</v>
      </c>
      <c r="F159">
        <v>0</v>
      </c>
      <c r="O159">
        <v>2440</v>
      </c>
      <c r="P159" t="s">
        <v>316</v>
      </c>
      <c r="Q159">
        <f t="shared" si="2"/>
        <v>0</v>
      </c>
    </row>
    <row r="160" spans="1:17">
      <c r="D160">
        <v>2441</v>
      </c>
      <c r="E160" t="s">
        <v>43</v>
      </c>
      <c r="F160">
        <v>0</v>
      </c>
      <c r="O160">
        <v>2441</v>
      </c>
      <c r="P160" t="s">
        <v>43</v>
      </c>
      <c r="Q160">
        <f t="shared" si="2"/>
        <v>0</v>
      </c>
    </row>
    <row r="161" spans="1:17">
      <c r="D161">
        <v>2442</v>
      </c>
      <c r="E161" t="s">
        <v>44</v>
      </c>
      <c r="F161">
        <v>0</v>
      </c>
      <c r="O161">
        <v>2442</v>
      </c>
      <c r="P161" t="s">
        <v>44</v>
      </c>
      <c r="Q161">
        <f t="shared" si="2"/>
        <v>0</v>
      </c>
    </row>
    <row r="162" spans="1:17">
      <c r="D162">
        <v>2443</v>
      </c>
      <c r="E162" t="s">
        <v>318</v>
      </c>
      <c r="F162">
        <v>0</v>
      </c>
      <c r="O162">
        <v>2443</v>
      </c>
      <c r="P162" t="s">
        <v>318</v>
      </c>
      <c r="Q162">
        <f t="shared" si="2"/>
        <v>0</v>
      </c>
    </row>
    <row r="163" spans="1:17">
      <c r="D163">
        <v>2445</v>
      </c>
      <c r="E163" t="s">
        <v>320</v>
      </c>
      <c r="F163">
        <v>0</v>
      </c>
      <c r="O163">
        <v>2445</v>
      </c>
      <c r="P163" t="s">
        <v>320</v>
      </c>
      <c r="Q163">
        <f t="shared" si="2"/>
        <v>0</v>
      </c>
    </row>
    <row r="164" spans="1:17">
      <c r="D164">
        <v>2446</v>
      </c>
      <c r="E164" t="s">
        <v>675</v>
      </c>
      <c r="F164">
        <v>0</v>
      </c>
      <c r="O164">
        <v>2446</v>
      </c>
      <c r="P164" t="s">
        <v>675</v>
      </c>
      <c r="Q164">
        <f t="shared" si="2"/>
        <v>0</v>
      </c>
    </row>
    <row r="165" spans="1:17">
      <c r="D165">
        <v>2447</v>
      </c>
      <c r="E165" t="s">
        <v>676</v>
      </c>
      <c r="F165">
        <v>0</v>
      </c>
      <c r="O165">
        <v>2447</v>
      </c>
      <c r="P165" t="s">
        <v>676</v>
      </c>
      <c r="Q165">
        <f t="shared" si="2"/>
        <v>0</v>
      </c>
    </row>
    <row r="166" spans="1:17">
      <c r="D166">
        <v>2460</v>
      </c>
      <c r="E166" t="s">
        <v>52</v>
      </c>
      <c r="F166">
        <v>0</v>
      </c>
      <c r="O166">
        <v>2460</v>
      </c>
      <c r="P166" t="s">
        <v>52</v>
      </c>
      <c r="Q166">
        <f t="shared" si="2"/>
        <v>0</v>
      </c>
    </row>
    <row r="167" spans="1:17">
      <c r="D167">
        <v>2483</v>
      </c>
      <c r="E167" t="s">
        <v>321</v>
      </c>
      <c r="F167">
        <v>0</v>
      </c>
      <c r="O167">
        <v>2483</v>
      </c>
      <c r="P167" t="s">
        <v>321</v>
      </c>
      <c r="Q167">
        <f t="shared" si="2"/>
        <v>0</v>
      </c>
    </row>
    <row r="168" spans="1:17">
      <c r="D168">
        <v>2497</v>
      </c>
      <c r="E168" t="s">
        <v>159</v>
      </c>
      <c r="F168">
        <v>0</v>
      </c>
      <c r="O168">
        <v>2497</v>
      </c>
      <c r="P168" t="s">
        <v>159</v>
      </c>
      <c r="Q168">
        <f t="shared" si="2"/>
        <v>0</v>
      </c>
    </row>
    <row r="169" spans="1:17">
      <c r="A169">
        <v>2500</v>
      </c>
      <c r="B169" t="s">
        <v>225</v>
      </c>
      <c r="F169">
        <v>0</v>
      </c>
      <c r="Q169">
        <f t="shared" si="2"/>
        <v>0</v>
      </c>
    </row>
    <row r="170" spans="1:17">
      <c r="D170">
        <v>2501</v>
      </c>
      <c r="E170" t="s">
        <v>53</v>
      </c>
      <c r="F170">
        <v>0</v>
      </c>
      <c r="O170">
        <v>2501</v>
      </c>
      <c r="P170" t="s">
        <v>53</v>
      </c>
      <c r="Q170">
        <f t="shared" si="2"/>
        <v>0</v>
      </c>
    </row>
    <row r="171" spans="1:17">
      <c r="D171">
        <v>2503</v>
      </c>
      <c r="E171" t="s">
        <v>323</v>
      </c>
      <c r="F171">
        <v>0</v>
      </c>
      <c r="O171">
        <v>2503</v>
      </c>
      <c r="P171" t="s">
        <v>323</v>
      </c>
      <c r="Q171">
        <f t="shared" si="2"/>
        <v>0</v>
      </c>
    </row>
    <row r="172" spans="1:17">
      <c r="D172">
        <v>2504</v>
      </c>
      <c r="E172" t="s">
        <v>54</v>
      </c>
      <c r="F172">
        <v>0</v>
      </c>
      <c r="O172">
        <v>2504</v>
      </c>
      <c r="P172" t="s">
        <v>54</v>
      </c>
      <c r="Q172">
        <f t="shared" si="2"/>
        <v>0</v>
      </c>
    </row>
    <row r="173" spans="1:17">
      <c r="D173">
        <v>2505</v>
      </c>
      <c r="E173" t="s">
        <v>55</v>
      </c>
      <c r="F173">
        <v>0</v>
      </c>
      <c r="O173">
        <v>2505</v>
      </c>
      <c r="P173" t="s">
        <v>55</v>
      </c>
      <c r="Q173">
        <f t="shared" si="2"/>
        <v>0</v>
      </c>
    </row>
    <row r="174" spans="1:17">
      <c r="D174">
        <v>2506</v>
      </c>
      <c r="E174" t="s">
        <v>56</v>
      </c>
      <c r="F174">
        <v>0</v>
      </c>
      <c r="O174">
        <v>2506</v>
      </c>
      <c r="P174" t="s">
        <v>56</v>
      </c>
      <c r="Q174">
        <f t="shared" si="2"/>
        <v>0</v>
      </c>
    </row>
    <row r="175" spans="1:17">
      <c r="D175">
        <v>2507</v>
      </c>
      <c r="E175" t="s">
        <v>325</v>
      </c>
      <c r="F175">
        <v>0</v>
      </c>
      <c r="O175">
        <v>2507</v>
      </c>
      <c r="P175" t="s">
        <v>325</v>
      </c>
      <c r="Q175">
        <f t="shared" si="2"/>
        <v>0</v>
      </c>
    </row>
    <row r="176" spans="1:17">
      <c r="D176">
        <v>2508</v>
      </c>
      <c r="E176" t="s">
        <v>265</v>
      </c>
      <c r="F176">
        <v>0</v>
      </c>
      <c r="O176">
        <v>2508</v>
      </c>
      <c r="P176" t="s">
        <v>265</v>
      </c>
      <c r="Q176">
        <f t="shared" si="2"/>
        <v>0</v>
      </c>
    </row>
    <row r="177" spans="4:17">
      <c r="D177">
        <v>2509</v>
      </c>
      <c r="E177" t="s">
        <v>327</v>
      </c>
      <c r="F177">
        <v>0</v>
      </c>
      <c r="O177">
        <v>2509</v>
      </c>
      <c r="P177" t="s">
        <v>327</v>
      </c>
      <c r="Q177">
        <f t="shared" si="2"/>
        <v>0</v>
      </c>
    </row>
    <row r="178" spans="4:17">
      <c r="D178">
        <v>2510</v>
      </c>
      <c r="E178" t="s">
        <v>328</v>
      </c>
      <c r="F178">
        <v>0</v>
      </c>
      <c r="O178">
        <v>2510</v>
      </c>
      <c r="P178" t="s">
        <v>328</v>
      </c>
      <c r="Q178">
        <f t="shared" si="2"/>
        <v>0</v>
      </c>
    </row>
    <row r="179" spans="4:17">
      <c r="D179">
        <v>2511</v>
      </c>
      <c r="E179" t="s">
        <v>330</v>
      </c>
      <c r="F179">
        <v>0</v>
      </c>
      <c r="O179">
        <v>2511</v>
      </c>
      <c r="P179" t="s">
        <v>330</v>
      </c>
      <c r="Q179">
        <f t="shared" si="2"/>
        <v>0</v>
      </c>
    </row>
    <row r="180" spans="4:17">
      <c r="D180">
        <v>2512</v>
      </c>
      <c r="E180" t="s">
        <v>677</v>
      </c>
      <c r="F180">
        <v>0</v>
      </c>
      <c r="O180">
        <v>2512</v>
      </c>
      <c r="P180" t="s">
        <v>677</v>
      </c>
      <c r="Q180">
        <f t="shared" si="2"/>
        <v>0</v>
      </c>
    </row>
    <row r="181" spans="4:17">
      <c r="D181">
        <v>2514</v>
      </c>
      <c r="E181" t="s">
        <v>332</v>
      </c>
      <c r="F181">
        <v>0</v>
      </c>
      <c r="O181">
        <v>2514</v>
      </c>
      <c r="P181" t="s">
        <v>332</v>
      </c>
      <c r="Q181">
        <f t="shared" si="2"/>
        <v>0</v>
      </c>
    </row>
    <row r="182" spans="4:17">
      <c r="D182">
        <v>2518</v>
      </c>
      <c r="E182" t="s">
        <v>57</v>
      </c>
      <c r="F182">
        <v>0</v>
      </c>
      <c r="O182">
        <v>2518</v>
      </c>
      <c r="P182" t="s">
        <v>57</v>
      </c>
      <c r="Q182">
        <f t="shared" si="2"/>
        <v>0</v>
      </c>
    </row>
    <row r="183" spans="4:17">
      <c r="D183">
        <v>2519</v>
      </c>
      <c r="E183" t="s">
        <v>889</v>
      </c>
      <c r="F183">
        <v>0</v>
      </c>
      <c r="O183">
        <v>2519</v>
      </c>
      <c r="P183" t="s">
        <v>889</v>
      </c>
      <c r="Q183">
        <f t="shared" si="2"/>
        <v>0</v>
      </c>
    </row>
    <row r="184" spans="4:17">
      <c r="D184">
        <v>2520</v>
      </c>
      <c r="E184" t="s">
        <v>59</v>
      </c>
      <c r="F184">
        <v>0</v>
      </c>
      <c r="O184">
        <v>2520</v>
      </c>
      <c r="P184" t="s">
        <v>59</v>
      </c>
      <c r="Q184">
        <f t="shared" si="2"/>
        <v>0</v>
      </c>
    </row>
    <row r="185" spans="4:17">
      <c r="D185">
        <v>2539</v>
      </c>
      <c r="E185" t="s">
        <v>60</v>
      </c>
      <c r="F185">
        <v>0</v>
      </c>
      <c r="O185">
        <v>2539</v>
      </c>
      <c r="P185" t="s">
        <v>60</v>
      </c>
      <c r="Q185">
        <f t="shared" si="2"/>
        <v>0</v>
      </c>
    </row>
    <row r="186" spans="4:17">
      <c r="D186">
        <v>2540</v>
      </c>
      <c r="E186" t="s">
        <v>678</v>
      </c>
      <c r="F186">
        <v>0</v>
      </c>
      <c r="O186">
        <v>2540</v>
      </c>
      <c r="P186" t="s">
        <v>678</v>
      </c>
      <c r="Q186">
        <f t="shared" si="2"/>
        <v>0</v>
      </c>
    </row>
    <row r="187" spans="4:17">
      <c r="D187">
        <v>2541</v>
      </c>
      <c r="E187" t="s">
        <v>61</v>
      </c>
      <c r="F187">
        <v>0</v>
      </c>
      <c r="O187">
        <v>2541</v>
      </c>
      <c r="P187" t="s">
        <v>61</v>
      </c>
      <c r="Q187">
        <f t="shared" si="2"/>
        <v>0</v>
      </c>
    </row>
    <row r="188" spans="4:17">
      <c r="D188">
        <v>2542</v>
      </c>
      <c r="E188" t="s">
        <v>44</v>
      </c>
      <c r="F188">
        <v>0</v>
      </c>
      <c r="O188">
        <v>2542</v>
      </c>
      <c r="P188" t="s">
        <v>44</v>
      </c>
      <c r="Q188">
        <f t="shared" si="2"/>
        <v>0</v>
      </c>
    </row>
    <row r="189" spans="4:17">
      <c r="D189">
        <v>2543</v>
      </c>
      <c r="E189" t="s">
        <v>890</v>
      </c>
      <c r="F189">
        <v>0</v>
      </c>
      <c r="O189">
        <v>2543</v>
      </c>
      <c r="P189" t="s">
        <v>890</v>
      </c>
      <c r="Q189">
        <f t="shared" si="2"/>
        <v>0</v>
      </c>
    </row>
    <row r="190" spans="4:17">
      <c r="D190">
        <v>2544</v>
      </c>
      <c r="E190" t="s">
        <v>679</v>
      </c>
      <c r="F190">
        <v>0</v>
      </c>
      <c r="O190">
        <v>2544</v>
      </c>
      <c r="P190" t="s">
        <v>679</v>
      </c>
      <c r="Q190">
        <f t="shared" si="2"/>
        <v>0</v>
      </c>
    </row>
    <row r="191" spans="4:17">
      <c r="D191">
        <v>2575</v>
      </c>
      <c r="E191" t="s">
        <v>62</v>
      </c>
      <c r="F191">
        <v>0</v>
      </c>
      <c r="O191">
        <v>2575</v>
      </c>
      <c r="P191" t="s">
        <v>62</v>
      </c>
      <c r="Q191">
        <f t="shared" si="2"/>
        <v>0</v>
      </c>
    </row>
    <row r="192" spans="4:17">
      <c r="D192">
        <v>2583</v>
      </c>
      <c r="E192" t="s">
        <v>891</v>
      </c>
      <c r="F192">
        <v>0</v>
      </c>
      <c r="O192">
        <v>2583</v>
      </c>
      <c r="P192" t="s">
        <v>891</v>
      </c>
      <c r="Q192">
        <f t="shared" si="2"/>
        <v>0</v>
      </c>
    </row>
    <row r="193" spans="1:17">
      <c r="D193">
        <v>2597</v>
      </c>
      <c r="E193" t="s">
        <v>159</v>
      </c>
      <c r="F193">
        <v>0</v>
      </c>
      <c r="O193">
        <v>2597</v>
      </c>
      <c r="P193" t="s">
        <v>159</v>
      </c>
      <c r="Q193">
        <f t="shared" si="2"/>
        <v>0</v>
      </c>
    </row>
    <row r="194" spans="1:17">
      <c r="A194">
        <v>2600</v>
      </c>
      <c r="B194" t="s">
        <v>226</v>
      </c>
      <c r="F194">
        <v>0</v>
      </c>
      <c r="Q194">
        <f t="shared" si="2"/>
        <v>0</v>
      </c>
    </row>
    <row r="195" spans="1:17">
      <c r="D195">
        <v>2601</v>
      </c>
      <c r="E195" t="s">
        <v>63</v>
      </c>
      <c r="F195">
        <v>0</v>
      </c>
      <c r="O195">
        <v>2601</v>
      </c>
      <c r="P195" t="s">
        <v>63</v>
      </c>
      <c r="Q195">
        <f t="shared" si="2"/>
        <v>0</v>
      </c>
    </row>
    <row r="196" spans="1:17">
      <c r="D196">
        <v>2602</v>
      </c>
      <c r="E196" t="s">
        <v>817</v>
      </c>
      <c r="F196">
        <v>0</v>
      </c>
      <c r="O196">
        <v>2602</v>
      </c>
      <c r="P196" t="s">
        <v>817</v>
      </c>
      <c r="Q196">
        <f t="shared" si="2"/>
        <v>0</v>
      </c>
    </row>
    <row r="197" spans="1:17">
      <c r="D197">
        <v>2609</v>
      </c>
      <c r="E197" t="s">
        <v>338</v>
      </c>
      <c r="F197">
        <v>0</v>
      </c>
      <c r="O197">
        <v>2609</v>
      </c>
      <c r="P197" t="s">
        <v>338</v>
      </c>
      <c r="Q197">
        <f t="shared" si="2"/>
        <v>0</v>
      </c>
    </row>
    <row r="198" spans="1:17">
      <c r="D198">
        <v>2640</v>
      </c>
      <c r="E198" t="s">
        <v>336</v>
      </c>
      <c r="F198">
        <v>0</v>
      </c>
      <c r="O198">
        <v>2640</v>
      </c>
      <c r="P198" t="s">
        <v>336</v>
      </c>
      <c r="Q198">
        <f t="shared" ref="Q198:Q261" si="3">D198-O198</f>
        <v>0</v>
      </c>
    </row>
    <row r="199" spans="1:17">
      <c r="D199">
        <v>2644</v>
      </c>
      <c r="E199" t="s">
        <v>340</v>
      </c>
      <c r="F199">
        <v>0</v>
      </c>
      <c r="O199">
        <v>2644</v>
      </c>
      <c r="P199" t="s">
        <v>340</v>
      </c>
      <c r="Q199">
        <f t="shared" si="3"/>
        <v>0</v>
      </c>
    </row>
    <row r="200" spans="1:17">
      <c r="D200">
        <v>2645</v>
      </c>
      <c r="E200" t="s">
        <v>342</v>
      </c>
      <c r="F200">
        <v>0</v>
      </c>
      <c r="O200">
        <v>2645</v>
      </c>
      <c r="P200" t="s">
        <v>342</v>
      </c>
      <c r="Q200">
        <f t="shared" si="3"/>
        <v>0</v>
      </c>
    </row>
    <row r="201" spans="1:17">
      <c r="D201">
        <v>2650</v>
      </c>
      <c r="E201" t="s">
        <v>64</v>
      </c>
      <c r="F201">
        <v>0</v>
      </c>
      <c r="O201">
        <v>2650</v>
      </c>
      <c r="P201" t="s">
        <v>64</v>
      </c>
      <c r="Q201">
        <f t="shared" si="3"/>
        <v>0</v>
      </c>
    </row>
    <row r="202" spans="1:17">
      <c r="D202">
        <v>2684</v>
      </c>
      <c r="E202" t="s">
        <v>343</v>
      </c>
      <c r="F202">
        <v>0</v>
      </c>
      <c r="O202">
        <v>2684</v>
      </c>
      <c r="P202" t="s">
        <v>343</v>
      </c>
      <c r="Q202">
        <f t="shared" si="3"/>
        <v>0</v>
      </c>
    </row>
    <row r="203" spans="1:17">
      <c r="D203">
        <v>2690</v>
      </c>
      <c r="E203" t="s">
        <v>65</v>
      </c>
      <c r="F203">
        <v>0</v>
      </c>
      <c r="O203">
        <v>2690</v>
      </c>
      <c r="P203" t="s">
        <v>65</v>
      </c>
      <c r="Q203">
        <f t="shared" si="3"/>
        <v>0</v>
      </c>
    </row>
    <row r="204" spans="1:17">
      <c r="D204">
        <v>2695</v>
      </c>
      <c r="E204" t="s">
        <v>681</v>
      </c>
      <c r="F204">
        <v>0</v>
      </c>
      <c r="O204">
        <v>2695</v>
      </c>
      <c r="P204" t="s">
        <v>681</v>
      </c>
      <c r="Q204">
        <f t="shared" si="3"/>
        <v>0</v>
      </c>
    </row>
    <row r="205" spans="1:17">
      <c r="A205">
        <v>2800</v>
      </c>
      <c r="B205" t="s">
        <v>227</v>
      </c>
      <c r="F205">
        <v>0</v>
      </c>
      <c r="Q205">
        <f t="shared" si="3"/>
        <v>0</v>
      </c>
    </row>
    <row r="206" spans="1:17">
      <c r="D206">
        <v>2801</v>
      </c>
      <c r="E206" t="s">
        <v>434</v>
      </c>
      <c r="F206">
        <v>0</v>
      </c>
      <c r="O206">
        <v>2801</v>
      </c>
      <c r="P206" t="s">
        <v>434</v>
      </c>
      <c r="Q206">
        <f t="shared" si="3"/>
        <v>0</v>
      </c>
    </row>
    <row r="207" spans="1:17">
      <c r="D207">
        <v>2802</v>
      </c>
      <c r="E207" t="s">
        <v>66</v>
      </c>
      <c r="F207">
        <v>0</v>
      </c>
      <c r="O207">
        <v>2802</v>
      </c>
      <c r="P207" t="s">
        <v>66</v>
      </c>
      <c r="Q207">
        <f t="shared" si="3"/>
        <v>0</v>
      </c>
    </row>
    <row r="208" spans="1:17">
      <c r="D208">
        <v>2803</v>
      </c>
      <c r="E208" t="s">
        <v>437</v>
      </c>
      <c r="F208">
        <v>0</v>
      </c>
      <c r="O208">
        <v>2803</v>
      </c>
      <c r="P208" t="s">
        <v>437</v>
      </c>
      <c r="Q208">
        <f t="shared" si="3"/>
        <v>0</v>
      </c>
    </row>
    <row r="209" spans="1:17">
      <c r="D209">
        <v>2804</v>
      </c>
      <c r="E209" t="s">
        <v>438</v>
      </c>
      <c r="F209">
        <v>0</v>
      </c>
      <c r="O209">
        <v>2804</v>
      </c>
      <c r="P209" t="s">
        <v>438</v>
      </c>
      <c r="Q209">
        <f t="shared" si="3"/>
        <v>0</v>
      </c>
    </row>
    <row r="210" spans="1:17">
      <c r="D210">
        <v>2820</v>
      </c>
      <c r="E210" t="s">
        <v>682</v>
      </c>
      <c r="F210">
        <v>0</v>
      </c>
      <c r="O210">
        <v>2820</v>
      </c>
      <c r="P210" t="s">
        <v>682</v>
      </c>
      <c r="Q210">
        <f t="shared" si="3"/>
        <v>0</v>
      </c>
    </row>
    <row r="211" spans="1:17">
      <c r="D211">
        <v>2839</v>
      </c>
      <c r="E211" t="s">
        <v>60</v>
      </c>
      <c r="F211">
        <v>0</v>
      </c>
      <c r="O211">
        <v>2839</v>
      </c>
      <c r="P211" t="s">
        <v>60</v>
      </c>
      <c r="Q211">
        <f t="shared" si="3"/>
        <v>0</v>
      </c>
    </row>
    <row r="212" spans="1:17">
      <c r="D212">
        <v>2840</v>
      </c>
      <c r="E212" t="s">
        <v>67</v>
      </c>
      <c r="F212">
        <v>0</v>
      </c>
      <c r="O212">
        <v>2840</v>
      </c>
      <c r="P212" t="s">
        <v>67</v>
      </c>
      <c r="Q212">
        <f t="shared" si="3"/>
        <v>0</v>
      </c>
    </row>
    <row r="213" spans="1:17">
      <c r="D213">
        <v>2845</v>
      </c>
      <c r="E213" t="s">
        <v>439</v>
      </c>
      <c r="F213">
        <v>0</v>
      </c>
      <c r="O213">
        <v>2845</v>
      </c>
      <c r="P213" t="s">
        <v>439</v>
      </c>
      <c r="Q213">
        <f t="shared" si="3"/>
        <v>0</v>
      </c>
    </row>
    <row r="214" spans="1:17">
      <c r="D214">
        <v>2846</v>
      </c>
      <c r="E214" t="s">
        <v>441</v>
      </c>
      <c r="F214">
        <v>0</v>
      </c>
      <c r="O214">
        <v>2846</v>
      </c>
      <c r="P214" t="s">
        <v>441</v>
      </c>
      <c r="Q214">
        <f t="shared" si="3"/>
        <v>0</v>
      </c>
    </row>
    <row r="215" spans="1:17">
      <c r="D215">
        <v>2847</v>
      </c>
      <c r="E215" t="s">
        <v>68</v>
      </c>
      <c r="F215">
        <v>0</v>
      </c>
      <c r="O215">
        <v>2847</v>
      </c>
      <c r="P215" t="s">
        <v>68</v>
      </c>
      <c r="Q215">
        <f t="shared" si="3"/>
        <v>0</v>
      </c>
    </row>
    <row r="216" spans="1:17">
      <c r="D216">
        <v>2865</v>
      </c>
      <c r="E216" t="s">
        <v>86</v>
      </c>
      <c r="F216">
        <v>0</v>
      </c>
      <c r="O216">
        <v>2865</v>
      </c>
      <c r="P216" t="s">
        <v>86</v>
      </c>
      <c r="Q216">
        <f t="shared" si="3"/>
        <v>0</v>
      </c>
    </row>
    <row r="217" spans="1:17">
      <c r="D217">
        <v>2866</v>
      </c>
      <c r="E217" t="s">
        <v>683</v>
      </c>
      <c r="F217">
        <v>0</v>
      </c>
      <c r="O217">
        <v>2866</v>
      </c>
      <c r="P217" t="s">
        <v>683</v>
      </c>
      <c r="Q217">
        <f t="shared" si="3"/>
        <v>0</v>
      </c>
    </row>
    <row r="218" spans="1:17">
      <c r="D218">
        <v>2877</v>
      </c>
      <c r="E218" t="s">
        <v>69</v>
      </c>
      <c r="F218">
        <v>0</v>
      </c>
      <c r="O218">
        <v>2877</v>
      </c>
      <c r="P218" t="s">
        <v>69</v>
      </c>
      <c r="Q218">
        <f t="shared" si="3"/>
        <v>0</v>
      </c>
    </row>
    <row r="219" spans="1:17">
      <c r="D219">
        <v>2883</v>
      </c>
      <c r="E219" t="s">
        <v>818</v>
      </c>
      <c r="F219">
        <v>0</v>
      </c>
      <c r="O219">
        <v>2883</v>
      </c>
      <c r="P219" t="s">
        <v>818</v>
      </c>
      <c r="Q219">
        <f t="shared" si="3"/>
        <v>0</v>
      </c>
    </row>
    <row r="220" spans="1:17">
      <c r="D220">
        <v>2895</v>
      </c>
      <c r="E220" t="s">
        <v>684</v>
      </c>
      <c r="F220">
        <v>0</v>
      </c>
      <c r="O220">
        <v>2895</v>
      </c>
      <c r="P220" t="s">
        <v>684</v>
      </c>
      <c r="Q220">
        <f t="shared" si="3"/>
        <v>0</v>
      </c>
    </row>
    <row r="221" spans="1:17">
      <c r="A221">
        <v>2900</v>
      </c>
      <c r="B221" t="s">
        <v>228</v>
      </c>
      <c r="F221">
        <v>0</v>
      </c>
      <c r="Q221">
        <f t="shared" si="3"/>
        <v>0</v>
      </c>
    </row>
    <row r="222" spans="1:17">
      <c r="D222">
        <v>2901</v>
      </c>
      <c r="E222" t="s">
        <v>70</v>
      </c>
      <c r="F222">
        <v>0</v>
      </c>
      <c r="O222">
        <v>2901</v>
      </c>
      <c r="P222" t="s">
        <v>70</v>
      </c>
      <c r="Q222">
        <f t="shared" si="3"/>
        <v>0</v>
      </c>
    </row>
    <row r="223" spans="1:17">
      <c r="D223">
        <v>2903</v>
      </c>
      <c r="E223" t="s">
        <v>442</v>
      </c>
      <c r="F223">
        <v>0</v>
      </c>
      <c r="O223">
        <v>2903</v>
      </c>
      <c r="P223" t="s">
        <v>442</v>
      </c>
      <c r="Q223">
        <f t="shared" si="3"/>
        <v>0</v>
      </c>
    </row>
    <row r="224" spans="1:17">
      <c r="D224">
        <v>2906</v>
      </c>
      <c r="E224" t="s">
        <v>71</v>
      </c>
      <c r="F224">
        <v>0</v>
      </c>
      <c r="O224">
        <v>2906</v>
      </c>
      <c r="P224" t="s">
        <v>71</v>
      </c>
      <c r="Q224">
        <f t="shared" si="3"/>
        <v>0</v>
      </c>
    </row>
    <row r="225" spans="1:17">
      <c r="D225">
        <v>2907</v>
      </c>
      <c r="E225" t="s">
        <v>72</v>
      </c>
      <c r="F225">
        <v>0</v>
      </c>
      <c r="O225">
        <v>2907</v>
      </c>
      <c r="P225" t="s">
        <v>72</v>
      </c>
      <c r="Q225">
        <f t="shared" si="3"/>
        <v>0</v>
      </c>
    </row>
    <row r="226" spans="1:17">
      <c r="D226">
        <v>2913</v>
      </c>
      <c r="E226" t="s">
        <v>42</v>
      </c>
      <c r="F226">
        <v>0</v>
      </c>
      <c r="O226">
        <v>2913</v>
      </c>
      <c r="P226" t="s">
        <v>42</v>
      </c>
      <c r="Q226">
        <f t="shared" si="3"/>
        <v>0</v>
      </c>
    </row>
    <row r="227" spans="1:17">
      <c r="D227">
        <v>2939</v>
      </c>
      <c r="E227" t="s">
        <v>60</v>
      </c>
      <c r="F227">
        <v>0</v>
      </c>
      <c r="O227">
        <v>2939</v>
      </c>
      <c r="P227" t="s">
        <v>60</v>
      </c>
      <c r="Q227">
        <f t="shared" si="3"/>
        <v>0</v>
      </c>
    </row>
    <row r="228" spans="1:17">
      <c r="D228">
        <v>2940</v>
      </c>
      <c r="E228" t="s">
        <v>73</v>
      </c>
      <c r="F228">
        <v>0</v>
      </c>
      <c r="O228">
        <v>2940</v>
      </c>
      <c r="P228" t="s">
        <v>73</v>
      </c>
      <c r="Q228">
        <f t="shared" si="3"/>
        <v>0</v>
      </c>
    </row>
    <row r="229" spans="1:17">
      <c r="D229">
        <v>2941</v>
      </c>
      <c r="E229" t="s">
        <v>43</v>
      </c>
      <c r="F229">
        <v>0</v>
      </c>
      <c r="O229">
        <v>2941</v>
      </c>
      <c r="P229" t="s">
        <v>43</v>
      </c>
      <c r="Q229">
        <f t="shared" si="3"/>
        <v>0</v>
      </c>
    </row>
    <row r="230" spans="1:17">
      <c r="D230">
        <v>2942</v>
      </c>
      <c r="E230" t="s">
        <v>44</v>
      </c>
      <c r="F230">
        <v>0</v>
      </c>
      <c r="O230">
        <v>2942</v>
      </c>
      <c r="P230" t="s">
        <v>44</v>
      </c>
      <c r="Q230">
        <f t="shared" si="3"/>
        <v>0</v>
      </c>
    </row>
    <row r="231" spans="1:17">
      <c r="D231">
        <v>2943</v>
      </c>
      <c r="E231" t="s">
        <v>685</v>
      </c>
      <c r="F231">
        <v>0</v>
      </c>
      <c r="O231">
        <v>2943</v>
      </c>
      <c r="P231" t="s">
        <v>685</v>
      </c>
      <c r="Q231">
        <f t="shared" si="3"/>
        <v>0</v>
      </c>
    </row>
    <row r="232" spans="1:17">
      <c r="D232">
        <v>2948</v>
      </c>
      <c r="E232" t="s">
        <v>74</v>
      </c>
      <c r="F232">
        <v>0</v>
      </c>
      <c r="O232">
        <v>2948</v>
      </c>
      <c r="P232" t="s">
        <v>74</v>
      </c>
      <c r="Q232">
        <f t="shared" si="3"/>
        <v>0</v>
      </c>
    </row>
    <row r="233" spans="1:17">
      <c r="D233">
        <v>2949</v>
      </c>
      <c r="E233" t="s">
        <v>75</v>
      </c>
      <c r="F233">
        <v>0</v>
      </c>
      <c r="O233">
        <v>2949</v>
      </c>
      <c r="P233" t="s">
        <v>75</v>
      </c>
      <c r="Q233">
        <f t="shared" si="3"/>
        <v>0</v>
      </c>
    </row>
    <row r="234" spans="1:17">
      <c r="D234">
        <v>2983</v>
      </c>
      <c r="E234" t="s">
        <v>76</v>
      </c>
      <c r="F234">
        <v>0</v>
      </c>
      <c r="O234">
        <v>2983</v>
      </c>
      <c r="P234" t="s">
        <v>76</v>
      </c>
      <c r="Q234">
        <f t="shared" si="3"/>
        <v>0</v>
      </c>
    </row>
    <row r="235" spans="1:17">
      <c r="D235">
        <v>2997</v>
      </c>
      <c r="E235" t="s">
        <v>159</v>
      </c>
      <c r="F235">
        <v>0</v>
      </c>
      <c r="O235">
        <v>2997</v>
      </c>
      <c r="P235" t="s">
        <v>159</v>
      </c>
      <c r="Q235">
        <f t="shared" si="3"/>
        <v>0</v>
      </c>
    </row>
    <row r="236" spans="1:17">
      <c r="A236">
        <v>3000</v>
      </c>
      <c r="B236" t="s">
        <v>229</v>
      </c>
      <c r="F236">
        <v>0</v>
      </c>
      <c r="Q236">
        <f t="shared" si="3"/>
        <v>0</v>
      </c>
    </row>
    <row r="237" spans="1:17">
      <c r="D237">
        <v>3001</v>
      </c>
      <c r="E237" t="s">
        <v>445</v>
      </c>
      <c r="F237">
        <v>0</v>
      </c>
      <c r="O237">
        <v>3001</v>
      </c>
      <c r="P237" t="s">
        <v>445</v>
      </c>
      <c r="Q237">
        <f t="shared" si="3"/>
        <v>0</v>
      </c>
    </row>
    <row r="238" spans="1:17">
      <c r="D238">
        <v>3002</v>
      </c>
      <c r="E238" t="s">
        <v>686</v>
      </c>
      <c r="F238">
        <v>0</v>
      </c>
      <c r="O238">
        <v>3002</v>
      </c>
      <c r="P238" t="s">
        <v>686</v>
      </c>
      <c r="Q238">
        <f t="shared" si="3"/>
        <v>0</v>
      </c>
    </row>
    <row r="239" spans="1:17">
      <c r="D239">
        <v>3003</v>
      </c>
      <c r="E239" t="s">
        <v>595</v>
      </c>
      <c r="F239">
        <v>0</v>
      </c>
      <c r="O239">
        <v>3003</v>
      </c>
      <c r="P239" t="s">
        <v>595</v>
      </c>
      <c r="Q239">
        <f t="shared" si="3"/>
        <v>0</v>
      </c>
    </row>
    <row r="240" spans="1:17">
      <c r="D240">
        <v>3005</v>
      </c>
      <c r="E240" t="s">
        <v>687</v>
      </c>
      <c r="F240">
        <v>0</v>
      </c>
      <c r="O240">
        <v>3005</v>
      </c>
      <c r="P240" t="s">
        <v>687</v>
      </c>
      <c r="Q240">
        <f t="shared" si="3"/>
        <v>0</v>
      </c>
    </row>
    <row r="241" spans="1:17">
      <c r="D241">
        <v>3006</v>
      </c>
      <c r="E241" t="s">
        <v>447</v>
      </c>
      <c r="F241">
        <v>0</v>
      </c>
      <c r="O241">
        <v>3006</v>
      </c>
      <c r="P241" t="s">
        <v>447</v>
      </c>
      <c r="Q241">
        <f t="shared" si="3"/>
        <v>0</v>
      </c>
    </row>
    <row r="242" spans="1:17">
      <c r="D242">
        <v>3007</v>
      </c>
      <c r="E242" t="s">
        <v>448</v>
      </c>
      <c r="F242">
        <v>0</v>
      </c>
      <c r="O242">
        <v>3007</v>
      </c>
      <c r="P242" t="s">
        <v>448</v>
      </c>
      <c r="Q242">
        <f t="shared" si="3"/>
        <v>0</v>
      </c>
    </row>
    <row r="243" spans="1:17">
      <c r="D243">
        <v>3010</v>
      </c>
      <c r="E243" t="s">
        <v>450</v>
      </c>
      <c r="F243">
        <v>0</v>
      </c>
      <c r="O243">
        <v>3010</v>
      </c>
      <c r="P243" t="s">
        <v>450</v>
      </c>
      <c r="Q243">
        <f t="shared" si="3"/>
        <v>0</v>
      </c>
    </row>
    <row r="244" spans="1:17">
      <c r="D244">
        <v>3011</v>
      </c>
      <c r="E244" t="s">
        <v>819</v>
      </c>
      <c r="F244">
        <v>0</v>
      </c>
      <c r="O244">
        <v>3011</v>
      </c>
      <c r="P244" t="s">
        <v>819</v>
      </c>
      <c r="Q244">
        <f t="shared" si="3"/>
        <v>0</v>
      </c>
    </row>
    <row r="245" spans="1:17">
      <c r="D245">
        <v>3013</v>
      </c>
      <c r="E245" t="s">
        <v>42</v>
      </c>
      <c r="F245">
        <v>0</v>
      </c>
      <c r="O245">
        <v>3013</v>
      </c>
      <c r="P245" t="s">
        <v>42</v>
      </c>
      <c r="Q245">
        <f t="shared" si="3"/>
        <v>0</v>
      </c>
    </row>
    <row r="246" spans="1:17">
      <c r="D246">
        <v>3039</v>
      </c>
      <c r="E246" t="s">
        <v>452</v>
      </c>
      <c r="F246">
        <v>0</v>
      </c>
      <c r="O246">
        <v>3039</v>
      </c>
      <c r="P246" t="s">
        <v>452</v>
      </c>
      <c r="Q246">
        <f t="shared" si="3"/>
        <v>0</v>
      </c>
    </row>
    <row r="247" spans="1:17">
      <c r="D247">
        <v>3040</v>
      </c>
      <c r="E247" t="s">
        <v>77</v>
      </c>
      <c r="F247">
        <v>0</v>
      </c>
      <c r="O247">
        <v>3040</v>
      </c>
      <c r="P247" t="s">
        <v>77</v>
      </c>
      <c r="Q247">
        <f t="shared" si="3"/>
        <v>0</v>
      </c>
    </row>
    <row r="248" spans="1:17">
      <c r="D248">
        <v>3044</v>
      </c>
      <c r="E248" t="s">
        <v>78</v>
      </c>
      <c r="F248">
        <v>0</v>
      </c>
      <c r="O248">
        <v>3044</v>
      </c>
      <c r="P248" t="s">
        <v>78</v>
      </c>
      <c r="Q248">
        <f t="shared" si="3"/>
        <v>0</v>
      </c>
    </row>
    <row r="249" spans="1:17">
      <c r="D249">
        <v>3050</v>
      </c>
      <c r="E249" t="s">
        <v>454</v>
      </c>
      <c r="F249">
        <v>0</v>
      </c>
      <c r="O249">
        <v>3050</v>
      </c>
      <c r="P249" t="s">
        <v>454</v>
      </c>
      <c r="Q249">
        <f t="shared" si="3"/>
        <v>0</v>
      </c>
    </row>
    <row r="250" spans="1:17">
      <c r="D250">
        <v>3083</v>
      </c>
      <c r="E250" t="s">
        <v>79</v>
      </c>
      <c r="F250">
        <v>0</v>
      </c>
      <c r="O250">
        <v>3083</v>
      </c>
      <c r="P250" t="s">
        <v>79</v>
      </c>
      <c r="Q250">
        <f t="shared" si="3"/>
        <v>0</v>
      </c>
    </row>
    <row r="251" spans="1:17">
      <c r="D251">
        <v>3097</v>
      </c>
      <c r="E251" t="s">
        <v>689</v>
      </c>
      <c r="F251">
        <v>0</v>
      </c>
      <c r="O251">
        <v>3097</v>
      </c>
      <c r="P251" t="s">
        <v>689</v>
      </c>
      <c r="Q251">
        <f t="shared" si="3"/>
        <v>0</v>
      </c>
    </row>
    <row r="252" spans="1:17">
      <c r="A252">
        <v>3200</v>
      </c>
      <c r="B252" t="s">
        <v>230</v>
      </c>
      <c r="F252">
        <v>0</v>
      </c>
      <c r="Q252">
        <f t="shared" si="3"/>
        <v>0</v>
      </c>
    </row>
    <row r="253" spans="1:17">
      <c r="D253">
        <v>3201</v>
      </c>
      <c r="E253" t="s">
        <v>80</v>
      </c>
      <c r="F253">
        <v>0</v>
      </c>
      <c r="O253">
        <v>3201</v>
      </c>
      <c r="P253" t="s">
        <v>80</v>
      </c>
      <c r="Q253">
        <f t="shared" si="3"/>
        <v>0</v>
      </c>
    </row>
    <row r="254" spans="1:17">
      <c r="D254">
        <v>3202</v>
      </c>
      <c r="E254" t="s">
        <v>81</v>
      </c>
      <c r="F254">
        <v>0</v>
      </c>
      <c r="O254">
        <v>3202</v>
      </c>
      <c r="P254" t="s">
        <v>81</v>
      </c>
      <c r="Q254">
        <f t="shared" si="3"/>
        <v>0</v>
      </c>
    </row>
    <row r="255" spans="1:17">
      <c r="D255">
        <v>3203</v>
      </c>
      <c r="E255" t="s">
        <v>82</v>
      </c>
      <c r="F255">
        <v>0</v>
      </c>
      <c r="O255">
        <v>3203</v>
      </c>
      <c r="P255" t="s">
        <v>82</v>
      </c>
      <c r="Q255">
        <f t="shared" si="3"/>
        <v>0</v>
      </c>
    </row>
    <row r="256" spans="1:17">
      <c r="D256">
        <v>3204</v>
      </c>
      <c r="E256" t="s">
        <v>892</v>
      </c>
      <c r="F256">
        <v>0</v>
      </c>
      <c r="O256">
        <v>3204</v>
      </c>
      <c r="P256" t="s">
        <v>950</v>
      </c>
      <c r="Q256">
        <f t="shared" si="3"/>
        <v>0</v>
      </c>
    </row>
    <row r="257" spans="4:17">
      <c r="D257">
        <v>3205</v>
      </c>
      <c r="E257" t="s">
        <v>893</v>
      </c>
      <c r="F257">
        <v>0</v>
      </c>
      <c r="O257">
        <v>3205</v>
      </c>
      <c r="P257" t="s">
        <v>83</v>
      </c>
      <c r="Q257">
        <f t="shared" si="3"/>
        <v>0</v>
      </c>
    </row>
    <row r="258" spans="4:17">
      <c r="D258">
        <v>3208</v>
      </c>
      <c r="E258" t="s">
        <v>424</v>
      </c>
      <c r="F258">
        <v>0</v>
      </c>
      <c r="O258">
        <v>3208</v>
      </c>
      <c r="P258" t="s">
        <v>424</v>
      </c>
      <c r="Q258">
        <f t="shared" si="3"/>
        <v>0</v>
      </c>
    </row>
    <row r="259" spans="4:17">
      <c r="D259">
        <v>3209</v>
      </c>
      <c r="E259" t="s">
        <v>425</v>
      </c>
      <c r="F259">
        <v>0</v>
      </c>
      <c r="O259">
        <v>3209</v>
      </c>
      <c r="P259" t="s">
        <v>425</v>
      </c>
      <c r="Q259">
        <f t="shared" si="3"/>
        <v>0</v>
      </c>
    </row>
    <row r="260" spans="4:17">
      <c r="D260">
        <v>3210</v>
      </c>
      <c r="E260" t="s">
        <v>894</v>
      </c>
      <c r="F260">
        <v>0</v>
      </c>
      <c r="O260">
        <v>3210</v>
      </c>
      <c r="P260" t="s">
        <v>894</v>
      </c>
      <c r="Q260">
        <f t="shared" si="3"/>
        <v>0</v>
      </c>
    </row>
    <row r="261" spans="4:17">
      <c r="D261">
        <v>3213</v>
      </c>
      <c r="E261" t="s">
        <v>42</v>
      </c>
      <c r="F261">
        <v>0</v>
      </c>
      <c r="O261">
        <v>3213</v>
      </c>
      <c r="P261" t="s">
        <v>42</v>
      </c>
      <c r="Q261">
        <f t="shared" si="3"/>
        <v>0</v>
      </c>
    </row>
    <row r="262" spans="4:17">
      <c r="D262">
        <v>3240</v>
      </c>
      <c r="E262" t="s">
        <v>895</v>
      </c>
      <c r="F262">
        <v>0</v>
      </c>
      <c r="O262">
        <v>3240</v>
      </c>
      <c r="P262" t="s">
        <v>895</v>
      </c>
      <c r="Q262">
        <f t="shared" ref="Q262:Q325" si="4">D262-O262</f>
        <v>0</v>
      </c>
    </row>
    <row r="263" spans="4:17">
      <c r="D263">
        <v>3241</v>
      </c>
      <c r="E263" t="s">
        <v>43</v>
      </c>
      <c r="F263">
        <v>0</v>
      </c>
      <c r="O263">
        <v>3241</v>
      </c>
      <c r="P263" t="s">
        <v>43</v>
      </c>
      <c r="Q263">
        <f t="shared" si="4"/>
        <v>0</v>
      </c>
    </row>
    <row r="264" spans="4:17">
      <c r="D264">
        <v>3242</v>
      </c>
      <c r="E264" t="s">
        <v>143</v>
      </c>
      <c r="F264">
        <v>0</v>
      </c>
      <c r="O264">
        <v>3242</v>
      </c>
      <c r="P264" t="s">
        <v>143</v>
      </c>
      <c r="Q264">
        <f t="shared" si="4"/>
        <v>0</v>
      </c>
    </row>
    <row r="265" spans="4:17">
      <c r="D265">
        <v>3243</v>
      </c>
      <c r="E265" t="s">
        <v>427</v>
      </c>
      <c r="F265">
        <v>0</v>
      </c>
      <c r="O265">
        <v>3243</v>
      </c>
      <c r="P265" t="s">
        <v>427</v>
      </c>
      <c r="Q265">
        <f t="shared" si="4"/>
        <v>0</v>
      </c>
    </row>
    <row r="266" spans="4:17">
      <c r="D266">
        <v>3244</v>
      </c>
      <c r="E266" t="s">
        <v>428</v>
      </c>
      <c r="F266">
        <v>0</v>
      </c>
      <c r="O266">
        <v>3244</v>
      </c>
      <c r="P266" t="s">
        <v>1012</v>
      </c>
      <c r="Q266">
        <f t="shared" si="4"/>
        <v>0</v>
      </c>
    </row>
    <row r="267" spans="4:17">
      <c r="D267">
        <v>3245</v>
      </c>
      <c r="E267" t="s">
        <v>429</v>
      </c>
      <c r="F267">
        <v>0</v>
      </c>
      <c r="O267">
        <v>3245</v>
      </c>
      <c r="P267" t="s">
        <v>429</v>
      </c>
      <c r="Q267">
        <f t="shared" si="4"/>
        <v>0</v>
      </c>
    </row>
    <row r="268" spans="4:17">
      <c r="D268">
        <v>3250</v>
      </c>
      <c r="E268" t="s">
        <v>86</v>
      </c>
      <c r="F268">
        <v>0</v>
      </c>
      <c r="O268">
        <v>3250</v>
      </c>
      <c r="P268" t="s">
        <v>86</v>
      </c>
      <c r="Q268">
        <f t="shared" si="4"/>
        <v>0</v>
      </c>
    </row>
    <row r="269" spans="4:17">
      <c r="D269">
        <v>3251</v>
      </c>
      <c r="E269" t="s">
        <v>430</v>
      </c>
      <c r="F269">
        <v>0</v>
      </c>
      <c r="O269">
        <v>3251</v>
      </c>
      <c r="P269" t="s">
        <v>430</v>
      </c>
      <c r="Q269">
        <f t="shared" si="4"/>
        <v>0</v>
      </c>
    </row>
    <row r="270" spans="4:17">
      <c r="D270">
        <v>3255</v>
      </c>
      <c r="E270" t="s">
        <v>896</v>
      </c>
      <c r="F270">
        <v>0</v>
      </c>
      <c r="O270">
        <v>3255</v>
      </c>
      <c r="P270" t="s">
        <v>896</v>
      </c>
      <c r="Q270">
        <f t="shared" si="4"/>
        <v>0</v>
      </c>
    </row>
    <row r="271" spans="4:17">
      <c r="D271">
        <v>3256</v>
      </c>
      <c r="E271" t="s">
        <v>690</v>
      </c>
      <c r="F271">
        <v>0</v>
      </c>
      <c r="O271">
        <v>3256</v>
      </c>
      <c r="P271" t="s">
        <v>690</v>
      </c>
      <c r="Q271">
        <f t="shared" si="4"/>
        <v>0</v>
      </c>
    </row>
    <row r="272" spans="4:17">
      <c r="D272">
        <v>3260</v>
      </c>
      <c r="E272" t="s">
        <v>433</v>
      </c>
      <c r="F272">
        <v>0</v>
      </c>
      <c r="O272">
        <v>3260</v>
      </c>
      <c r="P272" t="s">
        <v>433</v>
      </c>
      <c r="Q272">
        <f t="shared" si="4"/>
        <v>0</v>
      </c>
    </row>
    <row r="273" spans="1:17">
      <c r="D273">
        <v>3283</v>
      </c>
      <c r="E273" t="s">
        <v>87</v>
      </c>
      <c r="F273">
        <v>0</v>
      </c>
      <c r="O273">
        <v>3283</v>
      </c>
      <c r="P273" t="s">
        <v>87</v>
      </c>
      <c r="Q273">
        <f t="shared" si="4"/>
        <v>0</v>
      </c>
    </row>
    <row r="274" spans="1:17">
      <c r="A274">
        <v>3400</v>
      </c>
      <c r="B274" t="s">
        <v>897</v>
      </c>
      <c r="F274">
        <v>0</v>
      </c>
      <c r="Q274">
        <f t="shared" si="4"/>
        <v>0</v>
      </c>
    </row>
    <row r="275" spans="1:17">
      <c r="D275">
        <v>3401</v>
      </c>
      <c r="E275" t="s">
        <v>129</v>
      </c>
      <c r="F275">
        <v>0</v>
      </c>
      <c r="O275">
        <v>3401</v>
      </c>
      <c r="P275" t="s">
        <v>129</v>
      </c>
      <c r="Q275">
        <f t="shared" si="4"/>
        <v>0</v>
      </c>
    </row>
    <row r="276" spans="1:17">
      <c r="D276">
        <v>3403</v>
      </c>
      <c r="E276" t="s">
        <v>130</v>
      </c>
      <c r="F276">
        <v>0</v>
      </c>
      <c r="O276">
        <v>3403</v>
      </c>
      <c r="P276" t="s">
        <v>130</v>
      </c>
      <c r="Q276">
        <f t="shared" si="4"/>
        <v>0</v>
      </c>
    </row>
    <row r="277" spans="1:17">
      <c r="D277">
        <v>3405</v>
      </c>
      <c r="E277" t="s">
        <v>131</v>
      </c>
      <c r="F277">
        <v>0</v>
      </c>
      <c r="O277">
        <v>3405</v>
      </c>
      <c r="P277" t="s">
        <v>131</v>
      </c>
      <c r="Q277">
        <f t="shared" si="4"/>
        <v>0</v>
      </c>
    </row>
    <row r="278" spans="1:17">
      <c r="D278">
        <v>3406</v>
      </c>
      <c r="E278" t="s">
        <v>132</v>
      </c>
      <c r="F278">
        <v>0</v>
      </c>
      <c r="O278">
        <v>3406</v>
      </c>
      <c r="P278" t="s">
        <v>132</v>
      </c>
      <c r="Q278">
        <f t="shared" si="4"/>
        <v>0</v>
      </c>
    </row>
    <row r="279" spans="1:17">
      <c r="D279">
        <v>3407</v>
      </c>
      <c r="E279" t="s">
        <v>898</v>
      </c>
      <c r="F279">
        <v>0</v>
      </c>
      <c r="O279">
        <v>3407</v>
      </c>
      <c r="P279" t="s">
        <v>898</v>
      </c>
      <c r="Q279">
        <f t="shared" si="4"/>
        <v>0</v>
      </c>
    </row>
    <row r="280" spans="1:17">
      <c r="D280">
        <v>3409</v>
      </c>
      <c r="E280" t="s">
        <v>408</v>
      </c>
      <c r="F280">
        <v>0</v>
      </c>
      <c r="O280">
        <v>3409</v>
      </c>
      <c r="P280" t="s">
        <v>408</v>
      </c>
      <c r="Q280">
        <f t="shared" si="4"/>
        <v>0</v>
      </c>
    </row>
    <row r="281" spans="1:17">
      <c r="D281">
        <v>3410</v>
      </c>
      <c r="E281" t="s">
        <v>133</v>
      </c>
      <c r="F281">
        <v>0</v>
      </c>
      <c r="O281">
        <v>3410</v>
      </c>
      <c r="P281" t="s">
        <v>133</v>
      </c>
      <c r="Q281">
        <f t="shared" si="4"/>
        <v>0</v>
      </c>
    </row>
    <row r="282" spans="1:17">
      <c r="D282">
        <v>3413</v>
      </c>
      <c r="E282" t="s">
        <v>42</v>
      </c>
      <c r="F282">
        <v>0</v>
      </c>
      <c r="O282">
        <v>3413</v>
      </c>
      <c r="P282" t="s">
        <v>42</v>
      </c>
      <c r="Q282">
        <f t="shared" si="4"/>
        <v>0</v>
      </c>
    </row>
    <row r="283" spans="1:17">
      <c r="D283">
        <v>3440</v>
      </c>
      <c r="E283" t="s">
        <v>85</v>
      </c>
      <c r="F283">
        <v>0</v>
      </c>
      <c r="O283">
        <v>3440</v>
      </c>
      <c r="P283" t="s">
        <v>85</v>
      </c>
      <c r="Q283">
        <f t="shared" si="4"/>
        <v>0</v>
      </c>
    </row>
    <row r="284" spans="1:17">
      <c r="D284">
        <v>3441</v>
      </c>
      <c r="E284" t="s">
        <v>43</v>
      </c>
      <c r="F284">
        <v>0</v>
      </c>
      <c r="O284">
        <v>3441</v>
      </c>
      <c r="P284" t="s">
        <v>43</v>
      </c>
      <c r="Q284">
        <f t="shared" si="4"/>
        <v>0</v>
      </c>
    </row>
    <row r="285" spans="1:17">
      <c r="D285">
        <v>3442</v>
      </c>
      <c r="E285" t="s">
        <v>899</v>
      </c>
      <c r="F285">
        <v>0</v>
      </c>
      <c r="O285">
        <v>3442</v>
      </c>
      <c r="P285" t="s">
        <v>899</v>
      </c>
      <c r="Q285">
        <f t="shared" si="4"/>
        <v>0</v>
      </c>
    </row>
    <row r="286" spans="1:17">
      <c r="D286">
        <v>3444</v>
      </c>
      <c r="E286" t="s">
        <v>412</v>
      </c>
      <c r="F286">
        <v>0</v>
      </c>
      <c r="O286">
        <v>3444</v>
      </c>
      <c r="P286" t="s">
        <v>412</v>
      </c>
      <c r="Q286">
        <f t="shared" si="4"/>
        <v>0</v>
      </c>
    </row>
    <row r="287" spans="1:17">
      <c r="D287">
        <v>3445</v>
      </c>
      <c r="E287" t="s">
        <v>413</v>
      </c>
      <c r="F287">
        <v>0</v>
      </c>
      <c r="O287">
        <v>3445</v>
      </c>
      <c r="P287" t="s">
        <v>413</v>
      </c>
      <c r="Q287">
        <f t="shared" si="4"/>
        <v>0</v>
      </c>
    </row>
    <row r="288" spans="1:17">
      <c r="D288">
        <v>3447</v>
      </c>
      <c r="E288" t="s">
        <v>135</v>
      </c>
      <c r="F288">
        <v>0</v>
      </c>
      <c r="O288">
        <v>3447</v>
      </c>
      <c r="P288" t="s">
        <v>135</v>
      </c>
      <c r="Q288">
        <f t="shared" si="4"/>
        <v>0</v>
      </c>
    </row>
    <row r="289" spans="1:17">
      <c r="D289">
        <v>3450</v>
      </c>
      <c r="E289" t="s">
        <v>414</v>
      </c>
      <c r="F289">
        <v>0</v>
      </c>
      <c r="O289">
        <v>3450</v>
      </c>
      <c r="P289" t="s">
        <v>414</v>
      </c>
      <c r="Q289">
        <f t="shared" si="4"/>
        <v>0</v>
      </c>
    </row>
    <row r="290" spans="1:17">
      <c r="D290">
        <v>3477</v>
      </c>
      <c r="E290" t="s">
        <v>415</v>
      </c>
      <c r="F290">
        <v>0</v>
      </c>
      <c r="O290">
        <v>3477</v>
      </c>
      <c r="P290" t="s">
        <v>415</v>
      </c>
      <c r="Q290">
        <f t="shared" si="4"/>
        <v>0</v>
      </c>
    </row>
    <row r="291" spans="1:17">
      <c r="D291">
        <v>3483</v>
      </c>
      <c r="E291" t="s">
        <v>136</v>
      </c>
      <c r="F291">
        <v>0</v>
      </c>
      <c r="O291">
        <v>3483</v>
      </c>
      <c r="P291" t="s">
        <v>136</v>
      </c>
      <c r="Q291">
        <f t="shared" si="4"/>
        <v>0</v>
      </c>
    </row>
    <row r="292" spans="1:17">
      <c r="A292">
        <v>3500</v>
      </c>
      <c r="B292" t="s">
        <v>232</v>
      </c>
      <c r="F292">
        <v>0</v>
      </c>
      <c r="Q292">
        <f t="shared" si="4"/>
        <v>0</v>
      </c>
    </row>
    <row r="293" spans="1:17">
      <c r="D293">
        <v>3501</v>
      </c>
      <c r="E293" t="s">
        <v>137</v>
      </c>
      <c r="F293">
        <v>0</v>
      </c>
      <c r="O293">
        <v>3501</v>
      </c>
      <c r="P293" t="s">
        <v>137</v>
      </c>
      <c r="Q293">
        <f t="shared" si="4"/>
        <v>0</v>
      </c>
    </row>
    <row r="294" spans="1:17">
      <c r="D294">
        <v>3503</v>
      </c>
      <c r="E294" t="s">
        <v>138</v>
      </c>
      <c r="F294">
        <v>0</v>
      </c>
      <c r="O294">
        <v>3503</v>
      </c>
      <c r="P294" t="s">
        <v>138</v>
      </c>
      <c r="Q294">
        <f t="shared" si="4"/>
        <v>0</v>
      </c>
    </row>
    <row r="295" spans="1:17">
      <c r="D295">
        <v>3504</v>
      </c>
      <c r="E295" t="s">
        <v>139</v>
      </c>
      <c r="F295">
        <v>0</v>
      </c>
      <c r="O295">
        <v>3504</v>
      </c>
      <c r="P295" t="s">
        <v>139</v>
      </c>
      <c r="Q295">
        <f t="shared" si="4"/>
        <v>0</v>
      </c>
    </row>
    <row r="296" spans="1:17">
      <c r="D296">
        <v>3505</v>
      </c>
      <c r="E296" t="s">
        <v>417</v>
      </c>
      <c r="F296">
        <v>0</v>
      </c>
      <c r="O296">
        <v>3505</v>
      </c>
      <c r="P296" t="s">
        <v>417</v>
      </c>
      <c r="Q296">
        <f t="shared" si="4"/>
        <v>0</v>
      </c>
    </row>
    <row r="297" spans="1:17">
      <c r="D297">
        <v>3509</v>
      </c>
      <c r="E297" t="s">
        <v>839</v>
      </c>
      <c r="F297">
        <v>0</v>
      </c>
      <c r="O297">
        <v>3509</v>
      </c>
      <c r="P297" t="s">
        <v>839</v>
      </c>
      <c r="Q297">
        <f t="shared" si="4"/>
        <v>0</v>
      </c>
    </row>
    <row r="298" spans="1:17">
      <c r="D298">
        <v>3513</v>
      </c>
      <c r="E298" t="s">
        <v>42</v>
      </c>
      <c r="F298">
        <v>0</v>
      </c>
      <c r="O298">
        <v>3513</v>
      </c>
      <c r="P298" t="s">
        <v>42</v>
      </c>
      <c r="Q298">
        <f t="shared" si="4"/>
        <v>0</v>
      </c>
    </row>
    <row r="299" spans="1:17">
      <c r="D299">
        <v>3540</v>
      </c>
      <c r="E299" t="s">
        <v>142</v>
      </c>
      <c r="F299">
        <v>0</v>
      </c>
      <c r="O299">
        <v>3540</v>
      </c>
      <c r="P299" t="s">
        <v>142</v>
      </c>
      <c r="Q299">
        <f t="shared" si="4"/>
        <v>0</v>
      </c>
    </row>
    <row r="300" spans="1:17">
      <c r="D300">
        <v>3541</v>
      </c>
      <c r="E300" t="s">
        <v>43</v>
      </c>
      <c r="F300">
        <v>0</v>
      </c>
      <c r="O300">
        <v>3541</v>
      </c>
      <c r="P300" t="s">
        <v>43</v>
      </c>
      <c r="Q300">
        <f t="shared" si="4"/>
        <v>0</v>
      </c>
    </row>
    <row r="301" spans="1:17">
      <c r="D301">
        <v>3542</v>
      </c>
      <c r="E301" t="s">
        <v>143</v>
      </c>
      <c r="F301">
        <v>0</v>
      </c>
      <c r="O301">
        <v>3542</v>
      </c>
      <c r="P301" t="s">
        <v>143</v>
      </c>
      <c r="Q301">
        <f t="shared" si="4"/>
        <v>0</v>
      </c>
    </row>
    <row r="302" spans="1:17">
      <c r="D302">
        <v>3543</v>
      </c>
      <c r="E302" t="s">
        <v>695</v>
      </c>
      <c r="F302">
        <v>0</v>
      </c>
      <c r="O302">
        <v>3543</v>
      </c>
      <c r="P302" t="s">
        <v>695</v>
      </c>
      <c r="Q302">
        <f t="shared" si="4"/>
        <v>0</v>
      </c>
    </row>
    <row r="303" spans="1:17">
      <c r="D303">
        <v>3544</v>
      </c>
      <c r="E303" t="s">
        <v>419</v>
      </c>
      <c r="F303">
        <v>0</v>
      </c>
      <c r="O303">
        <v>3544</v>
      </c>
      <c r="P303" t="s">
        <v>419</v>
      </c>
      <c r="Q303">
        <f t="shared" si="4"/>
        <v>0</v>
      </c>
    </row>
    <row r="304" spans="1:17">
      <c r="D304">
        <v>3545</v>
      </c>
      <c r="E304" t="s">
        <v>421</v>
      </c>
      <c r="F304">
        <v>0</v>
      </c>
      <c r="O304">
        <v>3545</v>
      </c>
      <c r="P304" t="s">
        <v>421</v>
      </c>
      <c r="Q304">
        <f t="shared" si="4"/>
        <v>0</v>
      </c>
    </row>
    <row r="305" spans="1:17">
      <c r="D305">
        <v>3547</v>
      </c>
      <c r="E305" t="s">
        <v>900</v>
      </c>
      <c r="F305">
        <v>0</v>
      </c>
      <c r="O305">
        <v>3547</v>
      </c>
      <c r="P305" t="s">
        <v>900</v>
      </c>
      <c r="Q305">
        <f t="shared" si="4"/>
        <v>0</v>
      </c>
    </row>
    <row r="306" spans="1:17">
      <c r="D306">
        <v>3548</v>
      </c>
      <c r="E306" t="s">
        <v>697</v>
      </c>
      <c r="F306">
        <v>0</v>
      </c>
      <c r="O306">
        <v>3548</v>
      </c>
      <c r="P306" t="s">
        <v>697</v>
      </c>
      <c r="Q306">
        <f t="shared" si="4"/>
        <v>0</v>
      </c>
    </row>
    <row r="307" spans="1:17">
      <c r="D307">
        <v>3550</v>
      </c>
      <c r="E307" t="s">
        <v>901</v>
      </c>
      <c r="F307">
        <v>0</v>
      </c>
      <c r="O307">
        <v>3550</v>
      </c>
      <c r="P307" t="s">
        <v>901</v>
      </c>
      <c r="Q307">
        <f t="shared" si="4"/>
        <v>0</v>
      </c>
    </row>
    <row r="308" spans="1:17">
      <c r="D308">
        <v>3583</v>
      </c>
      <c r="E308" t="s">
        <v>145</v>
      </c>
      <c r="F308">
        <v>0</v>
      </c>
      <c r="O308">
        <v>3583</v>
      </c>
      <c r="P308" t="s">
        <v>145</v>
      </c>
      <c r="Q308">
        <f t="shared" si="4"/>
        <v>0</v>
      </c>
    </row>
    <row r="309" spans="1:17">
      <c r="A309">
        <v>3600</v>
      </c>
      <c r="B309" t="s">
        <v>233</v>
      </c>
      <c r="F309">
        <v>0</v>
      </c>
      <c r="Q309">
        <f t="shared" si="4"/>
        <v>0</v>
      </c>
    </row>
    <row r="310" spans="1:17">
      <c r="D310">
        <v>3601</v>
      </c>
      <c r="E310" t="s">
        <v>146</v>
      </c>
      <c r="F310">
        <v>0</v>
      </c>
      <c r="O310">
        <v>3601</v>
      </c>
      <c r="P310" t="s">
        <v>146</v>
      </c>
      <c r="Q310">
        <f t="shared" si="4"/>
        <v>0</v>
      </c>
    </row>
    <row r="311" spans="1:17">
      <c r="D311">
        <v>3602</v>
      </c>
      <c r="E311" t="s">
        <v>147</v>
      </c>
      <c r="F311">
        <v>0</v>
      </c>
      <c r="O311">
        <v>3602</v>
      </c>
      <c r="P311" t="s">
        <v>147</v>
      </c>
      <c r="Q311">
        <f t="shared" si="4"/>
        <v>0</v>
      </c>
    </row>
    <row r="312" spans="1:17">
      <c r="D312">
        <v>3613</v>
      </c>
      <c r="E312" t="s">
        <v>42</v>
      </c>
      <c r="F312">
        <v>0</v>
      </c>
      <c r="O312">
        <v>3613</v>
      </c>
      <c r="P312" t="s">
        <v>42</v>
      </c>
      <c r="Q312">
        <f t="shared" si="4"/>
        <v>0</v>
      </c>
    </row>
    <row r="313" spans="1:17">
      <c r="D313">
        <v>3639</v>
      </c>
      <c r="E313" t="s">
        <v>820</v>
      </c>
      <c r="F313">
        <v>0</v>
      </c>
      <c r="O313">
        <v>3639</v>
      </c>
      <c r="P313" t="s">
        <v>820</v>
      </c>
      <c r="Q313">
        <f t="shared" si="4"/>
        <v>0</v>
      </c>
    </row>
    <row r="314" spans="1:17">
      <c r="D314">
        <v>3640</v>
      </c>
      <c r="E314" t="s">
        <v>148</v>
      </c>
      <c r="F314">
        <v>0</v>
      </c>
      <c r="O314">
        <v>3640</v>
      </c>
      <c r="P314" t="s">
        <v>148</v>
      </c>
      <c r="Q314">
        <f t="shared" si="4"/>
        <v>0</v>
      </c>
    </row>
    <row r="315" spans="1:17">
      <c r="D315">
        <v>3641</v>
      </c>
      <c r="E315" t="s">
        <v>43</v>
      </c>
      <c r="F315">
        <v>0</v>
      </c>
      <c r="O315">
        <v>3641</v>
      </c>
      <c r="P315" t="s">
        <v>43</v>
      </c>
      <c r="Q315">
        <f t="shared" si="4"/>
        <v>0</v>
      </c>
    </row>
    <row r="316" spans="1:17">
      <c r="D316">
        <v>3642</v>
      </c>
      <c r="E316" t="s">
        <v>143</v>
      </c>
      <c r="F316">
        <v>0</v>
      </c>
      <c r="O316">
        <v>3642</v>
      </c>
      <c r="P316" t="s">
        <v>143</v>
      </c>
      <c r="Q316">
        <f t="shared" si="4"/>
        <v>0</v>
      </c>
    </row>
    <row r="317" spans="1:17">
      <c r="D317">
        <v>3643</v>
      </c>
      <c r="E317" t="s">
        <v>698</v>
      </c>
      <c r="F317">
        <v>0</v>
      </c>
      <c r="O317">
        <v>3643</v>
      </c>
      <c r="P317" t="s">
        <v>698</v>
      </c>
      <c r="Q317">
        <f t="shared" si="4"/>
        <v>0</v>
      </c>
    </row>
    <row r="318" spans="1:17">
      <c r="D318">
        <v>3645</v>
      </c>
      <c r="E318" t="s">
        <v>149</v>
      </c>
      <c r="F318">
        <v>0</v>
      </c>
      <c r="O318">
        <v>3645</v>
      </c>
      <c r="P318" t="s">
        <v>149</v>
      </c>
      <c r="Q318">
        <f t="shared" si="4"/>
        <v>0</v>
      </c>
    </row>
    <row r="319" spans="1:17">
      <c r="D319">
        <v>3646</v>
      </c>
      <c r="E319" t="s">
        <v>422</v>
      </c>
      <c r="F319">
        <v>0</v>
      </c>
      <c r="O319">
        <v>3646</v>
      </c>
      <c r="P319" t="s">
        <v>422</v>
      </c>
      <c r="Q319">
        <f t="shared" si="4"/>
        <v>0</v>
      </c>
    </row>
    <row r="320" spans="1:17">
      <c r="D320">
        <v>3647</v>
      </c>
      <c r="E320" t="s">
        <v>423</v>
      </c>
      <c r="F320">
        <v>0</v>
      </c>
      <c r="O320">
        <v>3647</v>
      </c>
      <c r="P320" t="s">
        <v>423</v>
      </c>
      <c r="Q320">
        <f t="shared" si="4"/>
        <v>0</v>
      </c>
    </row>
    <row r="321" spans="1:17">
      <c r="D321">
        <v>3683</v>
      </c>
      <c r="E321" t="s">
        <v>150</v>
      </c>
      <c r="F321">
        <v>0</v>
      </c>
      <c r="O321">
        <v>3683</v>
      </c>
      <c r="P321" t="s">
        <v>150</v>
      </c>
      <c r="Q321">
        <f t="shared" si="4"/>
        <v>0</v>
      </c>
    </row>
    <row r="322" spans="1:17">
      <c r="A322">
        <v>3700</v>
      </c>
      <c r="B322" t="s">
        <v>234</v>
      </c>
      <c r="F322">
        <v>0</v>
      </c>
      <c r="Q322">
        <f t="shared" si="4"/>
        <v>0</v>
      </c>
    </row>
    <row r="323" spans="1:17">
      <c r="D323">
        <v>3701</v>
      </c>
      <c r="E323" t="s">
        <v>455</v>
      </c>
      <c r="F323">
        <v>0</v>
      </c>
      <c r="O323">
        <v>3701</v>
      </c>
      <c r="P323" t="s">
        <v>455</v>
      </c>
      <c r="Q323">
        <f t="shared" si="4"/>
        <v>0</v>
      </c>
    </row>
    <row r="324" spans="1:17">
      <c r="D324">
        <v>3702</v>
      </c>
      <c r="E324" t="s">
        <v>821</v>
      </c>
      <c r="F324">
        <v>0</v>
      </c>
      <c r="O324">
        <v>3702</v>
      </c>
      <c r="P324" t="s">
        <v>821</v>
      </c>
      <c r="Q324">
        <f t="shared" si="4"/>
        <v>0</v>
      </c>
    </row>
    <row r="325" spans="1:17">
      <c r="D325">
        <v>3704</v>
      </c>
      <c r="E325" t="s">
        <v>699</v>
      </c>
      <c r="F325">
        <v>0</v>
      </c>
      <c r="O325">
        <v>3704</v>
      </c>
      <c r="P325" t="s">
        <v>699</v>
      </c>
      <c r="Q325">
        <f t="shared" si="4"/>
        <v>0</v>
      </c>
    </row>
    <row r="326" spans="1:17">
      <c r="D326">
        <v>3740</v>
      </c>
      <c r="E326" t="s">
        <v>902</v>
      </c>
      <c r="F326">
        <v>0</v>
      </c>
      <c r="O326">
        <v>3740</v>
      </c>
      <c r="P326" t="s">
        <v>902</v>
      </c>
      <c r="Q326">
        <f t="shared" ref="Q326:Q389" si="5">D326-O326</f>
        <v>0</v>
      </c>
    </row>
    <row r="327" spans="1:17">
      <c r="D327">
        <v>3741</v>
      </c>
      <c r="E327" t="s">
        <v>903</v>
      </c>
      <c r="F327">
        <v>0</v>
      </c>
      <c r="O327">
        <v>3741</v>
      </c>
      <c r="P327" t="s">
        <v>903</v>
      </c>
      <c r="Q327">
        <f t="shared" si="5"/>
        <v>0</v>
      </c>
    </row>
    <row r="328" spans="1:17">
      <c r="D328">
        <v>3742</v>
      </c>
      <c r="E328" t="s">
        <v>904</v>
      </c>
      <c r="F328">
        <v>0</v>
      </c>
      <c r="O328">
        <v>3742</v>
      </c>
      <c r="P328" t="s">
        <v>904</v>
      </c>
      <c r="Q328">
        <f t="shared" si="5"/>
        <v>0</v>
      </c>
    </row>
    <row r="329" spans="1:17">
      <c r="D329">
        <v>3743</v>
      </c>
      <c r="E329" t="s">
        <v>152</v>
      </c>
      <c r="F329">
        <v>0</v>
      </c>
      <c r="O329">
        <v>3743</v>
      </c>
      <c r="P329" t="s">
        <v>152</v>
      </c>
      <c r="Q329">
        <f t="shared" si="5"/>
        <v>0</v>
      </c>
    </row>
    <row r="330" spans="1:17">
      <c r="D330">
        <v>3751</v>
      </c>
      <c r="E330" t="s">
        <v>153</v>
      </c>
      <c r="F330">
        <v>0</v>
      </c>
      <c r="O330">
        <v>3751</v>
      </c>
      <c r="P330" t="s">
        <v>153</v>
      </c>
      <c r="Q330">
        <f t="shared" si="5"/>
        <v>0</v>
      </c>
    </row>
    <row r="331" spans="1:17">
      <c r="D331">
        <v>3755</v>
      </c>
      <c r="E331" t="s">
        <v>154</v>
      </c>
      <c r="F331">
        <v>0</v>
      </c>
      <c r="O331">
        <v>3755</v>
      </c>
      <c r="P331" t="s">
        <v>154</v>
      </c>
      <c r="Q331">
        <f t="shared" si="5"/>
        <v>0</v>
      </c>
    </row>
    <row r="332" spans="1:17">
      <c r="D332">
        <v>3757</v>
      </c>
      <c r="E332" t="s">
        <v>155</v>
      </c>
      <c r="F332">
        <v>0</v>
      </c>
      <c r="O332">
        <v>3757</v>
      </c>
      <c r="P332" t="s">
        <v>155</v>
      </c>
      <c r="Q332">
        <f t="shared" si="5"/>
        <v>0</v>
      </c>
    </row>
    <row r="333" spans="1:17">
      <c r="D333">
        <v>3758</v>
      </c>
      <c r="E333" t="s">
        <v>156</v>
      </c>
      <c r="F333">
        <v>0</v>
      </c>
      <c r="O333">
        <v>3758</v>
      </c>
      <c r="P333" t="s">
        <v>156</v>
      </c>
      <c r="Q333">
        <f t="shared" si="5"/>
        <v>0</v>
      </c>
    </row>
    <row r="334" spans="1:17">
      <c r="D334">
        <v>3759</v>
      </c>
      <c r="E334" t="s">
        <v>905</v>
      </c>
      <c r="F334">
        <v>0</v>
      </c>
      <c r="O334">
        <v>3759</v>
      </c>
      <c r="P334" t="s">
        <v>905</v>
      </c>
      <c r="Q334">
        <f t="shared" si="5"/>
        <v>0</v>
      </c>
    </row>
    <row r="335" spans="1:17">
      <c r="D335">
        <v>3760</v>
      </c>
      <c r="E335" t="s">
        <v>906</v>
      </c>
      <c r="F335">
        <v>0</v>
      </c>
      <c r="O335">
        <v>3760</v>
      </c>
      <c r="P335" t="s">
        <v>906</v>
      </c>
      <c r="Q335">
        <f t="shared" si="5"/>
        <v>0</v>
      </c>
    </row>
    <row r="336" spans="1:17">
      <c r="D336">
        <v>3761</v>
      </c>
      <c r="E336" t="s">
        <v>907</v>
      </c>
      <c r="F336">
        <v>0</v>
      </c>
      <c r="O336">
        <v>3761</v>
      </c>
      <c r="P336" t="s">
        <v>907</v>
      </c>
      <c r="Q336">
        <f t="shared" si="5"/>
        <v>0</v>
      </c>
    </row>
    <row r="337" spans="1:17">
      <c r="D337">
        <v>3762</v>
      </c>
      <c r="E337" t="s">
        <v>908</v>
      </c>
      <c r="F337">
        <v>0</v>
      </c>
      <c r="O337">
        <v>3762</v>
      </c>
      <c r="P337" t="s">
        <v>908</v>
      </c>
      <c r="Q337">
        <f t="shared" si="5"/>
        <v>0</v>
      </c>
    </row>
    <row r="338" spans="1:17">
      <c r="D338">
        <v>3784</v>
      </c>
      <c r="E338" t="s">
        <v>343</v>
      </c>
      <c r="F338">
        <v>0</v>
      </c>
      <c r="O338">
        <v>3784</v>
      </c>
      <c r="P338" t="s">
        <v>343</v>
      </c>
      <c r="Q338">
        <f t="shared" si="5"/>
        <v>0</v>
      </c>
    </row>
    <row r="339" spans="1:17">
      <c r="D339">
        <v>3793</v>
      </c>
      <c r="E339" t="s">
        <v>461</v>
      </c>
      <c r="F339">
        <v>0</v>
      </c>
      <c r="O339">
        <v>3793</v>
      </c>
      <c r="P339" t="s">
        <v>461</v>
      </c>
      <c r="Q339">
        <f t="shared" si="5"/>
        <v>0</v>
      </c>
    </row>
    <row r="340" spans="1:17">
      <c r="D340">
        <v>3794</v>
      </c>
      <c r="E340" t="s">
        <v>158</v>
      </c>
      <c r="F340">
        <v>0</v>
      </c>
      <c r="O340">
        <v>3794</v>
      </c>
      <c r="P340" t="s">
        <v>158</v>
      </c>
      <c r="Q340">
        <f t="shared" si="5"/>
        <v>0</v>
      </c>
    </row>
    <row r="341" spans="1:17">
      <c r="D341">
        <v>3797</v>
      </c>
      <c r="E341" t="s">
        <v>159</v>
      </c>
      <c r="F341">
        <v>0</v>
      </c>
      <c r="O341">
        <v>3797</v>
      </c>
      <c r="P341" t="s">
        <v>159</v>
      </c>
      <c r="Q341">
        <f t="shared" si="5"/>
        <v>0</v>
      </c>
    </row>
    <row r="342" spans="1:17">
      <c r="A342">
        <v>3800</v>
      </c>
      <c r="B342" t="s">
        <v>811</v>
      </c>
      <c r="F342">
        <v>0</v>
      </c>
      <c r="Q342">
        <f t="shared" si="5"/>
        <v>0</v>
      </c>
    </row>
    <row r="343" spans="1:17">
      <c r="D343">
        <v>3801</v>
      </c>
      <c r="E343" t="s">
        <v>160</v>
      </c>
      <c r="F343">
        <v>0</v>
      </c>
      <c r="O343">
        <v>3801</v>
      </c>
      <c r="P343" t="s">
        <v>160</v>
      </c>
      <c r="Q343">
        <f t="shared" si="5"/>
        <v>0</v>
      </c>
    </row>
    <row r="344" spans="1:17">
      <c r="D344">
        <v>3802</v>
      </c>
      <c r="E344" t="s">
        <v>373</v>
      </c>
      <c r="F344">
        <v>0</v>
      </c>
      <c r="O344">
        <v>3802</v>
      </c>
      <c r="P344" t="s">
        <v>373</v>
      </c>
      <c r="Q344">
        <f t="shared" si="5"/>
        <v>0</v>
      </c>
    </row>
    <row r="345" spans="1:17">
      <c r="D345">
        <v>3803</v>
      </c>
      <c r="E345" t="s">
        <v>161</v>
      </c>
      <c r="F345">
        <v>0</v>
      </c>
      <c r="O345">
        <v>3803</v>
      </c>
      <c r="P345" t="s">
        <v>161</v>
      </c>
      <c r="Q345">
        <f t="shared" si="5"/>
        <v>0</v>
      </c>
    </row>
    <row r="346" spans="1:17">
      <c r="D346">
        <v>3804</v>
      </c>
      <c r="E346" t="s">
        <v>162</v>
      </c>
      <c r="F346">
        <v>0</v>
      </c>
      <c r="O346">
        <v>3804</v>
      </c>
      <c r="P346" t="s">
        <v>162</v>
      </c>
      <c r="Q346">
        <f t="shared" si="5"/>
        <v>0</v>
      </c>
    </row>
    <row r="347" spans="1:17">
      <c r="D347">
        <v>3820</v>
      </c>
      <c r="E347" t="s">
        <v>376</v>
      </c>
      <c r="F347">
        <v>0</v>
      </c>
      <c r="O347">
        <v>3820</v>
      </c>
      <c r="P347" t="s">
        <v>376</v>
      </c>
      <c r="Q347">
        <f t="shared" si="5"/>
        <v>0</v>
      </c>
    </row>
    <row r="348" spans="1:17">
      <c r="D348">
        <v>3839</v>
      </c>
      <c r="E348" t="s">
        <v>377</v>
      </c>
      <c r="F348">
        <v>0</v>
      </c>
      <c r="O348">
        <v>3839</v>
      </c>
      <c r="P348" t="s">
        <v>377</v>
      </c>
      <c r="Q348">
        <f t="shared" si="5"/>
        <v>0</v>
      </c>
    </row>
    <row r="349" spans="1:17">
      <c r="D349">
        <v>3840</v>
      </c>
      <c r="E349" t="s">
        <v>163</v>
      </c>
      <c r="F349">
        <v>0</v>
      </c>
      <c r="O349">
        <v>3840</v>
      </c>
      <c r="P349" t="s">
        <v>163</v>
      </c>
      <c r="Q349">
        <f t="shared" si="5"/>
        <v>0</v>
      </c>
    </row>
    <row r="350" spans="1:17">
      <c r="D350">
        <v>3843</v>
      </c>
      <c r="E350" t="s">
        <v>701</v>
      </c>
      <c r="F350">
        <v>0</v>
      </c>
      <c r="O350">
        <v>3843</v>
      </c>
      <c r="P350" t="s">
        <v>701</v>
      </c>
      <c r="Q350">
        <f t="shared" si="5"/>
        <v>0</v>
      </c>
    </row>
    <row r="351" spans="1:17">
      <c r="D351">
        <v>3844</v>
      </c>
      <c r="E351" t="s">
        <v>164</v>
      </c>
      <c r="F351">
        <v>0</v>
      </c>
      <c r="O351">
        <v>3844</v>
      </c>
      <c r="P351" t="s">
        <v>164</v>
      </c>
      <c r="Q351">
        <f t="shared" si="5"/>
        <v>0</v>
      </c>
    </row>
    <row r="352" spans="1:17">
      <c r="D352">
        <v>3845</v>
      </c>
      <c r="E352" t="s">
        <v>379</v>
      </c>
      <c r="F352">
        <v>0</v>
      </c>
      <c r="O352">
        <v>3845</v>
      </c>
      <c r="P352" t="s">
        <v>379</v>
      </c>
      <c r="Q352">
        <f t="shared" si="5"/>
        <v>0</v>
      </c>
    </row>
    <row r="353" spans="1:17">
      <c r="D353">
        <v>3846</v>
      </c>
      <c r="E353" t="s">
        <v>380</v>
      </c>
      <c r="F353">
        <v>0</v>
      </c>
      <c r="O353">
        <v>3846</v>
      </c>
      <c r="P353" t="s">
        <v>380</v>
      </c>
      <c r="Q353">
        <f t="shared" si="5"/>
        <v>0</v>
      </c>
    </row>
    <row r="354" spans="1:17">
      <c r="D354">
        <v>3849</v>
      </c>
      <c r="E354" t="s">
        <v>382</v>
      </c>
      <c r="F354">
        <v>0</v>
      </c>
      <c r="O354">
        <v>3849</v>
      </c>
      <c r="P354" t="s">
        <v>382</v>
      </c>
      <c r="Q354">
        <f t="shared" si="5"/>
        <v>0</v>
      </c>
    </row>
    <row r="355" spans="1:17">
      <c r="D355">
        <v>3855</v>
      </c>
      <c r="E355" t="s">
        <v>702</v>
      </c>
      <c r="F355">
        <v>0</v>
      </c>
      <c r="O355">
        <v>3855</v>
      </c>
      <c r="P355" t="s">
        <v>702</v>
      </c>
      <c r="Q355">
        <f t="shared" si="5"/>
        <v>0</v>
      </c>
    </row>
    <row r="356" spans="1:17">
      <c r="D356">
        <v>3880</v>
      </c>
      <c r="E356" t="s">
        <v>384</v>
      </c>
      <c r="F356">
        <v>0</v>
      </c>
      <c r="O356">
        <v>3880</v>
      </c>
      <c r="P356" t="s">
        <v>384</v>
      </c>
      <c r="Q356">
        <f t="shared" si="5"/>
        <v>0</v>
      </c>
    </row>
    <row r="357" spans="1:17">
      <c r="D357">
        <v>3883</v>
      </c>
      <c r="E357" t="s">
        <v>165</v>
      </c>
      <c r="F357">
        <v>0</v>
      </c>
      <c r="O357">
        <v>3883</v>
      </c>
      <c r="P357" t="s">
        <v>165</v>
      </c>
      <c r="Q357">
        <f t="shared" si="5"/>
        <v>0</v>
      </c>
    </row>
    <row r="358" spans="1:17">
      <c r="A358">
        <v>3900</v>
      </c>
      <c r="B358" t="s">
        <v>236</v>
      </c>
      <c r="F358">
        <v>0</v>
      </c>
      <c r="Q358">
        <f t="shared" si="5"/>
        <v>0</v>
      </c>
    </row>
    <row r="359" spans="1:17">
      <c r="D359">
        <v>3901</v>
      </c>
      <c r="E359" t="s">
        <v>364</v>
      </c>
      <c r="F359">
        <v>0</v>
      </c>
      <c r="O359">
        <v>3901</v>
      </c>
      <c r="P359" t="s">
        <v>364</v>
      </c>
      <c r="Q359">
        <f t="shared" si="5"/>
        <v>0</v>
      </c>
    </row>
    <row r="360" spans="1:17">
      <c r="D360">
        <v>3903</v>
      </c>
      <c r="E360" t="s">
        <v>161</v>
      </c>
      <c r="F360">
        <v>0</v>
      </c>
      <c r="O360">
        <v>3903</v>
      </c>
      <c r="P360" t="s">
        <v>161</v>
      </c>
      <c r="Q360">
        <f t="shared" si="5"/>
        <v>0</v>
      </c>
    </row>
    <row r="361" spans="1:17">
      <c r="D361">
        <v>3940</v>
      </c>
      <c r="E361" t="s">
        <v>121</v>
      </c>
      <c r="F361">
        <v>0</v>
      </c>
      <c r="O361">
        <v>3940</v>
      </c>
      <c r="P361" t="s">
        <v>121</v>
      </c>
      <c r="Q361">
        <f t="shared" si="5"/>
        <v>0</v>
      </c>
    </row>
    <row r="362" spans="1:17">
      <c r="D362">
        <v>3941</v>
      </c>
      <c r="E362" t="s">
        <v>909</v>
      </c>
      <c r="F362">
        <v>0</v>
      </c>
      <c r="O362">
        <v>3941</v>
      </c>
      <c r="P362" t="s">
        <v>909</v>
      </c>
      <c r="Q362">
        <f t="shared" si="5"/>
        <v>0</v>
      </c>
    </row>
    <row r="363" spans="1:17">
      <c r="D363">
        <v>3943</v>
      </c>
      <c r="E363" t="s">
        <v>910</v>
      </c>
      <c r="F363">
        <v>0</v>
      </c>
      <c r="O363">
        <v>3943</v>
      </c>
      <c r="P363" t="s">
        <v>910</v>
      </c>
      <c r="Q363">
        <f t="shared" si="5"/>
        <v>0</v>
      </c>
    </row>
    <row r="364" spans="1:17">
      <c r="D364">
        <v>3944</v>
      </c>
      <c r="E364" t="s">
        <v>367</v>
      </c>
      <c r="F364">
        <v>0</v>
      </c>
      <c r="O364">
        <v>3944</v>
      </c>
      <c r="P364" t="s">
        <v>367</v>
      </c>
      <c r="Q364">
        <f t="shared" si="5"/>
        <v>0</v>
      </c>
    </row>
    <row r="365" spans="1:17">
      <c r="D365">
        <v>3949</v>
      </c>
      <c r="E365" t="s">
        <v>368</v>
      </c>
      <c r="F365">
        <v>0</v>
      </c>
      <c r="O365">
        <v>3949</v>
      </c>
      <c r="P365" t="s">
        <v>368</v>
      </c>
      <c r="Q365">
        <f t="shared" si="5"/>
        <v>0</v>
      </c>
    </row>
    <row r="366" spans="1:17">
      <c r="D366">
        <v>3962</v>
      </c>
      <c r="E366" t="s">
        <v>369</v>
      </c>
      <c r="F366">
        <v>0</v>
      </c>
      <c r="O366">
        <v>3962</v>
      </c>
      <c r="P366" t="s">
        <v>369</v>
      </c>
      <c r="Q366">
        <f t="shared" si="5"/>
        <v>0</v>
      </c>
    </row>
    <row r="367" spans="1:17">
      <c r="A367">
        <v>4000</v>
      </c>
      <c r="B367" t="s">
        <v>810</v>
      </c>
      <c r="F367">
        <v>0</v>
      </c>
      <c r="Q367">
        <f t="shared" si="5"/>
        <v>0</v>
      </c>
    </row>
    <row r="368" spans="1:17">
      <c r="D368">
        <v>4001</v>
      </c>
      <c r="E368" t="s">
        <v>113</v>
      </c>
      <c r="F368">
        <v>0</v>
      </c>
      <c r="O368">
        <v>4001</v>
      </c>
      <c r="P368" t="s">
        <v>113</v>
      </c>
      <c r="Q368">
        <f t="shared" si="5"/>
        <v>0</v>
      </c>
    </row>
    <row r="369" spans="1:17">
      <c r="D369">
        <v>4002</v>
      </c>
      <c r="E369" t="s">
        <v>911</v>
      </c>
      <c r="F369">
        <v>0</v>
      </c>
      <c r="O369">
        <v>4002</v>
      </c>
      <c r="P369" t="s">
        <v>911</v>
      </c>
      <c r="Q369">
        <f t="shared" si="5"/>
        <v>0</v>
      </c>
    </row>
    <row r="370" spans="1:17">
      <c r="D370">
        <v>4003</v>
      </c>
      <c r="E370" t="s">
        <v>912</v>
      </c>
      <c r="F370">
        <v>0</v>
      </c>
      <c r="O370">
        <v>4003</v>
      </c>
      <c r="P370" t="s">
        <v>912</v>
      </c>
      <c r="Q370">
        <f t="shared" si="5"/>
        <v>0</v>
      </c>
    </row>
    <row r="371" spans="1:17">
      <c r="D371">
        <v>4004</v>
      </c>
      <c r="E371" t="s">
        <v>361</v>
      </c>
      <c r="F371">
        <v>0</v>
      </c>
      <c r="O371">
        <v>4004</v>
      </c>
      <c r="P371" t="s">
        <v>361</v>
      </c>
      <c r="Q371">
        <f t="shared" si="5"/>
        <v>0</v>
      </c>
    </row>
    <row r="372" spans="1:17">
      <c r="D372">
        <v>4008</v>
      </c>
      <c r="E372" t="s">
        <v>705</v>
      </c>
      <c r="F372">
        <v>0</v>
      </c>
      <c r="O372">
        <v>4008</v>
      </c>
      <c r="P372" t="s">
        <v>705</v>
      </c>
      <c r="Q372">
        <f t="shared" si="5"/>
        <v>0</v>
      </c>
    </row>
    <row r="373" spans="1:17">
      <c r="D373">
        <v>4011</v>
      </c>
      <c r="E373" t="s">
        <v>114</v>
      </c>
      <c r="F373">
        <v>0</v>
      </c>
      <c r="O373">
        <v>4011</v>
      </c>
      <c r="P373" t="s">
        <v>114</v>
      </c>
      <c r="Q373">
        <f t="shared" si="5"/>
        <v>0</v>
      </c>
    </row>
    <row r="374" spans="1:17">
      <c r="D374">
        <v>4040</v>
      </c>
      <c r="E374" t="s">
        <v>913</v>
      </c>
      <c r="F374">
        <v>0</v>
      </c>
      <c r="O374">
        <v>4040</v>
      </c>
      <c r="P374" t="s">
        <v>913</v>
      </c>
      <c r="Q374">
        <f t="shared" si="5"/>
        <v>0</v>
      </c>
    </row>
    <row r="375" spans="1:17">
      <c r="D375">
        <v>4042</v>
      </c>
      <c r="E375" t="s">
        <v>115</v>
      </c>
      <c r="F375">
        <v>0</v>
      </c>
      <c r="O375">
        <v>4042</v>
      </c>
      <c r="P375" t="s">
        <v>115</v>
      </c>
      <c r="Q375">
        <f t="shared" si="5"/>
        <v>0</v>
      </c>
    </row>
    <row r="376" spans="1:17">
      <c r="D376">
        <v>4043</v>
      </c>
      <c r="E376" t="s">
        <v>362</v>
      </c>
      <c r="F376">
        <v>0</v>
      </c>
      <c r="O376">
        <v>4043</v>
      </c>
      <c r="P376" t="s">
        <v>362</v>
      </c>
      <c r="Q376">
        <f t="shared" si="5"/>
        <v>0</v>
      </c>
    </row>
    <row r="377" spans="1:17">
      <c r="D377">
        <v>4044</v>
      </c>
      <c r="E377" t="s">
        <v>914</v>
      </c>
      <c r="F377">
        <v>0</v>
      </c>
      <c r="O377">
        <v>4044</v>
      </c>
      <c r="P377" t="s">
        <v>914</v>
      </c>
      <c r="Q377">
        <f t="shared" si="5"/>
        <v>0</v>
      </c>
    </row>
    <row r="378" spans="1:17">
      <c r="D378">
        <v>4052</v>
      </c>
      <c r="E378" t="s">
        <v>117</v>
      </c>
      <c r="F378">
        <v>0</v>
      </c>
      <c r="O378">
        <v>4052</v>
      </c>
      <c r="P378" t="s">
        <v>117</v>
      </c>
      <c r="Q378">
        <f t="shared" si="5"/>
        <v>0</v>
      </c>
    </row>
    <row r="379" spans="1:17">
      <c r="D379">
        <v>4053</v>
      </c>
      <c r="E379" t="s">
        <v>118</v>
      </c>
      <c r="F379">
        <v>0</v>
      </c>
      <c r="O379">
        <v>4053</v>
      </c>
      <c r="P379" t="s">
        <v>118</v>
      </c>
      <c r="Q379">
        <f t="shared" si="5"/>
        <v>0</v>
      </c>
    </row>
    <row r="380" spans="1:17">
      <c r="D380">
        <v>4054</v>
      </c>
      <c r="E380" t="s">
        <v>915</v>
      </c>
      <c r="F380">
        <v>0</v>
      </c>
      <c r="O380">
        <v>4054</v>
      </c>
      <c r="P380" t="s">
        <v>915</v>
      </c>
      <c r="Q380">
        <f t="shared" si="5"/>
        <v>0</v>
      </c>
    </row>
    <row r="381" spans="1:17">
      <c r="D381">
        <v>4060</v>
      </c>
      <c r="E381" t="s">
        <v>822</v>
      </c>
      <c r="F381">
        <v>0</v>
      </c>
      <c r="O381">
        <v>4060</v>
      </c>
      <c r="P381" t="s">
        <v>822</v>
      </c>
      <c r="Q381">
        <f t="shared" si="5"/>
        <v>0</v>
      </c>
    </row>
    <row r="382" spans="1:17">
      <c r="D382">
        <v>4083</v>
      </c>
      <c r="E382" t="s">
        <v>120</v>
      </c>
      <c r="F382">
        <v>0</v>
      </c>
      <c r="O382">
        <v>4083</v>
      </c>
      <c r="P382" t="s">
        <v>120</v>
      </c>
      <c r="Q382">
        <f t="shared" si="5"/>
        <v>0</v>
      </c>
    </row>
    <row r="383" spans="1:17">
      <c r="A383">
        <v>4100</v>
      </c>
      <c r="B383" t="s">
        <v>994</v>
      </c>
      <c r="F383">
        <v>0</v>
      </c>
      <c r="Q383">
        <f t="shared" si="5"/>
        <v>0</v>
      </c>
    </row>
    <row r="384" spans="1:17">
      <c r="D384">
        <v>4140</v>
      </c>
      <c r="E384" t="s">
        <v>995</v>
      </c>
      <c r="F384">
        <v>0</v>
      </c>
      <c r="O384">
        <v>4140</v>
      </c>
      <c r="P384" t="s">
        <v>995</v>
      </c>
      <c r="Q384">
        <f t="shared" si="5"/>
        <v>0</v>
      </c>
    </row>
    <row r="385" spans="1:17">
      <c r="D385">
        <v>4141</v>
      </c>
      <c r="E385" t="s">
        <v>580</v>
      </c>
      <c r="F385">
        <v>0</v>
      </c>
      <c r="O385">
        <v>4141</v>
      </c>
      <c r="P385" t="s">
        <v>580</v>
      </c>
      <c r="Q385">
        <f t="shared" si="5"/>
        <v>0</v>
      </c>
    </row>
    <row r="386" spans="1:17">
      <c r="D386">
        <v>4142</v>
      </c>
      <c r="E386" t="s">
        <v>960</v>
      </c>
      <c r="F386">
        <v>0</v>
      </c>
      <c r="O386">
        <v>4142</v>
      </c>
      <c r="P386" t="s">
        <v>960</v>
      </c>
      <c r="Q386">
        <f t="shared" si="5"/>
        <v>0</v>
      </c>
    </row>
    <row r="387" spans="1:17">
      <c r="D387">
        <v>4143</v>
      </c>
      <c r="E387" t="s">
        <v>996</v>
      </c>
      <c r="F387">
        <v>0</v>
      </c>
      <c r="O387">
        <v>4143</v>
      </c>
      <c r="P387" t="s">
        <v>996</v>
      </c>
      <c r="Q387">
        <f t="shared" si="5"/>
        <v>0</v>
      </c>
    </row>
    <row r="388" spans="1:17">
      <c r="D388">
        <v>4170</v>
      </c>
      <c r="E388" t="s">
        <v>997</v>
      </c>
      <c r="F388">
        <v>0</v>
      </c>
      <c r="O388">
        <v>4170</v>
      </c>
      <c r="P388" t="s">
        <v>997</v>
      </c>
      <c r="Q388">
        <f t="shared" si="5"/>
        <v>0</v>
      </c>
    </row>
    <row r="389" spans="1:17">
      <c r="D389">
        <v>4194</v>
      </c>
      <c r="E389" t="s">
        <v>998</v>
      </c>
      <c r="F389">
        <v>0</v>
      </c>
      <c r="O389">
        <v>4194</v>
      </c>
      <c r="P389" t="s">
        <v>998</v>
      </c>
      <c r="Q389">
        <f t="shared" si="5"/>
        <v>0</v>
      </c>
    </row>
    <row r="390" spans="1:17">
      <c r="A390">
        <v>4300</v>
      </c>
      <c r="B390" t="s">
        <v>916</v>
      </c>
      <c r="F390">
        <v>0</v>
      </c>
      <c r="Q390">
        <f t="shared" ref="Q390:Q453" si="6">D390-O390</f>
        <v>0</v>
      </c>
    </row>
    <row r="391" spans="1:17">
      <c r="D391">
        <v>4301</v>
      </c>
      <c r="E391" t="s">
        <v>707</v>
      </c>
      <c r="F391">
        <v>0</v>
      </c>
      <c r="O391">
        <v>4301</v>
      </c>
      <c r="P391" t="s">
        <v>707</v>
      </c>
      <c r="Q391">
        <f t="shared" si="6"/>
        <v>0</v>
      </c>
    </row>
    <row r="392" spans="1:17">
      <c r="D392">
        <v>4340</v>
      </c>
      <c r="E392" t="s">
        <v>708</v>
      </c>
      <c r="F392">
        <v>0</v>
      </c>
      <c r="O392">
        <v>4340</v>
      </c>
      <c r="P392" t="s">
        <v>708</v>
      </c>
      <c r="Q392">
        <f t="shared" si="6"/>
        <v>0</v>
      </c>
    </row>
    <row r="393" spans="1:17">
      <c r="A393">
        <v>4400</v>
      </c>
      <c r="B393" t="s">
        <v>238</v>
      </c>
      <c r="F393">
        <v>0</v>
      </c>
      <c r="Q393">
        <f t="shared" si="6"/>
        <v>0</v>
      </c>
    </row>
    <row r="394" spans="1:17">
      <c r="D394">
        <v>4485</v>
      </c>
      <c r="E394" t="s">
        <v>238</v>
      </c>
      <c r="F394">
        <v>0</v>
      </c>
      <c r="O394">
        <v>4485</v>
      </c>
      <c r="P394" t="s">
        <v>238</v>
      </c>
      <c r="Q394">
        <f t="shared" si="6"/>
        <v>0</v>
      </c>
    </row>
    <row r="395" spans="1:17">
      <c r="A395">
        <v>4500</v>
      </c>
      <c r="B395" t="s">
        <v>239</v>
      </c>
      <c r="F395">
        <v>0</v>
      </c>
      <c r="Q395">
        <f t="shared" si="6"/>
        <v>0</v>
      </c>
    </row>
    <row r="396" spans="1:17">
      <c r="D396">
        <v>4540</v>
      </c>
      <c r="E396" t="s">
        <v>917</v>
      </c>
      <c r="F396">
        <v>0</v>
      </c>
      <c r="O396">
        <v>4540</v>
      </c>
      <c r="P396" t="s">
        <v>917</v>
      </c>
      <c r="Q396">
        <f t="shared" si="6"/>
        <v>0</v>
      </c>
    </row>
    <row r="397" spans="1:17">
      <c r="D397">
        <v>4541</v>
      </c>
      <c r="E397" t="s">
        <v>105</v>
      </c>
      <c r="F397">
        <v>0</v>
      </c>
      <c r="O397">
        <v>4541</v>
      </c>
      <c r="P397" t="s">
        <v>105</v>
      </c>
      <c r="Q397">
        <f t="shared" si="6"/>
        <v>0</v>
      </c>
    </row>
    <row r="398" spans="1:17">
      <c r="D398">
        <v>4542</v>
      </c>
      <c r="E398" t="s">
        <v>106</v>
      </c>
      <c r="F398">
        <v>0</v>
      </c>
      <c r="O398">
        <v>4542</v>
      </c>
      <c r="P398" t="s">
        <v>106</v>
      </c>
      <c r="Q398">
        <f t="shared" si="6"/>
        <v>0</v>
      </c>
    </row>
    <row r="399" spans="1:17">
      <c r="D399">
        <v>4543</v>
      </c>
      <c r="E399" t="s">
        <v>598</v>
      </c>
      <c r="F399">
        <v>0</v>
      </c>
      <c r="O399">
        <v>4543</v>
      </c>
      <c r="P399" t="s">
        <v>598</v>
      </c>
      <c r="Q399">
        <f t="shared" si="6"/>
        <v>0</v>
      </c>
    </row>
    <row r="400" spans="1:17">
      <c r="D400">
        <v>4544</v>
      </c>
      <c r="E400" t="s">
        <v>918</v>
      </c>
      <c r="F400">
        <v>0</v>
      </c>
      <c r="O400">
        <v>4544</v>
      </c>
      <c r="P400" t="s">
        <v>918</v>
      </c>
      <c r="Q400">
        <f t="shared" si="6"/>
        <v>0</v>
      </c>
    </row>
    <row r="401" spans="1:17">
      <c r="D401">
        <v>4546</v>
      </c>
      <c r="E401" t="s">
        <v>919</v>
      </c>
      <c r="F401">
        <v>0</v>
      </c>
      <c r="O401">
        <v>4546</v>
      </c>
      <c r="P401" t="s">
        <v>919</v>
      </c>
      <c r="Q401">
        <f t="shared" si="6"/>
        <v>0</v>
      </c>
    </row>
    <row r="402" spans="1:17">
      <c r="D402">
        <v>4549</v>
      </c>
      <c r="E402" t="s">
        <v>107</v>
      </c>
      <c r="F402">
        <v>0</v>
      </c>
      <c r="O402">
        <v>4549</v>
      </c>
      <c r="P402" t="s">
        <v>107</v>
      </c>
      <c r="Q402">
        <f t="shared" si="6"/>
        <v>0</v>
      </c>
    </row>
    <row r="403" spans="1:17">
      <c r="D403">
        <v>4560</v>
      </c>
      <c r="E403" t="s">
        <v>108</v>
      </c>
      <c r="F403">
        <v>0</v>
      </c>
      <c r="O403">
        <v>4560</v>
      </c>
      <c r="P403" t="s">
        <v>108</v>
      </c>
      <c r="Q403">
        <f t="shared" si="6"/>
        <v>0</v>
      </c>
    </row>
    <row r="404" spans="1:17">
      <c r="D404">
        <v>4561</v>
      </c>
      <c r="E404" t="s">
        <v>109</v>
      </c>
      <c r="F404">
        <v>0</v>
      </c>
      <c r="O404">
        <v>4561</v>
      </c>
      <c r="P404" t="s">
        <v>109</v>
      </c>
      <c r="Q404">
        <f t="shared" si="6"/>
        <v>0</v>
      </c>
    </row>
    <row r="405" spans="1:17">
      <c r="D405">
        <v>4562</v>
      </c>
      <c r="E405" t="s">
        <v>110</v>
      </c>
      <c r="F405">
        <v>0</v>
      </c>
      <c r="O405">
        <v>4562</v>
      </c>
      <c r="P405" t="s">
        <v>110</v>
      </c>
      <c r="Q405">
        <f t="shared" si="6"/>
        <v>0</v>
      </c>
    </row>
    <row r="406" spans="1:17">
      <c r="D406">
        <v>4563</v>
      </c>
      <c r="E406" t="s">
        <v>111</v>
      </c>
      <c r="F406">
        <v>0</v>
      </c>
      <c r="O406">
        <v>4563</v>
      </c>
      <c r="P406" t="s">
        <v>111</v>
      </c>
      <c r="Q406">
        <f t="shared" si="6"/>
        <v>0</v>
      </c>
    </row>
    <row r="407" spans="1:17">
      <c r="D407">
        <v>4575</v>
      </c>
      <c r="E407" t="s">
        <v>710</v>
      </c>
      <c r="F407">
        <v>0</v>
      </c>
      <c r="O407">
        <v>4575</v>
      </c>
      <c r="P407" t="s">
        <v>710</v>
      </c>
      <c r="Q407">
        <f t="shared" si="6"/>
        <v>0</v>
      </c>
    </row>
    <row r="408" spans="1:17">
      <c r="D408">
        <v>4580</v>
      </c>
      <c r="E408" t="s">
        <v>286</v>
      </c>
      <c r="F408">
        <v>0</v>
      </c>
      <c r="O408">
        <v>4580</v>
      </c>
      <c r="P408" t="s">
        <v>286</v>
      </c>
      <c r="Q408">
        <f t="shared" si="6"/>
        <v>0</v>
      </c>
    </row>
    <row r="409" spans="1:17">
      <c r="D409">
        <v>4594</v>
      </c>
      <c r="E409" t="s">
        <v>112</v>
      </c>
      <c r="F409">
        <v>0</v>
      </c>
      <c r="O409">
        <v>4594</v>
      </c>
      <c r="P409" t="s">
        <v>112</v>
      </c>
      <c r="Q409">
        <f t="shared" si="6"/>
        <v>0</v>
      </c>
    </row>
    <row r="410" spans="1:17">
      <c r="A410">
        <v>4600</v>
      </c>
      <c r="B410" t="s">
        <v>920</v>
      </c>
      <c r="F410">
        <v>0</v>
      </c>
      <c r="Q410">
        <f t="shared" si="6"/>
        <v>0</v>
      </c>
    </row>
    <row r="411" spans="1:17">
      <c r="D411">
        <v>4601</v>
      </c>
      <c r="E411" t="s">
        <v>921</v>
      </c>
      <c r="F411">
        <v>0</v>
      </c>
      <c r="O411">
        <v>4601</v>
      </c>
      <c r="P411" t="s">
        <v>921</v>
      </c>
      <c r="Q411">
        <f t="shared" si="6"/>
        <v>0</v>
      </c>
    </row>
    <row r="412" spans="1:17">
      <c r="D412">
        <v>4602</v>
      </c>
      <c r="E412" t="s">
        <v>19</v>
      </c>
      <c r="F412">
        <v>0</v>
      </c>
      <c r="O412">
        <v>4602</v>
      </c>
      <c r="P412" t="s">
        <v>19</v>
      </c>
      <c r="Q412">
        <f t="shared" si="6"/>
        <v>0</v>
      </c>
    </row>
    <row r="413" spans="1:17">
      <c r="D413">
        <v>4605</v>
      </c>
      <c r="E413" t="s">
        <v>732</v>
      </c>
      <c r="F413">
        <v>0</v>
      </c>
      <c r="O413">
        <v>4605</v>
      </c>
      <c r="P413" t="s">
        <v>732</v>
      </c>
      <c r="Q413">
        <f t="shared" si="6"/>
        <v>0</v>
      </c>
    </row>
    <row r="414" spans="1:17">
      <c r="D414">
        <v>4606</v>
      </c>
      <c r="E414" t="s">
        <v>733</v>
      </c>
      <c r="F414">
        <v>0</v>
      </c>
      <c r="O414">
        <v>4606</v>
      </c>
      <c r="P414" t="s">
        <v>733</v>
      </c>
      <c r="Q414">
        <f t="shared" si="6"/>
        <v>0</v>
      </c>
    </row>
    <row r="415" spans="1:17">
      <c r="D415">
        <v>4610</v>
      </c>
      <c r="E415" t="s">
        <v>922</v>
      </c>
      <c r="F415">
        <v>0</v>
      </c>
      <c r="O415">
        <v>4610</v>
      </c>
      <c r="P415" t="s">
        <v>922</v>
      </c>
      <c r="Q415">
        <f t="shared" si="6"/>
        <v>0</v>
      </c>
    </row>
    <row r="416" spans="1:17">
      <c r="D416">
        <v>4611</v>
      </c>
      <c r="E416" t="s">
        <v>923</v>
      </c>
      <c r="F416">
        <v>0</v>
      </c>
      <c r="O416">
        <v>4611</v>
      </c>
      <c r="P416" t="s">
        <v>923</v>
      </c>
      <c r="Q416">
        <f t="shared" si="6"/>
        <v>0</v>
      </c>
    </row>
    <row r="417" spans="1:17">
      <c r="D417">
        <v>4612</v>
      </c>
      <c r="E417" t="s">
        <v>734</v>
      </c>
      <c r="F417">
        <v>0</v>
      </c>
      <c r="O417">
        <v>4612</v>
      </c>
      <c r="P417" t="s">
        <v>734</v>
      </c>
      <c r="Q417">
        <f t="shared" si="6"/>
        <v>0</v>
      </c>
    </row>
    <row r="418" spans="1:17">
      <c r="D418">
        <v>4613</v>
      </c>
      <c r="E418" t="s">
        <v>735</v>
      </c>
      <c r="F418">
        <v>0</v>
      </c>
      <c r="O418">
        <v>4613</v>
      </c>
      <c r="P418" t="s">
        <v>735</v>
      </c>
      <c r="Q418">
        <f t="shared" si="6"/>
        <v>0</v>
      </c>
    </row>
    <row r="419" spans="1:17">
      <c r="D419">
        <v>4614</v>
      </c>
      <c r="E419" t="s">
        <v>736</v>
      </c>
      <c r="F419">
        <v>0</v>
      </c>
      <c r="O419">
        <v>4614</v>
      </c>
      <c r="P419" t="s">
        <v>736</v>
      </c>
      <c r="Q419">
        <f t="shared" si="6"/>
        <v>0</v>
      </c>
    </row>
    <row r="420" spans="1:17">
      <c r="D420">
        <v>4620</v>
      </c>
      <c r="E420" t="s">
        <v>924</v>
      </c>
      <c r="F420">
        <v>0</v>
      </c>
      <c r="O420">
        <v>4620</v>
      </c>
      <c r="P420" t="s">
        <v>924</v>
      </c>
      <c r="Q420">
        <f t="shared" si="6"/>
        <v>0</v>
      </c>
    </row>
    <row r="421" spans="1:17">
      <c r="D421">
        <v>4630</v>
      </c>
      <c r="E421" t="s">
        <v>737</v>
      </c>
      <c r="F421">
        <v>0</v>
      </c>
      <c r="O421">
        <v>4630</v>
      </c>
      <c r="P421" t="s">
        <v>737</v>
      </c>
      <c r="Q421">
        <f t="shared" si="6"/>
        <v>0</v>
      </c>
    </row>
    <row r="422" spans="1:17">
      <c r="D422">
        <v>4631</v>
      </c>
      <c r="E422" t="s">
        <v>925</v>
      </c>
      <c r="F422">
        <v>0</v>
      </c>
      <c r="O422">
        <v>4631</v>
      </c>
      <c r="P422" t="s">
        <v>925</v>
      </c>
      <c r="Q422">
        <f t="shared" si="6"/>
        <v>0</v>
      </c>
    </row>
    <row r="423" spans="1:17">
      <c r="D423">
        <v>4632</v>
      </c>
      <c r="E423" t="s">
        <v>739</v>
      </c>
      <c r="F423">
        <v>0</v>
      </c>
      <c r="O423">
        <v>4632</v>
      </c>
      <c r="P423" t="s">
        <v>739</v>
      </c>
      <c r="Q423">
        <f t="shared" si="6"/>
        <v>0</v>
      </c>
    </row>
    <row r="424" spans="1:17">
      <c r="D424">
        <v>4640</v>
      </c>
      <c r="E424" t="s">
        <v>740</v>
      </c>
      <c r="F424">
        <v>0</v>
      </c>
      <c r="O424">
        <v>4640</v>
      </c>
      <c r="P424" t="s">
        <v>740</v>
      </c>
      <c r="Q424">
        <f t="shared" si="6"/>
        <v>0</v>
      </c>
    </row>
    <row r="425" spans="1:17">
      <c r="D425">
        <v>4645</v>
      </c>
      <c r="E425" t="s">
        <v>741</v>
      </c>
      <c r="F425">
        <v>0</v>
      </c>
      <c r="O425">
        <v>4645</v>
      </c>
      <c r="P425" t="s">
        <v>741</v>
      </c>
      <c r="Q425">
        <f t="shared" si="6"/>
        <v>0</v>
      </c>
    </row>
    <row r="426" spans="1:17">
      <c r="D426">
        <v>4646</v>
      </c>
      <c r="E426" t="s">
        <v>742</v>
      </c>
      <c r="F426">
        <v>0</v>
      </c>
      <c r="O426">
        <v>4646</v>
      </c>
      <c r="P426" t="s">
        <v>742</v>
      </c>
      <c r="Q426">
        <f t="shared" si="6"/>
        <v>0</v>
      </c>
    </row>
    <row r="427" spans="1:17">
      <c r="A427">
        <v>4650</v>
      </c>
      <c r="B427" t="s">
        <v>743</v>
      </c>
      <c r="F427">
        <v>0</v>
      </c>
      <c r="Q427">
        <f t="shared" si="6"/>
        <v>0</v>
      </c>
    </row>
    <row r="428" spans="1:17">
      <c r="D428">
        <v>4651</v>
      </c>
      <c r="E428" t="s">
        <v>744</v>
      </c>
      <c r="F428">
        <v>0</v>
      </c>
      <c r="O428">
        <v>4651</v>
      </c>
      <c r="P428" t="s">
        <v>744</v>
      </c>
      <c r="Q428">
        <f t="shared" si="6"/>
        <v>0</v>
      </c>
    </row>
    <row r="429" spans="1:17">
      <c r="D429">
        <v>4652</v>
      </c>
      <c r="E429" t="s">
        <v>745</v>
      </c>
      <c r="F429">
        <v>0</v>
      </c>
      <c r="O429">
        <v>4652</v>
      </c>
      <c r="P429" t="s">
        <v>745</v>
      </c>
      <c r="Q429">
        <f t="shared" si="6"/>
        <v>0</v>
      </c>
    </row>
    <row r="430" spans="1:17">
      <c r="D430">
        <v>4653</v>
      </c>
      <c r="E430" t="s">
        <v>746</v>
      </c>
      <c r="F430">
        <v>0</v>
      </c>
      <c r="O430">
        <v>4653</v>
      </c>
      <c r="P430" t="s">
        <v>746</v>
      </c>
      <c r="Q430">
        <f t="shared" si="6"/>
        <v>0</v>
      </c>
    </row>
    <row r="431" spans="1:17">
      <c r="D431">
        <v>4654</v>
      </c>
      <c r="E431" t="s">
        <v>747</v>
      </c>
      <c r="F431">
        <v>0</v>
      </c>
      <c r="O431">
        <v>4654</v>
      </c>
      <c r="P431" t="s">
        <v>747</v>
      </c>
      <c r="Q431">
        <f t="shared" si="6"/>
        <v>0</v>
      </c>
    </row>
    <row r="432" spans="1:17">
      <c r="D432">
        <v>4660</v>
      </c>
      <c r="E432" t="s">
        <v>748</v>
      </c>
      <c r="F432">
        <v>0</v>
      </c>
      <c r="O432">
        <v>4660</v>
      </c>
      <c r="P432" t="s">
        <v>748</v>
      </c>
      <c r="Q432">
        <f t="shared" si="6"/>
        <v>0</v>
      </c>
    </row>
    <row r="433" spans="1:17">
      <c r="D433">
        <v>4661</v>
      </c>
      <c r="E433" t="s">
        <v>749</v>
      </c>
      <c r="F433">
        <v>0</v>
      </c>
      <c r="O433">
        <v>4661</v>
      </c>
      <c r="P433" t="s">
        <v>749</v>
      </c>
      <c r="Q433">
        <f t="shared" si="6"/>
        <v>0</v>
      </c>
    </row>
    <row r="434" spans="1:17">
      <c r="D434">
        <v>4662</v>
      </c>
      <c r="E434" t="s">
        <v>926</v>
      </c>
      <c r="F434">
        <v>0</v>
      </c>
      <c r="O434">
        <v>4662</v>
      </c>
      <c r="P434" t="s">
        <v>926</v>
      </c>
      <c r="Q434">
        <f t="shared" si="6"/>
        <v>0</v>
      </c>
    </row>
    <row r="435" spans="1:17">
      <c r="D435">
        <v>4663</v>
      </c>
      <c r="E435" t="s">
        <v>751</v>
      </c>
      <c r="F435">
        <v>0</v>
      </c>
      <c r="O435">
        <v>4663</v>
      </c>
      <c r="P435" t="s">
        <v>751</v>
      </c>
      <c r="Q435">
        <f t="shared" si="6"/>
        <v>0</v>
      </c>
    </row>
    <row r="436" spans="1:17">
      <c r="D436">
        <v>4670</v>
      </c>
      <c r="E436" t="s">
        <v>752</v>
      </c>
      <c r="F436">
        <v>0</v>
      </c>
      <c r="O436">
        <v>4670</v>
      </c>
      <c r="P436" t="s">
        <v>752</v>
      </c>
      <c r="Q436">
        <f t="shared" si="6"/>
        <v>0</v>
      </c>
    </row>
    <row r="437" spans="1:17">
      <c r="D437">
        <v>4680</v>
      </c>
      <c r="E437" t="s">
        <v>753</v>
      </c>
      <c r="F437">
        <v>0</v>
      </c>
      <c r="O437">
        <v>4680</v>
      </c>
      <c r="P437" t="s">
        <v>753</v>
      </c>
      <c r="Q437">
        <f t="shared" si="6"/>
        <v>0</v>
      </c>
    </row>
    <row r="438" spans="1:17">
      <c r="D438">
        <v>4690</v>
      </c>
      <c r="E438" t="s">
        <v>754</v>
      </c>
      <c r="F438">
        <v>0</v>
      </c>
      <c r="O438">
        <v>4690</v>
      </c>
      <c r="P438" t="s">
        <v>754</v>
      </c>
      <c r="Q438">
        <f t="shared" si="6"/>
        <v>0</v>
      </c>
    </row>
    <row r="439" spans="1:17">
      <c r="A439">
        <v>4700</v>
      </c>
      <c r="B439" t="s">
        <v>755</v>
      </c>
      <c r="F439">
        <v>0</v>
      </c>
      <c r="Q439">
        <f t="shared" si="6"/>
        <v>0</v>
      </c>
    </row>
    <row r="440" spans="1:17">
      <c r="D440">
        <v>4701</v>
      </c>
      <c r="E440" t="s">
        <v>756</v>
      </c>
      <c r="F440">
        <v>0</v>
      </c>
      <c r="O440">
        <v>4701</v>
      </c>
      <c r="P440" t="s">
        <v>756</v>
      </c>
      <c r="Q440">
        <f t="shared" si="6"/>
        <v>0</v>
      </c>
    </row>
    <row r="441" spans="1:17">
      <c r="D441">
        <v>4702</v>
      </c>
      <c r="E441" t="s">
        <v>757</v>
      </c>
      <c r="F441">
        <v>0</v>
      </c>
      <c r="O441">
        <v>4702</v>
      </c>
      <c r="P441" t="s">
        <v>757</v>
      </c>
      <c r="Q441">
        <f t="shared" si="6"/>
        <v>0</v>
      </c>
    </row>
    <row r="442" spans="1:17">
      <c r="D442">
        <v>4703</v>
      </c>
      <c r="E442" t="s">
        <v>758</v>
      </c>
      <c r="F442">
        <v>0</v>
      </c>
      <c r="O442">
        <v>4703</v>
      </c>
      <c r="P442" t="s">
        <v>758</v>
      </c>
      <c r="Q442">
        <f t="shared" si="6"/>
        <v>0</v>
      </c>
    </row>
    <row r="443" spans="1:17">
      <c r="D443">
        <v>4704</v>
      </c>
      <c r="E443" t="s">
        <v>759</v>
      </c>
      <c r="F443">
        <v>0</v>
      </c>
      <c r="O443">
        <v>4704</v>
      </c>
      <c r="P443" t="s">
        <v>759</v>
      </c>
      <c r="Q443">
        <f t="shared" si="6"/>
        <v>0</v>
      </c>
    </row>
    <row r="444" spans="1:17">
      <c r="D444">
        <v>4705</v>
      </c>
      <c r="E444" t="s">
        <v>760</v>
      </c>
      <c r="F444">
        <v>0</v>
      </c>
      <c r="O444">
        <v>4705</v>
      </c>
      <c r="P444" t="s">
        <v>760</v>
      </c>
      <c r="Q444">
        <f t="shared" si="6"/>
        <v>0</v>
      </c>
    </row>
    <row r="445" spans="1:17">
      <c r="D445">
        <v>4750</v>
      </c>
      <c r="E445" t="s">
        <v>927</v>
      </c>
      <c r="F445">
        <v>0</v>
      </c>
      <c r="O445">
        <v>4750</v>
      </c>
      <c r="P445" t="s">
        <v>927</v>
      </c>
      <c r="Q445">
        <f t="shared" si="6"/>
        <v>0</v>
      </c>
    </row>
    <row r="446" spans="1:17">
      <c r="D446">
        <v>4760</v>
      </c>
      <c r="E446" t="s">
        <v>762</v>
      </c>
      <c r="F446">
        <v>0</v>
      </c>
      <c r="O446">
        <v>4760</v>
      </c>
      <c r="P446" t="s">
        <v>762</v>
      </c>
      <c r="Q446">
        <f t="shared" si="6"/>
        <v>0</v>
      </c>
    </row>
    <row r="447" spans="1:17">
      <c r="D447">
        <v>4770</v>
      </c>
      <c r="E447" t="s">
        <v>763</v>
      </c>
      <c r="F447">
        <v>0</v>
      </c>
      <c r="O447">
        <v>4770</v>
      </c>
      <c r="P447" t="s">
        <v>763</v>
      </c>
      <c r="Q447">
        <f t="shared" si="6"/>
        <v>0</v>
      </c>
    </row>
    <row r="448" spans="1:17">
      <c r="D448">
        <v>4780</v>
      </c>
      <c r="E448" t="s">
        <v>764</v>
      </c>
      <c r="F448">
        <v>0</v>
      </c>
      <c r="O448">
        <v>4780</v>
      </c>
      <c r="P448" t="s">
        <v>764</v>
      </c>
      <c r="Q448">
        <f t="shared" si="6"/>
        <v>0</v>
      </c>
    </row>
    <row r="449" spans="1:17">
      <c r="D449">
        <v>4790</v>
      </c>
      <c r="E449" t="s">
        <v>765</v>
      </c>
      <c r="F449">
        <v>0</v>
      </c>
      <c r="O449">
        <v>4790</v>
      </c>
      <c r="P449" t="s">
        <v>765</v>
      </c>
      <c r="Q449">
        <f t="shared" si="6"/>
        <v>0</v>
      </c>
    </row>
    <row r="450" spans="1:17">
      <c r="A450">
        <v>4800</v>
      </c>
      <c r="B450" t="s">
        <v>766</v>
      </c>
      <c r="F450">
        <v>0</v>
      </c>
      <c r="Q450">
        <f t="shared" si="6"/>
        <v>0</v>
      </c>
    </row>
    <row r="451" spans="1:17">
      <c r="D451">
        <v>4801</v>
      </c>
      <c r="E451" t="s">
        <v>767</v>
      </c>
      <c r="F451">
        <v>0</v>
      </c>
      <c r="O451">
        <v>4801</v>
      </c>
      <c r="P451" t="s">
        <v>767</v>
      </c>
      <c r="Q451">
        <f t="shared" si="6"/>
        <v>0</v>
      </c>
    </row>
    <row r="452" spans="1:17">
      <c r="D452">
        <v>4802</v>
      </c>
      <c r="E452" t="s">
        <v>768</v>
      </c>
      <c r="F452">
        <v>0</v>
      </c>
      <c r="O452">
        <v>4802</v>
      </c>
      <c r="P452" t="s">
        <v>768</v>
      </c>
      <c r="Q452">
        <f t="shared" si="6"/>
        <v>0</v>
      </c>
    </row>
    <row r="453" spans="1:17">
      <c r="D453">
        <v>4803</v>
      </c>
      <c r="E453" t="s">
        <v>769</v>
      </c>
      <c r="F453">
        <v>0</v>
      </c>
      <c r="O453">
        <v>4803</v>
      </c>
      <c r="P453" t="s">
        <v>769</v>
      </c>
      <c r="Q453">
        <f t="shared" si="6"/>
        <v>0</v>
      </c>
    </row>
    <row r="454" spans="1:17">
      <c r="D454">
        <v>4804</v>
      </c>
      <c r="E454" t="s">
        <v>757</v>
      </c>
      <c r="F454">
        <v>0</v>
      </c>
      <c r="O454">
        <v>4804</v>
      </c>
      <c r="P454" t="s">
        <v>757</v>
      </c>
      <c r="Q454">
        <f t="shared" ref="Q454:Q517" si="7">D454-O454</f>
        <v>0</v>
      </c>
    </row>
    <row r="455" spans="1:17">
      <c r="D455">
        <v>4805</v>
      </c>
      <c r="E455" t="s">
        <v>770</v>
      </c>
      <c r="F455">
        <v>0</v>
      </c>
      <c r="O455">
        <v>4805</v>
      </c>
      <c r="P455" t="s">
        <v>770</v>
      </c>
      <c r="Q455">
        <f t="shared" si="7"/>
        <v>0</v>
      </c>
    </row>
    <row r="456" spans="1:17">
      <c r="D456">
        <v>4806</v>
      </c>
      <c r="E456" t="s">
        <v>771</v>
      </c>
      <c r="F456">
        <v>0</v>
      </c>
      <c r="O456">
        <v>4806</v>
      </c>
      <c r="P456" t="s">
        <v>771</v>
      </c>
      <c r="Q456">
        <f t="shared" si="7"/>
        <v>0</v>
      </c>
    </row>
    <row r="457" spans="1:17">
      <c r="D457">
        <v>4810</v>
      </c>
      <c r="E457" t="s">
        <v>772</v>
      </c>
      <c r="F457">
        <v>0</v>
      </c>
      <c r="O457">
        <v>4810</v>
      </c>
      <c r="P457" t="s">
        <v>772</v>
      </c>
      <c r="Q457">
        <f t="shared" si="7"/>
        <v>0</v>
      </c>
    </row>
    <row r="458" spans="1:17">
      <c r="D458">
        <v>4811</v>
      </c>
      <c r="E458" t="s">
        <v>773</v>
      </c>
      <c r="F458">
        <v>0</v>
      </c>
      <c r="O458">
        <v>4811</v>
      </c>
      <c r="P458" t="s">
        <v>773</v>
      </c>
      <c r="Q458">
        <f t="shared" si="7"/>
        <v>0</v>
      </c>
    </row>
    <row r="459" spans="1:17">
      <c r="D459">
        <v>4820</v>
      </c>
      <c r="E459" t="s">
        <v>774</v>
      </c>
      <c r="F459">
        <v>0</v>
      </c>
      <c r="O459">
        <v>4820</v>
      </c>
      <c r="P459" t="s">
        <v>774</v>
      </c>
      <c r="Q459">
        <f t="shared" si="7"/>
        <v>0</v>
      </c>
    </row>
    <row r="460" spans="1:17">
      <c r="D460">
        <v>4821</v>
      </c>
      <c r="E460" t="s">
        <v>928</v>
      </c>
      <c r="F460">
        <v>0</v>
      </c>
      <c r="O460">
        <v>4821</v>
      </c>
      <c r="P460" t="s">
        <v>928</v>
      </c>
      <c r="Q460">
        <f t="shared" si="7"/>
        <v>0</v>
      </c>
    </row>
    <row r="461" spans="1:17">
      <c r="D461">
        <v>4822</v>
      </c>
      <c r="E461" t="s">
        <v>775</v>
      </c>
      <c r="F461">
        <v>0</v>
      </c>
      <c r="O461">
        <v>4822</v>
      </c>
      <c r="P461" t="s">
        <v>775</v>
      </c>
      <c r="Q461">
        <f t="shared" si="7"/>
        <v>0</v>
      </c>
    </row>
    <row r="462" spans="1:17">
      <c r="D462">
        <v>4823</v>
      </c>
      <c r="E462" t="s">
        <v>776</v>
      </c>
      <c r="F462">
        <v>0</v>
      </c>
      <c r="O462">
        <v>4823</v>
      </c>
      <c r="P462" t="s">
        <v>776</v>
      </c>
      <c r="Q462">
        <f t="shared" si="7"/>
        <v>0</v>
      </c>
    </row>
    <row r="463" spans="1:17">
      <c r="D463">
        <v>4830</v>
      </c>
      <c r="E463" t="s">
        <v>777</v>
      </c>
      <c r="F463">
        <v>0</v>
      </c>
      <c r="O463">
        <v>4830</v>
      </c>
      <c r="P463" t="s">
        <v>777</v>
      </c>
      <c r="Q463">
        <f t="shared" si="7"/>
        <v>0</v>
      </c>
    </row>
    <row r="464" spans="1:17">
      <c r="D464">
        <v>4831</v>
      </c>
      <c r="E464" t="s">
        <v>778</v>
      </c>
      <c r="F464">
        <v>0</v>
      </c>
      <c r="O464">
        <v>4831</v>
      </c>
      <c r="P464" t="s">
        <v>778</v>
      </c>
      <c r="Q464">
        <f t="shared" si="7"/>
        <v>0</v>
      </c>
    </row>
    <row r="465" spans="1:17">
      <c r="D465">
        <v>4832</v>
      </c>
      <c r="E465" t="s">
        <v>841</v>
      </c>
      <c r="F465">
        <v>0</v>
      </c>
      <c r="O465">
        <v>4832</v>
      </c>
      <c r="P465" t="s">
        <v>841</v>
      </c>
      <c r="Q465">
        <f t="shared" si="7"/>
        <v>0</v>
      </c>
    </row>
    <row r="466" spans="1:17">
      <c r="D466">
        <v>4840</v>
      </c>
      <c r="E466" t="s">
        <v>779</v>
      </c>
      <c r="F466">
        <v>0</v>
      </c>
      <c r="O466">
        <v>4840</v>
      </c>
      <c r="P466" t="s">
        <v>779</v>
      </c>
      <c r="Q466">
        <f t="shared" si="7"/>
        <v>0</v>
      </c>
    </row>
    <row r="467" spans="1:17">
      <c r="D467">
        <v>4841</v>
      </c>
      <c r="E467" t="s">
        <v>780</v>
      </c>
      <c r="F467">
        <v>0</v>
      </c>
      <c r="O467">
        <v>4841</v>
      </c>
      <c r="P467" t="s">
        <v>780</v>
      </c>
      <c r="Q467">
        <f t="shared" si="7"/>
        <v>0</v>
      </c>
    </row>
    <row r="468" spans="1:17">
      <c r="D468">
        <v>4842</v>
      </c>
      <c r="E468" t="s">
        <v>781</v>
      </c>
      <c r="F468">
        <v>0</v>
      </c>
      <c r="O468">
        <v>4842</v>
      </c>
      <c r="P468" t="s">
        <v>781</v>
      </c>
      <c r="Q468">
        <f t="shared" si="7"/>
        <v>0</v>
      </c>
    </row>
    <row r="469" spans="1:17">
      <c r="D469">
        <v>4850</v>
      </c>
      <c r="E469" t="s">
        <v>782</v>
      </c>
      <c r="F469">
        <v>0</v>
      </c>
      <c r="O469">
        <v>4850</v>
      </c>
      <c r="P469" t="s">
        <v>782</v>
      </c>
      <c r="Q469">
        <f t="shared" si="7"/>
        <v>0</v>
      </c>
    </row>
    <row r="470" spans="1:17">
      <c r="D470">
        <v>4851</v>
      </c>
      <c r="E470" t="s">
        <v>783</v>
      </c>
      <c r="F470">
        <v>0</v>
      </c>
      <c r="O470">
        <v>4851</v>
      </c>
      <c r="P470" t="s">
        <v>783</v>
      </c>
      <c r="Q470">
        <f t="shared" si="7"/>
        <v>0</v>
      </c>
    </row>
    <row r="471" spans="1:17">
      <c r="D471">
        <v>4852</v>
      </c>
      <c r="E471" t="s">
        <v>784</v>
      </c>
      <c r="F471">
        <v>0</v>
      </c>
      <c r="O471">
        <v>4852</v>
      </c>
      <c r="P471" t="s">
        <v>784</v>
      </c>
      <c r="Q471">
        <f t="shared" si="7"/>
        <v>0</v>
      </c>
    </row>
    <row r="472" spans="1:17">
      <c r="D472">
        <v>4880</v>
      </c>
      <c r="E472" t="s">
        <v>785</v>
      </c>
      <c r="F472">
        <v>0</v>
      </c>
      <c r="O472">
        <v>4880</v>
      </c>
      <c r="P472" t="s">
        <v>785</v>
      </c>
      <c r="Q472">
        <f t="shared" si="7"/>
        <v>0</v>
      </c>
    </row>
    <row r="473" spans="1:17">
      <c r="D473">
        <v>4881</v>
      </c>
      <c r="E473" t="s">
        <v>764</v>
      </c>
      <c r="F473">
        <v>0</v>
      </c>
      <c r="O473">
        <v>4881</v>
      </c>
      <c r="P473" t="s">
        <v>764</v>
      </c>
      <c r="Q473">
        <f t="shared" si="7"/>
        <v>0</v>
      </c>
    </row>
    <row r="474" spans="1:17">
      <c r="D474">
        <v>4890</v>
      </c>
      <c r="E474" t="s">
        <v>765</v>
      </c>
      <c r="F474">
        <v>0</v>
      </c>
      <c r="O474">
        <v>4890</v>
      </c>
      <c r="P474" t="s">
        <v>765</v>
      </c>
      <c r="Q474">
        <f t="shared" si="7"/>
        <v>0</v>
      </c>
    </row>
    <row r="475" spans="1:17">
      <c r="A475">
        <v>4900</v>
      </c>
      <c r="B475" t="s">
        <v>786</v>
      </c>
      <c r="F475">
        <v>0</v>
      </c>
      <c r="Q475">
        <f t="shared" si="7"/>
        <v>0</v>
      </c>
    </row>
    <row r="476" spans="1:17">
      <c r="D476">
        <v>4901</v>
      </c>
      <c r="E476" t="s">
        <v>787</v>
      </c>
      <c r="F476">
        <v>0</v>
      </c>
      <c r="O476">
        <v>4901</v>
      </c>
      <c r="P476" t="s">
        <v>787</v>
      </c>
      <c r="Q476">
        <f t="shared" si="7"/>
        <v>0</v>
      </c>
    </row>
    <row r="477" spans="1:17">
      <c r="D477">
        <v>4902</v>
      </c>
      <c r="E477" t="s">
        <v>757</v>
      </c>
      <c r="F477">
        <v>0</v>
      </c>
      <c r="O477">
        <v>4902</v>
      </c>
      <c r="P477" t="s">
        <v>757</v>
      </c>
      <c r="Q477">
        <f t="shared" si="7"/>
        <v>0</v>
      </c>
    </row>
    <row r="478" spans="1:17">
      <c r="D478">
        <v>4903</v>
      </c>
      <c r="E478" t="s">
        <v>758</v>
      </c>
      <c r="F478">
        <v>0</v>
      </c>
      <c r="O478">
        <v>4903</v>
      </c>
      <c r="P478" t="s">
        <v>758</v>
      </c>
      <c r="Q478">
        <f t="shared" si="7"/>
        <v>0</v>
      </c>
    </row>
    <row r="479" spans="1:17">
      <c r="D479">
        <v>4910</v>
      </c>
      <c r="E479" t="s">
        <v>788</v>
      </c>
      <c r="F479">
        <v>0</v>
      </c>
      <c r="O479">
        <v>4910</v>
      </c>
      <c r="P479" t="s">
        <v>788</v>
      </c>
      <c r="Q479">
        <f t="shared" si="7"/>
        <v>0</v>
      </c>
    </row>
    <row r="480" spans="1:17">
      <c r="D480">
        <v>4911</v>
      </c>
      <c r="E480" t="s">
        <v>789</v>
      </c>
      <c r="F480">
        <v>0</v>
      </c>
      <c r="O480">
        <v>4911</v>
      </c>
      <c r="P480" t="s">
        <v>789</v>
      </c>
      <c r="Q480">
        <f t="shared" si="7"/>
        <v>0</v>
      </c>
    </row>
    <row r="481" spans="1:17">
      <c r="D481">
        <v>4912</v>
      </c>
      <c r="E481" t="s">
        <v>790</v>
      </c>
      <c r="F481">
        <v>0</v>
      </c>
      <c r="O481">
        <v>4912</v>
      </c>
      <c r="P481" t="s">
        <v>790</v>
      </c>
      <c r="Q481">
        <f t="shared" si="7"/>
        <v>0</v>
      </c>
    </row>
    <row r="482" spans="1:17">
      <c r="D482">
        <v>4920</v>
      </c>
      <c r="E482" t="s">
        <v>791</v>
      </c>
      <c r="F482">
        <v>0</v>
      </c>
      <c r="O482">
        <v>4920</v>
      </c>
      <c r="P482" t="s">
        <v>791</v>
      </c>
      <c r="Q482">
        <f t="shared" si="7"/>
        <v>0</v>
      </c>
    </row>
    <row r="483" spans="1:17">
      <c r="D483">
        <v>4930</v>
      </c>
      <c r="E483" t="s">
        <v>792</v>
      </c>
      <c r="F483">
        <v>0</v>
      </c>
      <c r="O483">
        <v>4930</v>
      </c>
      <c r="P483" t="s">
        <v>792</v>
      </c>
      <c r="Q483">
        <f t="shared" si="7"/>
        <v>0</v>
      </c>
    </row>
    <row r="484" spans="1:17">
      <c r="D484">
        <v>4940</v>
      </c>
      <c r="E484" t="s">
        <v>929</v>
      </c>
      <c r="F484">
        <v>0</v>
      </c>
      <c r="O484">
        <v>4940</v>
      </c>
      <c r="P484" t="s">
        <v>929</v>
      </c>
      <c r="Q484">
        <f t="shared" si="7"/>
        <v>0</v>
      </c>
    </row>
    <row r="485" spans="1:17">
      <c r="D485">
        <v>4952</v>
      </c>
      <c r="E485" t="s">
        <v>784</v>
      </c>
      <c r="F485">
        <v>0</v>
      </c>
      <c r="O485">
        <v>4952</v>
      </c>
      <c r="P485" t="s">
        <v>784</v>
      </c>
      <c r="Q485">
        <f t="shared" si="7"/>
        <v>0</v>
      </c>
    </row>
    <row r="486" spans="1:17">
      <c r="D486">
        <v>4960</v>
      </c>
      <c r="E486" t="s">
        <v>930</v>
      </c>
      <c r="F486">
        <v>0</v>
      </c>
      <c r="O486">
        <v>4960</v>
      </c>
      <c r="P486" t="s">
        <v>930</v>
      </c>
      <c r="Q486">
        <f t="shared" si="7"/>
        <v>0</v>
      </c>
    </row>
    <row r="487" spans="1:17">
      <c r="D487">
        <v>4981</v>
      </c>
      <c r="E487" t="s">
        <v>764</v>
      </c>
      <c r="F487">
        <v>0</v>
      </c>
      <c r="O487">
        <v>4981</v>
      </c>
      <c r="P487" t="s">
        <v>764</v>
      </c>
      <c r="Q487">
        <f t="shared" si="7"/>
        <v>0</v>
      </c>
    </row>
    <row r="488" spans="1:17">
      <c r="D488">
        <v>4990</v>
      </c>
      <c r="E488" t="s">
        <v>765</v>
      </c>
      <c r="F488">
        <v>0</v>
      </c>
      <c r="O488">
        <v>4990</v>
      </c>
      <c r="P488" t="s">
        <v>765</v>
      </c>
      <c r="Q488">
        <f t="shared" si="7"/>
        <v>0</v>
      </c>
    </row>
    <row r="489" spans="1:17">
      <c r="A489">
        <v>5000</v>
      </c>
      <c r="B489" t="s">
        <v>482</v>
      </c>
      <c r="F489">
        <v>0</v>
      </c>
      <c r="Q489">
        <f t="shared" si="7"/>
        <v>0</v>
      </c>
    </row>
    <row r="490" spans="1:17">
      <c r="D490">
        <v>5001</v>
      </c>
      <c r="E490" t="s">
        <v>999</v>
      </c>
      <c r="F490">
        <v>0</v>
      </c>
      <c r="O490">
        <v>5001</v>
      </c>
      <c r="P490" t="s">
        <v>999</v>
      </c>
      <c r="Q490">
        <f t="shared" si="7"/>
        <v>0</v>
      </c>
    </row>
    <row r="491" spans="1:17">
      <c r="D491">
        <v>5002</v>
      </c>
      <c r="E491" t="s">
        <v>486</v>
      </c>
      <c r="F491">
        <v>0</v>
      </c>
      <c r="O491">
        <v>5002</v>
      </c>
      <c r="P491" t="s">
        <v>486</v>
      </c>
      <c r="Q491">
        <f t="shared" si="7"/>
        <v>0</v>
      </c>
    </row>
    <row r="492" spans="1:17">
      <c r="D492">
        <v>5003</v>
      </c>
      <c r="E492" t="s">
        <v>487</v>
      </c>
      <c r="F492">
        <v>0</v>
      </c>
      <c r="O492">
        <v>5003</v>
      </c>
      <c r="P492" t="s">
        <v>487</v>
      </c>
      <c r="Q492">
        <f t="shared" si="7"/>
        <v>0</v>
      </c>
    </row>
    <row r="493" spans="1:17">
      <c r="D493">
        <v>5005</v>
      </c>
      <c r="E493" t="s">
        <v>962</v>
      </c>
      <c r="F493">
        <v>0</v>
      </c>
      <c r="O493">
        <v>5005</v>
      </c>
      <c r="P493" t="s">
        <v>962</v>
      </c>
      <c r="Q493">
        <f t="shared" si="7"/>
        <v>0</v>
      </c>
    </row>
    <row r="494" spans="1:17">
      <c r="D494">
        <v>5006</v>
      </c>
      <c r="E494" t="s">
        <v>963</v>
      </c>
      <c r="F494">
        <v>0</v>
      </c>
      <c r="O494">
        <v>5006</v>
      </c>
      <c r="P494" t="s">
        <v>963</v>
      </c>
      <c r="Q494">
        <f t="shared" si="7"/>
        <v>0</v>
      </c>
    </row>
    <row r="495" spans="1:17">
      <c r="D495">
        <v>5007</v>
      </c>
      <c r="E495" t="s">
        <v>490</v>
      </c>
      <c r="F495">
        <v>0</v>
      </c>
      <c r="O495">
        <v>5007</v>
      </c>
      <c r="P495" t="s">
        <v>490</v>
      </c>
      <c r="Q495">
        <f t="shared" si="7"/>
        <v>0</v>
      </c>
    </row>
    <row r="496" spans="1:17">
      <c r="D496">
        <v>5008</v>
      </c>
      <c r="E496" t="s">
        <v>766</v>
      </c>
      <c r="F496">
        <v>0</v>
      </c>
      <c r="O496">
        <v>5008</v>
      </c>
      <c r="P496" t="s">
        <v>766</v>
      </c>
      <c r="Q496">
        <f t="shared" si="7"/>
        <v>0</v>
      </c>
    </row>
    <row r="497" spans="1:17">
      <c r="D497">
        <v>5010</v>
      </c>
      <c r="E497" t="s">
        <v>494</v>
      </c>
      <c r="F497">
        <v>0</v>
      </c>
      <c r="O497">
        <v>5010</v>
      </c>
      <c r="P497" t="s">
        <v>494</v>
      </c>
      <c r="Q497">
        <f t="shared" si="7"/>
        <v>0</v>
      </c>
    </row>
    <row r="498" spans="1:17">
      <c r="D498">
        <v>5011</v>
      </c>
      <c r="E498" t="s">
        <v>964</v>
      </c>
      <c r="F498">
        <v>0</v>
      </c>
      <c r="O498">
        <v>5011</v>
      </c>
      <c r="P498" t="s">
        <v>964</v>
      </c>
      <c r="Q498">
        <f t="shared" si="7"/>
        <v>0</v>
      </c>
    </row>
    <row r="499" spans="1:17">
      <c r="D499">
        <v>5039</v>
      </c>
      <c r="E499" t="s">
        <v>1000</v>
      </c>
      <c r="F499">
        <v>0</v>
      </c>
      <c r="O499">
        <v>5039</v>
      </c>
      <c r="P499" t="s">
        <v>1000</v>
      </c>
      <c r="Q499">
        <f t="shared" si="7"/>
        <v>0</v>
      </c>
    </row>
    <row r="500" spans="1:17">
      <c r="D500">
        <v>5040</v>
      </c>
      <c r="E500" t="s">
        <v>497</v>
      </c>
      <c r="F500">
        <v>0</v>
      </c>
      <c r="O500">
        <v>5040</v>
      </c>
      <c r="P500" t="s">
        <v>497</v>
      </c>
      <c r="Q500">
        <f t="shared" si="7"/>
        <v>0</v>
      </c>
    </row>
    <row r="501" spans="1:17">
      <c r="D501">
        <v>5041</v>
      </c>
      <c r="E501" t="s">
        <v>499</v>
      </c>
      <c r="F501">
        <v>0</v>
      </c>
      <c r="O501">
        <v>5041</v>
      </c>
      <c r="P501" t="s">
        <v>499</v>
      </c>
      <c r="Q501">
        <f t="shared" si="7"/>
        <v>0</v>
      </c>
    </row>
    <row r="502" spans="1:17">
      <c r="D502">
        <v>5042</v>
      </c>
      <c r="E502" t="s">
        <v>1001</v>
      </c>
      <c r="F502">
        <v>0</v>
      </c>
      <c r="O502">
        <v>5042</v>
      </c>
      <c r="P502" t="s">
        <v>1001</v>
      </c>
      <c r="Q502">
        <f t="shared" si="7"/>
        <v>0</v>
      </c>
    </row>
    <row r="503" spans="1:17">
      <c r="D503">
        <v>5043</v>
      </c>
      <c r="E503" t="s">
        <v>966</v>
      </c>
      <c r="F503">
        <v>0</v>
      </c>
      <c r="O503">
        <v>5043</v>
      </c>
      <c r="P503" t="s">
        <v>966</v>
      </c>
      <c r="Q503">
        <f t="shared" si="7"/>
        <v>0</v>
      </c>
    </row>
    <row r="504" spans="1:17">
      <c r="D504">
        <v>5044</v>
      </c>
      <c r="E504" t="s">
        <v>1002</v>
      </c>
      <c r="F504">
        <v>0</v>
      </c>
      <c r="O504">
        <v>5044</v>
      </c>
      <c r="P504" t="s">
        <v>1002</v>
      </c>
      <c r="Q504">
        <f t="shared" si="7"/>
        <v>0</v>
      </c>
    </row>
    <row r="505" spans="1:17">
      <c r="D505">
        <v>5045</v>
      </c>
      <c r="E505" t="s">
        <v>86</v>
      </c>
      <c r="F505">
        <v>0</v>
      </c>
      <c r="O505">
        <v>5045</v>
      </c>
      <c r="P505" t="s">
        <v>86</v>
      </c>
      <c r="Q505">
        <f t="shared" si="7"/>
        <v>0</v>
      </c>
    </row>
    <row r="506" spans="1:17">
      <c r="D506">
        <v>5047</v>
      </c>
      <c r="E506" t="s">
        <v>993</v>
      </c>
      <c r="F506">
        <v>0</v>
      </c>
      <c r="O506">
        <v>5047</v>
      </c>
      <c r="P506" t="s">
        <v>993</v>
      </c>
      <c r="Q506">
        <f t="shared" si="7"/>
        <v>0</v>
      </c>
    </row>
    <row r="507" spans="1:17">
      <c r="D507">
        <v>5048</v>
      </c>
      <c r="E507" t="s">
        <v>967</v>
      </c>
      <c r="F507">
        <v>0</v>
      </c>
      <c r="O507">
        <v>5048</v>
      </c>
      <c r="P507" t="s">
        <v>967</v>
      </c>
      <c r="Q507">
        <f t="shared" si="7"/>
        <v>0</v>
      </c>
    </row>
    <row r="508" spans="1:17">
      <c r="D508">
        <v>5070</v>
      </c>
      <c r="E508" t="s">
        <v>1003</v>
      </c>
      <c r="F508">
        <v>0</v>
      </c>
      <c r="O508">
        <v>5070</v>
      </c>
      <c r="P508" t="s">
        <v>1003</v>
      </c>
      <c r="Q508">
        <f t="shared" si="7"/>
        <v>0</v>
      </c>
    </row>
    <row r="509" spans="1:17">
      <c r="D509">
        <v>5085</v>
      </c>
      <c r="E509" t="s">
        <v>238</v>
      </c>
      <c r="F509">
        <v>0</v>
      </c>
      <c r="O509">
        <v>5085</v>
      </c>
      <c r="P509" t="s">
        <v>238</v>
      </c>
      <c r="Q509">
        <f t="shared" si="7"/>
        <v>0</v>
      </c>
    </row>
    <row r="510" spans="1:17">
      <c r="D510">
        <v>5094</v>
      </c>
      <c r="E510" t="s">
        <v>616</v>
      </c>
      <c r="F510">
        <v>0</v>
      </c>
      <c r="O510">
        <v>5094</v>
      </c>
      <c r="P510" t="s">
        <v>616</v>
      </c>
      <c r="Q510">
        <f t="shared" si="7"/>
        <v>0</v>
      </c>
    </row>
    <row r="511" spans="1:17">
      <c r="A511">
        <v>5100</v>
      </c>
      <c r="B511" t="s">
        <v>990</v>
      </c>
      <c r="F511">
        <v>0</v>
      </c>
      <c r="Q511">
        <f t="shared" si="7"/>
        <v>0</v>
      </c>
    </row>
    <row r="512" spans="1:17">
      <c r="D512">
        <v>5101</v>
      </c>
      <c r="E512" t="s">
        <v>123</v>
      </c>
      <c r="F512">
        <v>0</v>
      </c>
      <c r="O512">
        <v>5101</v>
      </c>
      <c r="P512" t="s">
        <v>123</v>
      </c>
      <c r="Q512">
        <f t="shared" si="7"/>
        <v>0</v>
      </c>
    </row>
    <row r="513" spans="1:17">
      <c r="D513">
        <v>5102</v>
      </c>
      <c r="E513" t="s">
        <v>352</v>
      </c>
      <c r="F513">
        <v>0</v>
      </c>
      <c r="O513">
        <v>5102</v>
      </c>
      <c r="P513" t="s">
        <v>352</v>
      </c>
      <c r="Q513">
        <f t="shared" si="7"/>
        <v>0</v>
      </c>
    </row>
    <row r="514" spans="1:17">
      <c r="D514">
        <v>5103</v>
      </c>
      <c r="E514" t="s">
        <v>124</v>
      </c>
      <c r="F514">
        <v>0</v>
      </c>
      <c r="O514">
        <v>5103</v>
      </c>
      <c r="P514" t="s">
        <v>124</v>
      </c>
      <c r="Q514">
        <f t="shared" si="7"/>
        <v>0</v>
      </c>
    </row>
    <row r="515" spans="1:17">
      <c r="D515">
        <v>5110</v>
      </c>
      <c r="E515" t="s">
        <v>485</v>
      </c>
      <c r="F515">
        <v>0</v>
      </c>
      <c r="O515">
        <v>5110</v>
      </c>
      <c r="P515" t="s">
        <v>485</v>
      </c>
      <c r="Q515">
        <f t="shared" si="7"/>
        <v>0</v>
      </c>
    </row>
    <row r="516" spans="1:17">
      <c r="D516">
        <v>5113</v>
      </c>
      <c r="E516" t="s">
        <v>42</v>
      </c>
      <c r="F516">
        <v>0</v>
      </c>
      <c r="O516">
        <v>5113</v>
      </c>
      <c r="P516" t="s">
        <v>42</v>
      </c>
      <c r="Q516">
        <f t="shared" si="7"/>
        <v>0</v>
      </c>
    </row>
    <row r="517" spans="1:17">
      <c r="D517">
        <v>5140</v>
      </c>
      <c r="E517" t="s">
        <v>931</v>
      </c>
      <c r="F517">
        <v>0</v>
      </c>
      <c r="O517">
        <v>5140</v>
      </c>
      <c r="P517" t="s">
        <v>931</v>
      </c>
      <c r="Q517">
        <f t="shared" si="7"/>
        <v>0</v>
      </c>
    </row>
    <row r="518" spans="1:17">
      <c r="D518">
        <v>5150</v>
      </c>
      <c r="E518" t="s">
        <v>720</v>
      </c>
      <c r="F518">
        <v>0</v>
      </c>
      <c r="O518">
        <v>5150</v>
      </c>
      <c r="P518" t="s">
        <v>720</v>
      </c>
      <c r="Q518">
        <f t="shared" ref="Q518:Q581" si="8">D518-O518</f>
        <v>0</v>
      </c>
    </row>
    <row r="519" spans="1:17">
      <c r="D519">
        <v>5151</v>
      </c>
      <c r="E519" t="s">
        <v>721</v>
      </c>
      <c r="F519">
        <v>0</v>
      </c>
      <c r="O519">
        <v>5151</v>
      </c>
      <c r="P519" t="s">
        <v>721</v>
      </c>
      <c r="Q519">
        <f t="shared" si="8"/>
        <v>0</v>
      </c>
    </row>
    <row r="520" spans="1:17">
      <c r="D520">
        <v>5152</v>
      </c>
      <c r="E520" t="s">
        <v>722</v>
      </c>
      <c r="F520">
        <v>0</v>
      </c>
      <c r="O520">
        <v>5152</v>
      </c>
      <c r="P520" t="s">
        <v>722</v>
      </c>
      <c r="Q520">
        <f t="shared" si="8"/>
        <v>0</v>
      </c>
    </row>
    <row r="521" spans="1:17">
      <c r="D521">
        <v>5153</v>
      </c>
      <c r="E521" t="s">
        <v>973</v>
      </c>
      <c r="F521">
        <v>0</v>
      </c>
      <c r="O521">
        <v>5153</v>
      </c>
      <c r="P521" t="s">
        <v>973</v>
      </c>
      <c r="Q521">
        <f t="shared" si="8"/>
        <v>0</v>
      </c>
    </row>
    <row r="522" spans="1:17">
      <c r="D522">
        <v>5170</v>
      </c>
      <c r="E522" t="s">
        <v>1003</v>
      </c>
      <c r="F522">
        <v>0</v>
      </c>
      <c r="O522">
        <v>5170</v>
      </c>
      <c r="P522" t="s">
        <v>1003</v>
      </c>
      <c r="Q522">
        <f t="shared" si="8"/>
        <v>0</v>
      </c>
    </row>
    <row r="523" spans="1:17">
      <c r="A523">
        <v>5200</v>
      </c>
      <c r="B523" t="s">
        <v>241</v>
      </c>
      <c r="F523">
        <v>0</v>
      </c>
      <c r="Q523">
        <f t="shared" si="8"/>
        <v>0</v>
      </c>
    </row>
    <row r="524" spans="1:17">
      <c r="D524">
        <v>5201</v>
      </c>
      <c r="E524" t="s">
        <v>125</v>
      </c>
      <c r="F524">
        <v>0</v>
      </c>
      <c r="O524">
        <v>5201</v>
      </c>
      <c r="P524" t="s">
        <v>125</v>
      </c>
      <c r="Q524">
        <f t="shared" si="8"/>
        <v>0</v>
      </c>
    </row>
    <row r="525" spans="1:17">
      <c r="D525">
        <v>5202</v>
      </c>
      <c r="E525" t="s">
        <v>932</v>
      </c>
      <c r="F525">
        <v>0</v>
      </c>
      <c r="O525">
        <v>5202</v>
      </c>
      <c r="P525" t="s">
        <v>932</v>
      </c>
      <c r="Q525">
        <f t="shared" si="8"/>
        <v>0</v>
      </c>
    </row>
    <row r="526" spans="1:17">
      <c r="D526">
        <v>5203</v>
      </c>
      <c r="E526" t="s">
        <v>714</v>
      </c>
      <c r="F526">
        <v>0</v>
      </c>
      <c r="O526">
        <v>5203</v>
      </c>
      <c r="P526" t="s">
        <v>714</v>
      </c>
      <c r="Q526">
        <f t="shared" si="8"/>
        <v>0</v>
      </c>
    </row>
    <row r="527" spans="1:17">
      <c r="D527">
        <v>5210</v>
      </c>
      <c r="E527" t="s">
        <v>715</v>
      </c>
      <c r="F527">
        <v>0</v>
      </c>
      <c r="O527">
        <v>5210</v>
      </c>
      <c r="P527" t="s">
        <v>715</v>
      </c>
      <c r="Q527">
        <f t="shared" si="8"/>
        <v>0</v>
      </c>
    </row>
    <row r="528" spans="1:17">
      <c r="D528">
        <v>5240</v>
      </c>
      <c r="E528" t="s">
        <v>350</v>
      </c>
      <c r="F528">
        <v>0</v>
      </c>
      <c r="O528">
        <v>5240</v>
      </c>
      <c r="P528" t="s">
        <v>350</v>
      </c>
      <c r="Q528">
        <f t="shared" si="8"/>
        <v>0</v>
      </c>
    </row>
    <row r="529" spans="1:17">
      <c r="D529">
        <v>5244</v>
      </c>
      <c r="E529" t="s">
        <v>933</v>
      </c>
      <c r="F529">
        <v>0</v>
      </c>
      <c r="O529">
        <v>5244</v>
      </c>
      <c r="P529" t="s">
        <v>933</v>
      </c>
      <c r="Q529">
        <f t="shared" si="8"/>
        <v>0</v>
      </c>
    </row>
    <row r="530" spans="1:17">
      <c r="D530">
        <v>5247</v>
      </c>
      <c r="E530" t="s">
        <v>128</v>
      </c>
      <c r="F530">
        <v>0</v>
      </c>
      <c r="O530">
        <v>5247</v>
      </c>
      <c r="P530" t="s">
        <v>128</v>
      </c>
      <c r="Q530">
        <f t="shared" si="8"/>
        <v>0</v>
      </c>
    </row>
    <row r="531" spans="1:17">
      <c r="A531">
        <v>5300</v>
      </c>
      <c r="B531" t="s">
        <v>812</v>
      </c>
      <c r="F531">
        <v>0</v>
      </c>
      <c r="Q531">
        <f t="shared" si="8"/>
        <v>0</v>
      </c>
    </row>
    <row r="532" spans="1:17">
      <c r="D532">
        <v>5301</v>
      </c>
      <c r="E532" t="s">
        <v>1004</v>
      </c>
      <c r="F532">
        <v>0</v>
      </c>
      <c r="O532">
        <v>5301</v>
      </c>
      <c r="P532" t="s">
        <v>1004</v>
      </c>
      <c r="Q532">
        <f t="shared" si="8"/>
        <v>0</v>
      </c>
    </row>
    <row r="533" spans="1:17">
      <c r="D533">
        <v>5302</v>
      </c>
      <c r="E533" t="s">
        <v>467</v>
      </c>
      <c r="F533">
        <v>0</v>
      </c>
      <c r="O533">
        <v>5302</v>
      </c>
      <c r="P533" t="s">
        <v>467</v>
      </c>
      <c r="Q533">
        <f t="shared" si="8"/>
        <v>0</v>
      </c>
    </row>
    <row r="534" spans="1:17">
      <c r="D534">
        <v>5303</v>
      </c>
      <c r="E534" t="s">
        <v>469</v>
      </c>
      <c r="F534">
        <v>0</v>
      </c>
      <c r="O534">
        <v>5303</v>
      </c>
      <c r="P534" t="s">
        <v>469</v>
      </c>
      <c r="Q534">
        <f t="shared" si="8"/>
        <v>0</v>
      </c>
    </row>
    <row r="535" spans="1:17">
      <c r="D535">
        <v>5304</v>
      </c>
      <c r="E535" t="s">
        <v>471</v>
      </c>
      <c r="F535">
        <v>0</v>
      </c>
      <c r="O535">
        <v>5304</v>
      </c>
      <c r="P535" t="s">
        <v>471</v>
      </c>
      <c r="Q535">
        <f t="shared" si="8"/>
        <v>0</v>
      </c>
    </row>
    <row r="536" spans="1:17">
      <c r="D536">
        <v>5305</v>
      </c>
      <c r="E536" t="s">
        <v>474</v>
      </c>
      <c r="F536">
        <v>0</v>
      </c>
      <c r="O536">
        <v>5305</v>
      </c>
      <c r="P536" t="s">
        <v>474</v>
      </c>
      <c r="Q536">
        <f t="shared" si="8"/>
        <v>0</v>
      </c>
    </row>
    <row r="537" spans="1:17">
      <c r="D537">
        <v>5307</v>
      </c>
      <c r="E537" t="s">
        <v>723</v>
      </c>
      <c r="F537">
        <v>0</v>
      </c>
      <c r="O537">
        <v>5307</v>
      </c>
      <c r="P537" t="s">
        <v>723</v>
      </c>
      <c r="Q537">
        <f t="shared" si="8"/>
        <v>0</v>
      </c>
    </row>
    <row r="538" spans="1:17">
      <c r="D538">
        <v>5310</v>
      </c>
      <c r="E538" t="s">
        <v>934</v>
      </c>
      <c r="F538">
        <v>0</v>
      </c>
      <c r="O538">
        <v>5310</v>
      </c>
      <c r="P538" t="s">
        <v>934</v>
      </c>
      <c r="Q538">
        <f t="shared" si="8"/>
        <v>0</v>
      </c>
    </row>
    <row r="539" spans="1:17">
      <c r="D539">
        <v>5340</v>
      </c>
      <c r="E539" t="s">
        <v>935</v>
      </c>
      <c r="F539">
        <v>0</v>
      </c>
      <c r="O539">
        <v>5340</v>
      </c>
      <c r="P539" t="s">
        <v>935</v>
      </c>
      <c r="Q539">
        <f t="shared" si="8"/>
        <v>0</v>
      </c>
    </row>
    <row r="540" spans="1:17">
      <c r="D540">
        <v>5346</v>
      </c>
      <c r="E540" t="s">
        <v>166</v>
      </c>
      <c r="F540">
        <v>0</v>
      </c>
      <c r="O540">
        <v>5346</v>
      </c>
      <c r="P540" t="s">
        <v>166</v>
      </c>
      <c r="Q540">
        <f t="shared" si="8"/>
        <v>0</v>
      </c>
    </row>
    <row r="541" spans="1:17">
      <c r="D541">
        <v>5347</v>
      </c>
      <c r="E541" t="s">
        <v>478</v>
      </c>
      <c r="F541">
        <v>0</v>
      </c>
      <c r="O541">
        <v>5347</v>
      </c>
      <c r="P541" t="s">
        <v>478</v>
      </c>
      <c r="Q541">
        <f t="shared" si="8"/>
        <v>0</v>
      </c>
    </row>
    <row r="542" spans="1:17">
      <c r="D542">
        <v>5348</v>
      </c>
      <c r="E542" t="s">
        <v>823</v>
      </c>
      <c r="F542">
        <v>0</v>
      </c>
      <c r="O542">
        <v>5348</v>
      </c>
      <c r="P542" t="s">
        <v>823</v>
      </c>
      <c r="Q542">
        <f t="shared" si="8"/>
        <v>0</v>
      </c>
    </row>
    <row r="543" spans="1:17">
      <c r="D543">
        <v>5350</v>
      </c>
      <c r="E543" t="s">
        <v>725</v>
      </c>
      <c r="F543">
        <v>0</v>
      </c>
      <c r="O543">
        <v>5350</v>
      </c>
      <c r="P543" t="s">
        <v>725</v>
      </c>
      <c r="Q543">
        <f t="shared" si="8"/>
        <v>0</v>
      </c>
    </row>
    <row r="544" spans="1:17">
      <c r="D544">
        <v>5351</v>
      </c>
      <c r="E544" t="s">
        <v>167</v>
      </c>
      <c r="F544">
        <v>0</v>
      </c>
      <c r="O544">
        <v>5351</v>
      </c>
      <c r="P544" t="s">
        <v>167</v>
      </c>
      <c r="Q544">
        <f t="shared" si="8"/>
        <v>0</v>
      </c>
    </row>
    <row r="545" spans="1:17">
      <c r="D545">
        <v>5352</v>
      </c>
      <c r="E545" t="s">
        <v>168</v>
      </c>
      <c r="F545">
        <v>0</v>
      </c>
      <c r="O545">
        <v>5352</v>
      </c>
      <c r="P545" t="s">
        <v>168</v>
      </c>
      <c r="Q545">
        <f t="shared" si="8"/>
        <v>0</v>
      </c>
    </row>
    <row r="546" spans="1:17">
      <c r="D546">
        <v>5353</v>
      </c>
      <c r="E546" t="s">
        <v>985</v>
      </c>
      <c r="F546">
        <v>0</v>
      </c>
      <c r="O546">
        <v>5353</v>
      </c>
      <c r="P546" t="s">
        <v>985</v>
      </c>
      <c r="Q546">
        <f t="shared" si="8"/>
        <v>0</v>
      </c>
    </row>
    <row r="547" spans="1:17">
      <c r="D547">
        <v>5354</v>
      </c>
      <c r="E547" t="s">
        <v>169</v>
      </c>
      <c r="F547">
        <v>0</v>
      </c>
      <c r="O547">
        <v>5354</v>
      </c>
      <c r="P547" t="s">
        <v>169</v>
      </c>
      <c r="Q547">
        <f t="shared" si="8"/>
        <v>0</v>
      </c>
    </row>
    <row r="548" spans="1:17">
      <c r="D548">
        <v>5356</v>
      </c>
      <c r="E548" t="s">
        <v>724</v>
      </c>
      <c r="F548">
        <v>0</v>
      </c>
      <c r="O548">
        <v>5356</v>
      </c>
      <c r="P548" t="s">
        <v>724</v>
      </c>
      <c r="Q548">
        <f t="shared" si="8"/>
        <v>0</v>
      </c>
    </row>
    <row r="549" spans="1:17">
      <c r="D549">
        <v>5360</v>
      </c>
      <c r="E549" t="s">
        <v>571</v>
      </c>
      <c r="F549">
        <v>0</v>
      </c>
      <c r="O549">
        <v>5360</v>
      </c>
      <c r="P549" t="s">
        <v>571</v>
      </c>
      <c r="Q549">
        <f t="shared" si="8"/>
        <v>0</v>
      </c>
    </row>
    <row r="550" spans="1:17">
      <c r="D550">
        <v>5370</v>
      </c>
      <c r="E550" t="s">
        <v>1005</v>
      </c>
      <c r="F550">
        <v>0</v>
      </c>
      <c r="O550">
        <v>5370</v>
      </c>
      <c r="P550" t="s">
        <v>1005</v>
      </c>
      <c r="Q550">
        <f t="shared" si="8"/>
        <v>0</v>
      </c>
    </row>
    <row r="551" spans="1:17">
      <c r="D551">
        <v>5390</v>
      </c>
      <c r="E551" t="s">
        <v>936</v>
      </c>
      <c r="F551">
        <v>0</v>
      </c>
      <c r="O551">
        <v>5390</v>
      </c>
      <c r="P551" t="s">
        <v>936</v>
      </c>
      <c r="Q551">
        <f t="shared" si="8"/>
        <v>0</v>
      </c>
    </row>
    <row r="552" spans="1:17">
      <c r="D552">
        <v>5394</v>
      </c>
      <c r="E552" t="s">
        <v>616</v>
      </c>
      <c r="F552">
        <v>0</v>
      </c>
      <c r="O552">
        <v>5394</v>
      </c>
      <c r="P552" t="s">
        <v>616</v>
      </c>
      <c r="Q552">
        <f t="shared" si="8"/>
        <v>0</v>
      </c>
    </row>
    <row r="553" spans="1:17">
      <c r="A553">
        <v>5400</v>
      </c>
      <c r="B553" t="s">
        <v>970</v>
      </c>
      <c r="F553">
        <v>0</v>
      </c>
      <c r="Q553">
        <f t="shared" si="8"/>
        <v>0</v>
      </c>
    </row>
    <row r="554" spans="1:17">
      <c r="D554">
        <v>5444</v>
      </c>
      <c r="E554" t="s">
        <v>937</v>
      </c>
      <c r="F554">
        <v>0</v>
      </c>
      <c r="O554">
        <v>5444</v>
      </c>
      <c r="P554" t="s">
        <v>937</v>
      </c>
      <c r="Q554">
        <f t="shared" si="8"/>
        <v>0</v>
      </c>
    </row>
    <row r="555" spans="1:17">
      <c r="D555">
        <v>5445</v>
      </c>
      <c r="E555" t="s">
        <v>974</v>
      </c>
      <c r="F555">
        <v>0</v>
      </c>
      <c r="O555">
        <v>5445</v>
      </c>
      <c r="P555" t="s">
        <v>974</v>
      </c>
      <c r="Q555">
        <f t="shared" si="8"/>
        <v>0</v>
      </c>
    </row>
    <row r="556" spans="1:17">
      <c r="D556">
        <v>5446</v>
      </c>
      <c r="E556" t="s">
        <v>975</v>
      </c>
      <c r="F556">
        <v>0</v>
      </c>
      <c r="O556">
        <v>5446</v>
      </c>
      <c r="P556" t="s">
        <v>975</v>
      </c>
      <c r="Q556">
        <f t="shared" si="8"/>
        <v>0</v>
      </c>
    </row>
    <row r="557" spans="1:17">
      <c r="D557">
        <v>5448</v>
      </c>
      <c r="E557" t="s">
        <v>971</v>
      </c>
      <c r="F557">
        <v>0</v>
      </c>
      <c r="O557">
        <v>5448</v>
      </c>
      <c r="P557" t="s">
        <v>971</v>
      </c>
      <c r="Q557">
        <f t="shared" si="8"/>
        <v>0</v>
      </c>
    </row>
    <row r="558" spans="1:17">
      <c r="D558">
        <v>5450</v>
      </c>
      <c r="E558" t="s">
        <v>1006</v>
      </c>
      <c r="F558">
        <v>0</v>
      </c>
      <c r="O558">
        <v>5450</v>
      </c>
      <c r="P558" t="s">
        <v>1006</v>
      </c>
      <c r="Q558">
        <f t="shared" si="8"/>
        <v>0</v>
      </c>
    </row>
    <row r="559" spans="1:17">
      <c r="D559">
        <v>5451</v>
      </c>
      <c r="E559" t="s">
        <v>978</v>
      </c>
      <c r="F559">
        <v>0</v>
      </c>
      <c r="O559">
        <v>5451</v>
      </c>
      <c r="P559" t="s">
        <v>978</v>
      </c>
      <c r="Q559">
        <f t="shared" si="8"/>
        <v>0</v>
      </c>
    </row>
    <row r="560" spans="1:17">
      <c r="D560">
        <v>5456</v>
      </c>
      <c r="E560" t="s">
        <v>1007</v>
      </c>
      <c r="F560">
        <v>0</v>
      </c>
      <c r="O560">
        <v>5456</v>
      </c>
      <c r="P560" t="s">
        <v>1007</v>
      </c>
      <c r="Q560">
        <f t="shared" si="8"/>
        <v>0</v>
      </c>
    </row>
    <row r="561" spans="1:17">
      <c r="D561">
        <v>5470</v>
      </c>
      <c r="E561" t="s">
        <v>1008</v>
      </c>
      <c r="F561">
        <v>0</v>
      </c>
      <c r="O561">
        <v>5470</v>
      </c>
      <c r="P561" t="s">
        <v>1008</v>
      </c>
      <c r="Q561">
        <f t="shared" si="8"/>
        <v>0</v>
      </c>
    </row>
    <row r="562" spans="1:17">
      <c r="D562">
        <v>5471</v>
      </c>
      <c r="E562" t="s">
        <v>988</v>
      </c>
      <c r="F562">
        <v>0</v>
      </c>
      <c r="O562">
        <v>5471</v>
      </c>
      <c r="P562" t="s">
        <v>988</v>
      </c>
      <c r="Q562">
        <f t="shared" si="8"/>
        <v>0</v>
      </c>
    </row>
    <row r="563" spans="1:17">
      <c r="D563">
        <v>5494</v>
      </c>
      <c r="E563" t="s">
        <v>616</v>
      </c>
      <c r="F563">
        <v>0</v>
      </c>
      <c r="O563">
        <v>5494</v>
      </c>
      <c r="P563" t="s">
        <v>616</v>
      </c>
      <c r="Q563">
        <f t="shared" si="8"/>
        <v>0</v>
      </c>
    </row>
    <row r="564" spans="1:17">
      <c r="A564">
        <v>5500</v>
      </c>
      <c r="B564" t="s">
        <v>103</v>
      </c>
      <c r="F564">
        <v>0</v>
      </c>
      <c r="Q564">
        <f t="shared" si="8"/>
        <v>0</v>
      </c>
    </row>
    <row r="565" spans="1:17">
      <c r="D565">
        <v>5540</v>
      </c>
      <c r="E565" t="s">
        <v>103</v>
      </c>
      <c r="F565">
        <v>0</v>
      </c>
      <c r="O565">
        <v>5540</v>
      </c>
      <c r="P565" t="s">
        <v>103</v>
      </c>
      <c r="Q565">
        <f t="shared" si="8"/>
        <v>0</v>
      </c>
    </row>
    <row r="566" spans="1:17">
      <c r="D566">
        <v>5550</v>
      </c>
      <c r="E566" t="s">
        <v>572</v>
      </c>
      <c r="F566">
        <v>0</v>
      </c>
      <c r="O566">
        <v>5550</v>
      </c>
      <c r="P566" t="s">
        <v>572</v>
      </c>
      <c r="Q566">
        <f t="shared" si="8"/>
        <v>0</v>
      </c>
    </row>
    <row r="567" spans="1:17">
      <c r="A567">
        <v>6200</v>
      </c>
      <c r="B567" t="s">
        <v>242</v>
      </c>
      <c r="F567">
        <v>0</v>
      </c>
      <c r="Q567">
        <f t="shared" si="8"/>
        <v>0</v>
      </c>
    </row>
    <row r="568" spans="1:17">
      <c r="D568">
        <v>6201</v>
      </c>
      <c r="E568" t="s">
        <v>96</v>
      </c>
      <c r="F568">
        <v>0</v>
      </c>
      <c r="O568">
        <v>6201</v>
      </c>
      <c r="P568" t="s">
        <v>96</v>
      </c>
      <c r="Q568">
        <f t="shared" si="8"/>
        <v>0</v>
      </c>
    </row>
    <row r="569" spans="1:17">
      <c r="D569">
        <v>6202</v>
      </c>
      <c r="E569" t="s">
        <v>938</v>
      </c>
      <c r="F569">
        <v>0</v>
      </c>
      <c r="O569">
        <v>6202</v>
      </c>
      <c r="P569" t="s">
        <v>938</v>
      </c>
      <c r="Q569">
        <f t="shared" si="8"/>
        <v>0</v>
      </c>
    </row>
    <row r="570" spans="1:17">
      <c r="D570">
        <v>6203</v>
      </c>
      <c r="E570" t="s">
        <v>387</v>
      </c>
      <c r="F570">
        <v>0</v>
      </c>
      <c r="O570">
        <v>6203</v>
      </c>
      <c r="P570" t="s">
        <v>387</v>
      </c>
      <c r="Q570">
        <f t="shared" si="8"/>
        <v>0</v>
      </c>
    </row>
    <row r="571" spans="1:17">
      <c r="D571">
        <v>6204</v>
      </c>
      <c r="E571" t="s">
        <v>97</v>
      </c>
      <c r="F571">
        <v>0</v>
      </c>
      <c r="O571">
        <v>6204</v>
      </c>
      <c r="P571" t="s">
        <v>97</v>
      </c>
      <c r="Q571">
        <f t="shared" si="8"/>
        <v>0</v>
      </c>
    </row>
    <row r="572" spans="1:17">
      <c r="D572">
        <v>6205</v>
      </c>
      <c r="E572" t="s">
        <v>389</v>
      </c>
      <c r="F572">
        <v>0</v>
      </c>
      <c r="O572">
        <v>6205</v>
      </c>
      <c r="P572" t="s">
        <v>389</v>
      </c>
      <c r="Q572">
        <f t="shared" si="8"/>
        <v>0</v>
      </c>
    </row>
    <row r="573" spans="1:17">
      <c r="D573">
        <v>6206</v>
      </c>
      <c r="E573" t="s">
        <v>98</v>
      </c>
      <c r="F573">
        <v>0</v>
      </c>
      <c r="O573">
        <v>6206</v>
      </c>
      <c r="P573" t="s">
        <v>98</v>
      </c>
      <c r="Q573">
        <f t="shared" si="8"/>
        <v>0</v>
      </c>
    </row>
    <row r="574" spans="1:17">
      <c r="D574">
        <v>6207</v>
      </c>
      <c r="E574" t="s">
        <v>391</v>
      </c>
      <c r="F574">
        <v>0</v>
      </c>
      <c r="O574">
        <v>6207</v>
      </c>
      <c r="P574" t="s">
        <v>391</v>
      </c>
      <c r="Q574">
        <f t="shared" si="8"/>
        <v>0</v>
      </c>
    </row>
    <row r="575" spans="1:17">
      <c r="D575">
        <v>6208</v>
      </c>
      <c r="E575" t="s">
        <v>99</v>
      </c>
      <c r="F575">
        <v>0</v>
      </c>
      <c r="O575">
        <v>6208</v>
      </c>
      <c r="P575" t="s">
        <v>99</v>
      </c>
      <c r="Q575">
        <f t="shared" si="8"/>
        <v>0</v>
      </c>
    </row>
    <row r="576" spans="1:17">
      <c r="D576">
        <v>6210</v>
      </c>
      <c r="E576" t="s">
        <v>1019</v>
      </c>
      <c r="F576">
        <v>0</v>
      </c>
      <c r="O576">
        <v>6210</v>
      </c>
      <c r="P576" t="s">
        <v>1019</v>
      </c>
      <c r="Q576">
        <f t="shared" si="8"/>
        <v>0</v>
      </c>
    </row>
    <row r="577" spans="4:19">
      <c r="D577">
        <v>6211</v>
      </c>
      <c r="E577" t="s">
        <v>1020</v>
      </c>
      <c r="F577">
        <v>0</v>
      </c>
      <c r="O577">
        <v>6211</v>
      </c>
      <c r="P577" t="s">
        <v>1020</v>
      </c>
      <c r="Q577">
        <f t="shared" si="8"/>
        <v>0</v>
      </c>
    </row>
    <row r="578" spans="4:19">
      <c r="D578">
        <v>6212</v>
      </c>
      <c r="E578" t="s">
        <v>1021</v>
      </c>
      <c r="F578">
        <v>0</v>
      </c>
      <c r="O578">
        <v>6212</v>
      </c>
      <c r="P578" t="s">
        <v>1021</v>
      </c>
      <c r="Q578">
        <f t="shared" si="8"/>
        <v>0</v>
      </c>
    </row>
    <row r="579" spans="4:19">
      <c r="D579">
        <v>6213</v>
      </c>
      <c r="E579" t="s">
        <v>394</v>
      </c>
      <c r="F579">
        <v>0</v>
      </c>
      <c r="O579">
        <v>6213</v>
      </c>
      <c r="P579" t="s">
        <v>394</v>
      </c>
      <c r="Q579">
        <f t="shared" si="8"/>
        <v>0</v>
      </c>
    </row>
    <row r="580" spans="4:19">
      <c r="D580">
        <v>6215</v>
      </c>
      <c r="E580" t="s">
        <v>939</v>
      </c>
      <c r="F580">
        <v>0</v>
      </c>
      <c r="O580">
        <v>6215</v>
      </c>
      <c r="P580" t="s">
        <v>939</v>
      </c>
      <c r="Q580">
        <f t="shared" si="8"/>
        <v>0</v>
      </c>
    </row>
    <row r="581" spans="4:19">
      <c r="D581">
        <v>6245</v>
      </c>
      <c r="E581" t="s">
        <v>45</v>
      </c>
      <c r="F581">
        <v>0</v>
      </c>
      <c r="O581">
        <v>6245</v>
      </c>
      <c r="P581" t="s">
        <v>45</v>
      </c>
      <c r="Q581">
        <f t="shared" si="8"/>
        <v>0</v>
      </c>
    </row>
    <row r="582" spans="4:19">
      <c r="D582">
        <v>6246</v>
      </c>
      <c r="E582" t="s">
        <v>101</v>
      </c>
      <c r="F582">
        <v>0</v>
      </c>
      <c r="O582">
        <v>6246</v>
      </c>
      <c r="P582" t="s">
        <v>101</v>
      </c>
      <c r="Q582">
        <f t="shared" ref="Q582:Q626" si="9">D582-O582</f>
        <v>0</v>
      </c>
    </row>
    <row r="583" spans="4:19">
      <c r="D583">
        <v>6247</v>
      </c>
      <c r="E583" t="s">
        <v>656</v>
      </c>
      <c r="F583">
        <v>0</v>
      </c>
      <c r="O583">
        <v>6247</v>
      </c>
      <c r="P583" t="s">
        <v>656</v>
      </c>
      <c r="Q583">
        <f t="shared" si="9"/>
        <v>0</v>
      </c>
    </row>
    <row r="584" spans="4:19">
      <c r="D584">
        <v>6248</v>
      </c>
      <c r="E584" t="s">
        <v>355</v>
      </c>
      <c r="F584">
        <v>0</v>
      </c>
      <c r="O584">
        <v>6248</v>
      </c>
      <c r="P584" t="s">
        <v>355</v>
      </c>
      <c r="Q584">
        <f t="shared" si="9"/>
        <v>0</v>
      </c>
    </row>
    <row r="585" spans="4:19">
      <c r="D585">
        <v>6249</v>
      </c>
      <c r="E585" t="s">
        <v>397</v>
      </c>
      <c r="F585">
        <v>0</v>
      </c>
      <c r="O585">
        <v>6249</v>
      </c>
      <c r="P585" t="s">
        <v>397</v>
      </c>
      <c r="Q585">
        <f t="shared" si="9"/>
        <v>0</v>
      </c>
    </row>
    <row r="586" spans="4:19">
      <c r="D586">
        <v>6250</v>
      </c>
      <c r="E586" t="s">
        <v>659</v>
      </c>
      <c r="F586">
        <v>0</v>
      </c>
      <c r="O586">
        <v>6250</v>
      </c>
      <c r="P586" t="s">
        <v>659</v>
      </c>
      <c r="Q586">
        <f t="shared" si="9"/>
        <v>0</v>
      </c>
    </row>
    <row r="587" spans="4:19">
      <c r="D587">
        <v>6251</v>
      </c>
      <c r="E587" t="s">
        <v>272</v>
      </c>
      <c r="F587">
        <v>0</v>
      </c>
      <c r="O587">
        <v>6251</v>
      </c>
      <c r="P587" t="s">
        <v>272</v>
      </c>
      <c r="Q587">
        <f t="shared" si="9"/>
        <v>0</v>
      </c>
    </row>
    <row r="588" spans="4:19">
      <c r="D588">
        <v>6252</v>
      </c>
      <c r="E588" t="s">
        <v>660</v>
      </c>
      <c r="F588">
        <v>0</v>
      </c>
      <c r="O588">
        <v>6252</v>
      </c>
      <c r="P588" t="s">
        <v>660</v>
      </c>
      <c r="Q588">
        <f t="shared" si="9"/>
        <v>0</v>
      </c>
    </row>
    <row r="589" spans="4:19">
      <c r="D589">
        <v>6253</v>
      </c>
      <c r="E589" t="s">
        <v>273</v>
      </c>
      <c r="F589">
        <v>0</v>
      </c>
      <c r="O589">
        <v>6253</v>
      </c>
      <c r="P589" t="s">
        <v>273</v>
      </c>
      <c r="Q589">
        <f t="shared" si="9"/>
        <v>0</v>
      </c>
      <c r="S589" s="77"/>
    </row>
    <row r="590" spans="4:19">
      <c r="D590">
        <v>6256</v>
      </c>
      <c r="E590" t="s">
        <v>400</v>
      </c>
      <c r="F590">
        <v>0</v>
      </c>
      <c r="O590">
        <v>6256</v>
      </c>
      <c r="P590" t="s">
        <v>400</v>
      </c>
      <c r="Q590">
        <f t="shared" si="9"/>
        <v>0</v>
      </c>
    </row>
    <row r="591" spans="4:19">
      <c r="D591">
        <v>6257</v>
      </c>
      <c r="E591" t="s">
        <v>402</v>
      </c>
      <c r="F591">
        <v>0</v>
      </c>
      <c r="O591">
        <v>6257</v>
      </c>
      <c r="P591" t="s">
        <v>402</v>
      </c>
      <c r="Q591">
        <f t="shared" si="9"/>
        <v>0</v>
      </c>
    </row>
    <row r="592" spans="4:19">
      <c r="D592">
        <v>6258</v>
      </c>
      <c r="E592" t="s">
        <v>404</v>
      </c>
      <c r="F592">
        <v>0</v>
      </c>
      <c r="O592">
        <v>6258</v>
      </c>
      <c r="P592" t="s">
        <v>404</v>
      </c>
      <c r="Q592">
        <f t="shared" si="9"/>
        <v>0</v>
      </c>
    </row>
    <row r="593" spans="1:17">
      <c r="D593">
        <v>6259</v>
      </c>
      <c r="E593" t="s">
        <v>982</v>
      </c>
      <c r="F593">
        <v>0</v>
      </c>
      <c r="O593">
        <v>6259</v>
      </c>
      <c r="P593" t="s">
        <v>982</v>
      </c>
      <c r="Q593">
        <f t="shared" si="9"/>
        <v>0</v>
      </c>
    </row>
    <row r="594" spans="1:17">
      <c r="D594">
        <v>6270</v>
      </c>
      <c r="E594" t="s">
        <v>1005</v>
      </c>
      <c r="F594">
        <v>0</v>
      </c>
      <c r="O594">
        <v>6270</v>
      </c>
      <c r="P594" t="s">
        <v>1005</v>
      </c>
      <c r="Q594">
        <f t="shared" si="9"/>
        <v>0</v>
      </c>
    </row>
    <row r="595" spans="1:17">
      <c r="D595">
        <v>6285</v>
      </c>
      <c r="E595" t="s">
        <v>940</v>
      </c>
      <c r="F595">
        <v>0</v>
      </c>
      <c r="O595">
        <v>6285</v>
      </c>
      <c r="P595" t="s">
        <v>940</v>
      </c>
      <c r="Q595">
        <f t="shared" si="9"/>
        <v>0</v>
      </c>
    </row>
    <row r="596" spans="1:17">
      <c r="D596">
        <v>6294</v>
      </c>
      <c r="E596" t="s">
        <v>616</v>
      </c>
      <c r="F596">
        <v>0</v>
      </c>
      <c r="O596">
        <v>6294</v>
      </c>
      <c r="P596" t="s">
        <v>616</v>
      </c>
      <c r="Q596">
        <f t="shared" si="9"/>
        <v>0</v>
      </c>
    </row>
    <row r="597" spans="1:17">
      <c r="A597">
        <v>6500</v>
      </c>
      <c r="B597" t="s">
        <v>243</v>
      </c>
      <c r="F597">
        <v>0</v>
      </c>
      <c r="Q597">
        <f t="shared" si="9"/>
        <v>0</v>
      </c>
    </row>
    <row r="598" spans="1:17">
      <c r="D598">
        <v>6540</v>
      </c>
      <c r="E598" t="s">
        <v>345</v>
      </c>
      <c r="F598">
        <v>0</v>
      </c>
      <c r="O598">
        <v>6540</v>
      </c>
      <c r="P598" t="s">
        <v>345</v>
      </c>
      <c r="Q598">
        <f t="shared" si="9"/>
        <v>0</v>
      </c>
    </row>
    <row r="599" spans="1:17">
      <c r="D599" s="217">
        <v>6560</v>
      </c>
      <c r="E599" s="217" t="s">
        <v>1145</v>
      </c>
      <c r="F599">
        <v>0</v>
      </c>
      <c r="O599" s="217">
        <v>6560</v>
      </c>
      <c r="P599" s="217" t="s">
        <v>1145</v>
      </c>
      <c r="Q599">
        <f t="shared" si="9"/>
        <v>0</v>
      </c>
    </row>
    <row r="600" spans="1:17">
      <c r="D600">
        <v>6561</v>
      </c>
      <c r="E600" t="s">
        <v>346</v>
      </c>
      <c r="F600">
        <v>0</v>
      </c>
      <c r="O600">
        <v>6561</v>
      </c>
      <c r="P600" t="s">
        <v>346</v>
      </c>
      <c r="Q600">
        <f t="shared" si="9"/>
        <v>0</v>
      </c>
    </row>
    <row r="601" spans="1:17">
      <c r="D601">
        <v>6562</v>
      </c>
      <c r="E601" t="s">
        <v>91</v>
      </c>
      <c r="F601">
        <v>0</v>
      </c>
      <c r="O601">
        <v>6562</v>
      </c>
      <c r="P601" t="s">
        <v>91</v>
      </c>
      <c r="Q601">
        <f t="shared" si="9"/>
        <v>0</v>
      </c>
    </row>
    <row r="602" spans="1:17">
      <c r="D602">
        <v>6563</v>
      </c>
      <c r="E602" t="s">
        <v>92</v>
      </c>
      <c r="F602">
        <v>0</v>
      </c>
      <c r="O602">
        <v>6563</v>
      </c>
      <c r="P602" t="s">
        <v>92</v>
      </c>
      <c r="Q602">
        <f t="shared" si="9"/>
        <v>0</v>
      </c>
    </row>
    <row r="603" spans="1:17">
      <c r="D603">
        <v>6564</v>
      </c>
      <c r="E603" t="s">
        <v>93</v>
      </c>
      <c r="F603">
        <v>0</v>
      </c>
      <c r="O603">
        <v>6564</v>
      </c>
      <c r="P603" t="s">
        <v>93</v>
      </c>
      <c r="Q603">
        <f t="shared" si="9"/>
        <v>0</v>
      </c>
    </row>
    <row r="604" spans="1:17">
      <c r="D604">
        <v>6565</v>
      </c>
      <c r="E604" t="s">
        <v>348</v>
      </c>
      <c r="F604">
        <v>0</v>
      </c>
      <c r="O604">
        <v>6565</v>
      </c>
      <c r="P604" t="s">
        <v>348</v>
      </c>
      <c r="Q604">
        <f t="shared" si="9"/>
        <v>0</v>
      </c>
    </row>
    <row r="605" spans="1:17">
      <c r="D605">
        <v>6566</v>
      </c>
      <c r="E605" t="s">
        <v>824</v>
      </c>
      <c r="F605">
        <v>0</v>
      </c>
      <c r="O605">
        <v>6566</v>
      </c>
      <c r="P605" t="s">
        <v>824</v>
      </c>
      <c r="Q605">
        <f t="shared" si="9"/>
        <v>0</v>
      </c>
    </row>
    <row r="606" spans="1:17">
      <c r="D606">
        <v>6567</v>
      </c>
      <c r="E606" t="s">
        <v>94</v>
      </c>
      <c r="F606">
        <v>0</v>
      </c>
      <c r="O606">
        <v>6567</v>
      </c>
      <c r="P606" t="s">
        <v>94</v>
      </c>
      <c r="Q606">
        <f t="shared" si="9"/>
        <v>0</v>
      </c>
    </row>
    <row r="607" spans="1:17">
      <c r="D607">
        <v>6570</v>
      </c>
      <c r="E607" t="s">
        <v>584</v>
      </c>
      <c r="F607">
        <v>0</v>
      </c>
      <c r="O607">
        <v>6570</v>
      </c>
      <c r="P607" t="s">
        <v>584</v>
      </c>
      <c r="Q607">
        <f t="shared" si="9"/>
        <v>0</v>
      </c>
    </row>
    <row r="608" spans="1:17">
      <c r="A608">
        <v>6600</v>
      </c>
      <c r="B608" t="s">
        <v>244</v>
      </c>
      <c r="F608">
        <v>0</v>
      </c>
      <c r="Q608">
        <f t="shared" si="9"/>
        <v>0</v>
      </c>
    </row>
    <row r="609" spans="1:17">
      <c r="D609">
        <v>6640</v>
      </c>
      <c r="E609" t="s">
        <v>88</v>
      </c>
      <c r="F609">
        <v>0</v>
      </c>
      <c r="O609">
        <v>6640</v>
      </c>
      <c r="P609" t="s">
        <v>88</v>
      </c>
      <c r="Q609">
        <f t="shared" si="9"/>
        <v>0</v>
      </c>
    </row>
    <row r="610" spans="1:17">
      <c r="D610">
        <v>6641</v>
      </c>
      <c r="E610" t="s">
        <v>521</v>
      </c>
      <c r="F610">
        <v>0</v>
      </c>
      <c r="O610">
        <v>6641</v>
      </c>
      <c r="P610" t="s">
        <v>521</v>
      </c>
      <c r="Q610">
        <f t="shared" si="9"/>
        <v>0</v>
      </c>
    </row>
    <row r="611" spans="1:17">
      <c r="D611">
        <v>6642</v>
      </c>
      <c r="E611" t="s">
        <v>808</v>
      </c>
      <c r="F611">
        <v>0</v>
      </c>
      <c r="O611">
        <v>6642</v>
      </c>
      <c r="P611" t="s">
        <v>808</v>
      </c>
      <c r="Q611">
        <f t="shared" si="9"/>
        <v>0</v>
      </c>
    </row>
    <row r="612" spans="1:17">
      <c r="D612" s="217">
        <v>6645</v>
      </c>
      <c r="E612" s="218" t="s">
        <v>1134</v>
      </c>
      <c r="F612">
        <v>0</v>
      </c>
      <c r="O612" s="217">
        <v>6645</v>
      </c>
      <c r="P612" s="218" t="s">
        <v>1134</v>
      </c>
      <c r="Q612">
        <v>0</v>
      </c>
    </row>
    <row r="613" spans="1:17">
      <c r="D613" s="335">
        <v>6646</v>
      </c>
      <c r="E613" s="334" t="s">
        <v>1133</v>
      </c>
      <c r="F613">
        <v>0</v>
      </c>
      <c r="O613" s="335">
        <v>6646</v>
      </c>
      <c r="P613" s="334" t="s">
        <v>1133</v>
      </c>
      <c r="Q613">
        <v>0</v>
      </c>
    </row>
    <row r="614" spans="1:17">
      <c r="D614" s="335">
        <v>6650</v>
      </c>
      <c r="E614" s="334" t="s">
        <v>1138</v>
      </c>
      <c r="F614">
        <v>0</v>
      </c>
      <c r="O614" s="335">
        <v>6650</v>
      </c>
      <c r="P614" s="334" t="s">
        <v>1138</v>
      </c>
      <c r="Q614">
        <v>0</v>
      </c>
    </row>
    <row r="615" spans="1:17">
      <c r="D615" s="335">
        <v>6655</v>
      </c>
      <c r="E615" s="334" t="s">
        <v>1139</v>
      </c>
      <c r="F615">
        <v>0</v>
      </c>
      <c r="O615" s="335">
        <v>6655</v>
      </c>
      <c r="P615" s="334" t="s">
        <v>1139</v>
      </c>
      <c r="Q615">
        <v>0</v>
      </c>
    </row>
    <row r="616" spans="1:17">
      <c r="D616">
        <v>6663</v>
      </c>
      <c r="E616" t="s">
        <v>89</v>
      </c>
      <c r="F616">
        <v>0</v>
      </c>
      <c r="O616">
        <v>6663</v>
      </c>
      <c r="P616" t="s">
        <v>89</v>
      </c>
      <c r="Q616">
        <f t="shared" si="9"/>
        <v>0</v>
      </c>
    </row>
    <row r="617" spans="1:17">
      <c r="D617">
        <v>6664</v>
      </c>
      <c r="E617" t="s">
        <v>941</v>
      </c>
      <c r="F617">
        <v>0</v>
      </c>
      <c r="O617">
        <v>6664</v>
      </c>
      <c r="P617" t="s">
        <v>941</v>
      </c>
      <c r="Q617">
        <f t="shared" si="9"/>
        <v>0</v>
      </c>
    </row>
    <row r="618" spans="1:17">
      <c r="D618">
        <v>6668</v>
      </c>
      <c r="E618" t="s">
        <v>942</v>
      </c>
      <c r="F618">
        <v>0</v>
      </c>
      <c r="O618">
        <v>6668</v>
      </c>
      <c r="P618" t="s">
        <v>942</v>
      </c>
      <c r="Q618">
        <f t="shared" si="9"/>
        <v>0</v>
      </c>
    </row>
    <row r="619" spans="1:17">
      <c r="D619">
        <v>6669</v>
      </c>
      <c r="E619" t="s">
        <v>943</v>
      </c>
      <c r="F619">
        <v>0</v>
      </c>
      <c r="O619">
        <v>6669</v>
      </c>
      <c r="P619" t="s">
        <v>943</v>
      </c>
      <c r="Q619">
        <f t="shared" si="9"/>
        <v>0</v>
      </c>
    </row>
    <row r="620" spans="1:17">
      <c r="D620">
        <v>6690</v>
      </c>
      <c r="E620" t="s">
        <v>90</v>
      </c>
      <c r="F620">
        <v>0</v>
      </c>
      <c r="O620">
        <v>6690</v>
      </c>
      <c r="P620" t="s">
        <v>90</v>
      </c>
      <c r="Q620">
        <f t="shared" si="9"/>
        <v>0</v>
      </c>
    </row>
    <row r="621" spans="1:17">
      <c r="D621">
        <v>6692</v>
      </c>
      <c r="E621" t="s">
        <v>573</v>
      </c>
      <c r="F621">
        <v>0</v>
      </c>
      <c r="O621">
        <v>6692</v>
      </c>
      <c r="P621" t="s">
        <v>573</v>
      </c>
      <c r="Q621">
        <f t="shared" si="9"/>
        <v>0</v>
      </c>
    </row>
    <row r="622" spans="1:17">
      <c r="A622">
        <v>6700</v>
      </c>
      <c r="B622" t="s">
        <v>728</v>
      </c>
      <c r="F622">
        <v>0</v>
      </c>
      <c r="Q622">
        <f t="shared" si="9"/>
        <v>0</v>
      </c>
    </row>
    <row r="623" spans="1:17">
      <c r="D623">
        <v>6701</v>
      </c>
      <c r="E623" t="s">
        <v>729</v>
      </c>
      <c r="F623">
        <v>0</v>
      </c>
      <c r="O623">
        <v>6701</v>
      </c>
      <c r="P623" t="s">
        <v>729</v>
      </c>
      <c r="Q623">
        <f t="shared" si="9"/>
        <v>0</v>
      </c>
    </row>
    <row r="624" spans="1:17">
      <c r="D624">
        <v>6702</v>
      </c>
      <c r="E624" t="s">
        <v>730</v>
      </c>
      <c r="F624">
        <v>0</v>
      </c>
      <c r="O624">
        <v>6702</v>
      </c>
      <c r="P624" t="s">
        <v>730</v>
      </c>
      <c r="Q624">
        <f t="shared" si="9"/>
        <v>0</v>
      </c>
    </row>
    <row r="625" spans="4:17">
      <c r="D625">
        <v>6704</v>
      </c>
      <c r="E625" t="s">
        <v>731</v>
      </c>
      <c r="F625">
        <v>0</v>
      </c>
      <c r="O625">
        <v>6704</v>
      </c>
      <c r="P625" t="s">
        <v>731</v>
      </c>
      <c r="Q625">
        <f>D625-O625</f>
        <v>0</v>
      </c>
    </row>
    <row r="626" spans="4:17">
      <c r="Q626">
        <f t="shared" si="9"/>
        <v>0</v>
      </c>
    </row>
  </sheetData>
  <sheetProtection formatRows="0"/>
  <pageMargins left="0.7" right="0.7" top="0.75" bottom="0.75" header="0.3" footer="0.3"/>
  <pageSetup paperSize="9"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8</vt:i4>
      </vt:variant>
      <vt:variant>
        <vt:lpstr>Benoemde bereiken</vt:lpstr>
      </vt:variant>
      <vt:variant>
        <vt:i4>41</vt:i4>
      </vt:variant>
    </vt:vector>
  </HeadingPairs>
  <TitlesOfParts>
    <vt:vector size="49" baseType="lpstr">
      <vt:lpstr>inleiding-werkwijze</vt:lpstr>
      <vt:lpstr>globals</vt:lpstr>
      <vt:lpstr>budget</vt:lpstr>
      <vt:lpstr>NPO top</vt:lpstr>
      <vt:lpstr>NPO spec</vt:lpstr>
      <vt:lpstr>budgetMMB</vt:lpstr>
      <vt:lpstr>template vb taxshelter equity</vt:lpstr>
      <vt:lpstr>exportMMB</vt:lpstr>
      <vt:lpstr>……</vt:lpstr>
      <vt:lpstr>budget!Afdrukbereik</vt:lpstr>
      <vt:lpstr>budgetMMB!Afdrukbereik</vt:lpstr>
      <vt:lpstr>globals!Afdrukbereik</vt:lpstr>
      <vt:lpstr>'NPO spec'!Afdrukbereik</vt:lpstr>
      <vt:lpstr>'NPO top'!Afdrukbereik</vt:lpstr>
      <vt:lpstr>budget!Afdruktitels</vt:lpstr>
      <vt:lpstr>budgetMMB!Afdruktitels</vt:lpstr>
      <vt:lpstr>cc</vt:lpstr>
      <vt:lpstr>crane</vt:lpstr>
      <vt:lpstr>crewcast</vt:lpstr>
      <vt:lpstr>ed</vt:lpstr>
      <vt:lpstr>eq</vt:lpstr>
      <vt:lpstr>esd</vt:lpstr>
      <vt:lpstr>extras</vt:lpstr>
      <vt:lpstr>finance</vt:lpstr>
      <vt:lpstr>fonds</vt:lpstr>
      <vt:lpstr>hotel</vt:lpstr>
      <vt:lpstr>budget!lengtefilm</vt:lpstr>
      <vt:lpstr>budgetMMB!lengtefilm</vt:lpstr>
      <vt:lpstr>location</vt:lpstr>
      <vt:lpstr>lowl</vt:lpstr>
      <vt:lpstr>min</vt:lpstr>
      <vt:lpstr>orch</vt:lpstr>
      <vt:lpstr>pm</vt:lpstr>
      <vt:lpstr>rain</vt:lpstr>
      <vt:lpstr>ratio</vt:lpstr>
      <vt:lpstr>budget!regisseur</vt:lpstr>
      <vt:lpstr>budgetMMB!regisseur</vt:lpstr>
      <vt:lpstr>scout</vt:lpstr>
      <vt:lpstr>sec</vt:lpstr>
      <vt:lpstr>sh</vt:lpstr>
      <vt:lpstr>shoot</vt:lpstr>
      <vt:lpstr>shootmonths</vt:lpstr>
      <vt:lpstr>sm</vt:lpstr>
      <vt:lpstr>snow</vt:lpstr>
      <vt:lpstr>sort</vt:lpstr>
      <vt:lpstr>specials</vt:lpstr>
      <vt:lpstr>steady</vt:lpstr>
      <vt:lpstr>stock</vt:lpstr>
      <vt:lpstr>wm</vt:lpstr>
    </vt:vector>
  </TitlesOfParts>
  <Company>adfilm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 klein</dc:creator>
  <cp:lastModifiedBy>Harmen Kreulen</cp:lastModifiedBy>
  <cp:lastPrinted>2020-01-07T08:35:10Z</cp:lastPrinted>
  <dcterms:created xsi:type="dcterms:W3CDTF">2005-02-22T11:40:05Z</dcterms:created>
  <dcterms:modified xsi:type="dcterms:W3CDTF">2022-07-08T09:22:31Z</dcterms:modified>
</cp:coreProperties>
</file>