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backupFile="1" hidePivotFieldList="1" autoCompressPictures="0"/>
  <bookViews>
    <workbookView xWindow="8145" yWindow="0" windowWidth="18045" windowHeight="16440"/>
  </bookViews>
  <sheets>
    <sheet name="inleiding-werkwijze" sheetId="20" r:id="rId1"/>
    <sheet name="globals" sheetId="17" r:id="rId2"/>
    <sheet name="budget" sheetId="22" r:id="rId3"/>
    <sheet name="budgetMMB" sheetId="24" r:id="rId4"/>
    <sheet name="exportMMB" sheetId="23" r:id="rId5"/>
  </sheets>
  <definedNames>
    <definedName name="_xlnm.Print_Area" localSheetId="2">budget!$A$1:$AA$783</definedName>
    <definedName name="_xlnm.Print_Area" localSheetId="3">budgetMMB!$A$1:$AA$783</definedName>
    <definedName name="_xlnm.Print_Area" localSheetId="1">globals!$A$1:$D$40</definedName>
    <definedName name="_xlnm.Print_Titles" localSheetId="2">budget!$2:$2</definedName>
    <definedName name="_xlnm.Print_Titles" localSheetId="3">budgetMMB!$2:$2</definedName>
    <definedName name="bv">globals!$C$9</definedName>
    <definedName name="cc">globals!$C$19</definedName>
    <definedName name="crane">globals!$C$44</definedName>
    <definedName name="crewcast">globals!$C$19</definedName>
    <definedName name="ed">globals!$C$36</definedName>
    <definedName name="eq">globals!$C$8</definedName>
    <definedName name="esd">globals!$C$37</definedName>
    <definedName name="exec">globals!$C$11</definedName>
    <definedName name="extras">globals!$C$20</definedName>
    <definedName name="finance">globals!$C$5</definedName>
    <definedName name="fonds">globals!$C$6</definedName>
    <definedName name="forfund">globals!$C$7</definedName>
    <definedName name="hotel">globals!$C$23</definedName>
    <definedName name="landen" localSheetId="3">globals!#REF!</definedName>
    <definedName name="landen">globals!#REF!</definedName>
    <definedName name="lengtefilm" localSheetId="2">budget!$G$492</definedName>
    <definedName name="lengtefilm" localSheetId="3">budgetMMB!$G$492</definedName>
    <definedName name="lengtefilm">#REF!</definedName>
    <definedName name="location">globals!$C$17</definedName>
    <definedName name="lowl">globals!$C$46</definedName>
    <definedName name="medical" localSheetId="3">globals!#REF!</definedName>
    <definedName name="medical">globals!#REF!</definedName>
    <definedName name="meter" localSheetId="3">globals!#REF!</definedName>
    <definedName name="meter">globals!#REF!</definedName>
    <definedName name="min">globals!$C$29</definedName>
    <definedName name="mp" localSheetId="3">globals!#REF!</definedName>
    <definedName name="mp">globals!#REF!</definedName>
    <definedName name="nvs">globals!$C$10</definedName>
    <definedName name="orch">globals!$C$38</definedName>
    <definedName name="overh" localSheetId="3">globals!#REF!</definedName>
    <definedName name="overh">globals!#REF!</definedName>
    <definedName name="pm">globals!$C$13</definedName>
    <definedName name="Prep" localSheetId="3">globals!#REF!</definedName>
    <definedName name="Prep">globals!#REF!</definedName>
    <definedName name="publiciteit" localSheetId="3">globals!#REF!</definedName>
    <definedName name="publiciteit">globals!#REF!</definedName>
    <definedName name="rain">globals!$C$24</definedName>
    <definedName name="ratio">globals!$C$32</definedName>
    <definedName name="regie" localSheetId="3">globals!#REF!</definedName>
    <definedName name="regie">globals!#REF!</definedName>
    <definedName name="regisseur" localSheetId="2">budget!$J$118</definedName>
    <definedName name="regisseur" localSheetId="3">budgetMMB!$J$118</definedName>
    <definedName name="regisseur">#REF!</definedName>
    <definedName name="scale" localSheetId="3">#REF!</definedName>
    <definedName name="scale">#REF!</definedName>
    <definedName name="scout">globals!$C$26</definedName>
    <definedName name="sec">globals!$C$22</definedName>
    <definedName name="sh">globals!$C$18</definedName>
    <definedName name="shoot">globals!$C$16</definedName>
    <definedName name="shootmonths">globals!$C$14</definedName>
    <definedName name="sm">globals!$C$14</definedName>
    <definedName name="snow">globals!$C$25</definedName>
    <definedName name="sort">globals!$C$30</definedName>
    <definedName name="specials">globals!$C$21</definedName>
    <definedName name="stb" localSheetId="3">globals!#REF!</definedName>
    <definedName name="stb">globals!#REF!</definedName>
    <definedName name="steady">globals!$C$27</definedName>
    <definedName name="stock">globals!$C$34</definedName>
    <definedName name="vreemd">globals!$C$7</definedName>
    <definedName name="vreemd_geld">globals!$C$7</definedName>
    <definedName name="wm">globals!$C$15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783" i="24" l="1"/>
  <c r="M783" i="24"/>
  <c r="N69" i="24"/>
  <c r="N70" i="24"/>
  <c r="N71" i="24"/>
  <c r="N72" i="24"/>
  <c r="N73" i="24"/>
  <c r="N74" i="24"/>
  <c r="N75" i="24"/>
  <c r="N76" i="24"/>
  <c r="N77" i="24"/>
  <c r="N78" i="24"/>
  <c r="N79" i="24"/>
  <c r="N80" i="24"/>
  <c r="N81" i="24"/>
  <c r="N82" i="24"/>
  <c r="N83" i="24"/>
  <c r="N84" i="24"/>
  <c r="N85" i="24"/>
  <c r="N86" i="24"/>
  <c r="N87" i="24"/>
  <c r="N88" i="24"/>
  <c r="N92" i="24"/>
  <c r="N93" i="24"/>
  <c r="N94" i="24"/>
  <c r="N95" i="24"/>
  <c r="N96" i="24"/>
  <c r="N97" i="24"/>
  <c r="N98" i="24"/>
  <c r="N99" i="24"/>
  <c r="N100" i="24"/>
  <c r="N101" i="24"/>
  <c r="N105" i="24"/>
  <c r="N106" i="24"/>
  <c r="N107" i="24"/>
  <c r="N108" i="24"/>
  <c r="N109" i="24"/>
  <c r="N110" i="24"/>
  <c r="N111" i="24"/>
  <c r="N112" i="24"/>
  <c r="N113" i="24"/>
  <c r="N114" i="24"/>
  <c r="N118" i="24"/>
  <c r="N119" i="24"/>
  <c r="N120" i="24"/>
  <c r="N121" i="24"/>
  <c r="N122" i="24"/>
  <c r="N123" i="24"/>
  <c r="N124" i="24"/>
  <c r="N125" i="24"/>
  <c r="N126" i="24"/>
  <c r="N127" i="24"/>
  <c r="N128" i="24"/>
  <c r="N129" i="24"/>
  <c r="N133" i="24"/>
  <c r="N134" i="24"/>
  <c r="N135" i="24"/>
  <c r="N136" i="24"/>
  <c r="N137" i="24"/>
  <c r="N138" i="24"/>
  <c r="N139" i="24"/>
  <c r="N140" i="24"/>
  <c r="N141" i="24"/>
  <c r="N142" i="24"/>
  <c r="N143" i="24"/>
  <c r="N144" i="24"/>
  <c r="N145" i="24"/>
  <c r="N146" i="24"/>
  <c r="N147" i="24"/>
  <c r="N148" i="24"/>
  <c r="N149" i="24"/>
  <c r="N150" i="24"/>
  <c r="N151" i="24"/>
  <c r="N152" i="24"/>
  <c r="N153" i="24"/>
  <c r="N154" i="24"/>
  <c r="N155" i="24"/>
  <c r="N156" i="24"/>
  <c r="N157" i="24"/>
  <c r="N158" i="24"/>
  <c r="N159" i="24"/>
  <c r="N160" i="24"/>
  <c r="N161" i="24"/>
  <c r="N162" i="24"/>
  <c r="N163" i="24"/>
  <c r="N164" i="24"/>
  <c r="N168" i="24"/>
  <c r="N169" i="24"/>
  <c r="N170" i="24"/>
  <c r="N171" i="24"/>
  <c r="N172" i="24"/>
  <c r="N173" i="24"/>
  <c r="N174" i="24"/>
  <c r="N178" i="24"/>
  <c r="N179" i="24"/>
  <c r="N180" i="24"/>
  <c r="N181" i="24"/>
  <c r="N182" i="24"/>
  <c r="N183" i="24"/>
  <c r="N184" i="24"/>
  <c r="N185" i="24"/>
  <c r="N186" i="24"/>
  <c r="N187" i="24"/>
  <c r="N188" i="24"/>
  <c r="N189" i="24"/>
  <c r="N190" i="24"/>
  <c r="N191" i="24"/>
  <c r="N192" i="24"/>
  <c r="N193" i="24"/>
  <c r="N194" i="24"/>
  <c r="N195" i="24"/>
  <c r="N196" i="24"/>
  <c r="N197" i="24"/>
  <c r="N198" i="24"/>
  <c r="N199" i="24"/>
  <c r="N200" i="24"/>
  <c r="N201" i="24"/>
  <c r="N205" i="24"/>
  <c r="N206" i="24"/>
  <c r="N207" i="24"/>
  <c r="N208" i="24"/>
  <c r="N209" i="24"/>
  <c r="N210" i="24"/>
  <c r="N211" i="24"/>
  <c r="N212" i="24"/>
  <c r="N213" i="24"/>
  <c r="N214" i="24"/>
  <c r="N218" i="24"/>
  <c r="N219" i="24"/>
  <c r="N220" i="24"/>
  <c r="N221" i="24"/>
  <c r="N222" i="24"/>
  <c r="N223" i="24"/>
  <c r="N224" i="24"/>
  <c r="N225" i="24"/>
  <c r="N226" i="24"/>
  <c r="N227" i="24"/>
  <c r="N228" i="24"/>
  <c r="N229" i="24"/>
  <c r="N230" i="24"/>
  <c r="N231" i="24"/>
  <c r="N14" i="24" s="1"/>
  <c r="N234" i="24"/>
  <c r="N251" i="24" s="1"/>
  <c r="N15" i="24" s="1"/>
  <c r="N235" i="24"/>
  <c r="N236" i="24"/>
  <c r="N237" i="24"/>
  <c r="N238" i="24"/>
  <c r="N239" i="24"/>
  <c r="N240" i="24"/>
  <c r="N241" i="24"/>
  <c r="N242" i="24"/>
  <c r="N243" i="24"/>
  <c r="N244" i="24"/>
  <c r="N245" i="24"/>
  <c r="N246" i="24"/>
  <c r="N247" i="24"/>
  <c r="N248" i="24"/>
  <c r="N249" i="24"/>
  <c r="N250" i="24"/>
  <c r="N254" i="24"/>
  <c r="N255" i="24"/>
  <c r="N256" i="24"/>
  <c r="N257" i="24"/>
  <c r="N258" i="24"/>
  <c r="N259" i="24"/>
  <c r="N260" i="24"/>
  <c r="N261" i="24"/>
  <c r="N262" i="24"/>
  <c r="N263" i="24"/>
  <c r="N264" i="24"/>
  <c r="N265" i="24"/>
  <c r="N266" i="24"/>
  <c r="N267" i="24"/>
  <c r="N268" i="24"/>
  <c r="N269" i="24"/>
  <c r="N270" i="24"/>
  <c r="N271" i="24"/>
  <c r="N272" i="24"/>
  <c r="N273" i="24"/>
  <c r="N274" i="24"/>
  <c r="N275" i="24"/>
  <c r="N276" i="24"/>
  <c r="N277" i="24"/>
  <c r="N281" i="24"/>
  <c r="N282" i="24"/>
  <c r="N283" i="24"/>
  <c r="N284" i="24"/>
  <c r="N285" i="24"/>
  <c r="N286" i="24"/>
  <c r="N287" i="24"/>
  <c r="N288" i="24"/>
  <c r="N289" i="24"/>
  <c r="N290" i="24"/>
  <c r="N294" i="24"/>
  <c r="N295" i="24"/>
  <c r="N296" i="24"/>
  <c r="N297" i="24"/>
  <c r="N298" i="24"/>
  <c r="N299" i="24"/>
  <c r="N300" i="24"/>
  <c r="N301" i="24"/>
  <c r="N302" i="24"/>
  <c r="N303" i="24"/>
  <c r="N304" i="24"/>
  <c r="N305" i="24"/>
  <c r="N306" i="24"/>
  <c r="N307" i="24"/>
  <c r="N308" i="24"/>
  <c r="N312" i="24"/>
  <c r="N313" i="24"/>
  <c r="N314" i="24"/>
  <c r="N315" i="24"/>
  <c r="N316" i="24"/>
  <c r="N317" i="24"/>
  <c r="N318" i="24"/>
  <c r="N319" i="24"/>
  <c r="N320" i="24"/>
  <c r="N321" i="24"/>
  <c r="N322" i="24"/>
  <c r="N323" i="24"/>
  <c r="N324" i="24"/>
  <c r="N325" i="24"/>
  <c r="N329" i="24"/>
  <c r="N330" i="24"/>
  <c r="N331" i="24"/>
  <c r="N332" i="24"/>
  <c r="N333" i="24"/>
  <c r="N334" i="24"/>
  <c r="N335" i="24"/>
  <c r="N336" i="24"/>
  <c r="N337" i="24"/>
  <c r="N338" i="24"/>
  <c r="N339" i="24"/>
  <c r="N340" i="24"/>
  <c r="N341" i="24"/>
  <c r="N342" i="24"/>
  <c r="N343" i="24"/>
  <c r="N347" i="24"/>
  <c r="N348" i="24"/>
  <c r="N349" i="24"/>
  <c r="N350" i="24"/>
  <c r="N351" i="24"/>
  <c r="N352" i="24"/>
  <c r="N353" i="24"/>
  <c r="N354" i="24"/>
  <c r="N355" i="24"/>
  <c r="N356" i="24"/>
  <c r="N357" i="24"/>
  <c r="N358" i="24"/>
  <c r="N359" i="24"/>
  <c r="N360" i="24"/>
  <c r="N361" i="24"/>
  <c r="N362" i="24"/>
  <c r="N363" i="24"/>
  <c r="N364" i="24"/>
  <c r="N365" i="24"/>
  <c r="N366" i="24"/>
  <c r="N367" i="24"/>
  <c r="N371" i="24"/>
  <c r="N372" i="24"/>
  <c r="N373" i="24"/>
  <c r="N374" i="24"/>
  <c r="N375" i="24"/>
  <c r="N376" i="24"/>
  <c r="N377" i="24"/>
  <c r="N378" i="24"/>
  <c r="N379" i="24"/>
  <c r="N380" i="24"/>
  <c r="N381" i="24"/>
  <c r="N382" i="24"/>
  <c r="N383" i="24"/>
  <c r="N384" i="24"/>
  <c r="N385" i="24"/>
  <c r="N386" i="24"/>
  <c r="N387" i="24"/>
  <c r="N391" i="24"/>
  <c r="N392" i="24"/>
  <c r="N393" i="24"/>
  <c r="N394" i="24"/>
  <c r="N395" i="24"/>
  <c r="N396" i="24"/>
  <c r="N397" i="24"/>
  <c r="N398" i="24"/>
  <c r="N399" i="24"/>
  <c r="N400" i="24"/>
  <c r="N401" i="24"/>
  <c r="N402" i="24"/>
  <c r="N403" i="24"/>
  <c r="N404" i="24"/>
  <c r="N405" i="24"/>
  <c r="N406" i="24"/>
  <c r="N410" i="24"/>
  <c r="N411" i="24"/>
  <c r="N412" i="24"/>
  <c r="N413" i="24"/>
  <c r="N414" i="24"/>
  <c r="N415" i="24"/>
  <c r="N416" i="24"/>
  <c r="N417" i="24"/>
  <c r="N418" i="24"/>
  <c r="N419" i="24"/>
  <c r="N420" i="24"/>
  <c r="N421" i="24"/>
  <c r="N425" i="24"/>
  <c r="N426" i="24"/>
  <c r="N427" i="24"/>
  <c r="N428" i="24"/>
  <c r="N429" i="24"/>
  <c r="N430" i="24"/>
  <c r="N431" i="24"/>
  <c r="N432" i="24"/>
  <c r="N433" i="24"/>
  <c r="N434" i="24"/>
  <c r="N435" i="24"/>
  <c r="N436" i="24"/>
  <c r="N437" i="24"/>
  <c r="N438" i="24"/>
  <c r="N439" i="24"/>
  <c r="N440" i="24"/>
  <c r="N441" i="24"/>
  <c r="N442" i="24"/>
  <c r="N443" i="24"/>
  <c r="N447" i="24"/>
  <c r="N448" i="24"/>
  <c r="N449" i="24"/>
  <c r="N450" i="24"/>
  <c r="N451" i="24"/>
  <c r="N452" i="24"/>
  <c r="N453" i="24"/>
  <c r="N454" i="24"/>
  <c r="N455" i="24"/>
  <c r="N456" i="24"/>
  <c r="N457" i="24"/>
  <c r="N458" i="24"/>
  <c r="N459" i="24"/>
  <c r="N460" i="24"/>
  <c r="N461" i="24"/>
  <c r="N465" i="24"/>
  <c r="N466" i="24"/>
  <c r="N467" i="24"/>
  <c r="N468" i="24"/>
  <c r="N469" i="24"/>
  <c r="N470" i="24"/>
  <c r="N471" i="24"/>
  <c r="N472" i="24"/>
  <c r="N476" i="24"/>
  <c r="N477" i="24"/>
  <c r="N478" i="24"/>
  <c r="N479" i="24"/>
  <c r="N480" i="24"/>
  <c r="N481" i="24"/>
  <c r="N482" i="24"/>
  <c r="N483" i="24"/>
  <c r="N484" i="24"/>
  <c r="N485" i="24"/>
  <c r="N486" i="24"/>
  <c r="N487" i="24"/>
  <c r="N488" i="24"/>
  <c r="N489" i="24"/>
  <c r="N490" i="24"/>
  <c r="N494" i="24"/>
  <c r="N495" i="24"/>
  <c r="N496" i="24"/>
  <c r="N497" i="24"/>
  <c r="N498" i="24"/>
  <c r="N499" i="24"/>
  <c r="N503" i="24"/>
  <c r="N505" i="24" s="1"/>
  <c r="N30" i="24" s="1"/>
  <c r="N504" i="24"/>
  <c r="N508" i="24"/>
  <c r="N512" i="24"/>
  <c r="N513" i="24"/>
  <c r="N514" i="24"/>
  <c r="N515" i="24"/>
  <c r="N516" i="24"/>
  <c r="N517" i="24"/>
  <c r="N518" i="24"/>
  <c r="N519" i="24"/>
  <c r="N520" i="24"/>
  <c r="N521" i="24"/>
  <c r="N522" i="24"/>
  <c r="N523" i="24"/>
  <c r="N524" i="24"/>
  <c r="N525" i="24"/>
  <c r="N526" i="24"/>
  <c r="N618" i="24"/>
  <c r="N619" i="24"/>
  <c r="N620" i="24"/>
  <c r="N621" i="24"/>
  <c r="N622" i="24"/>
  <c r="N623" i="24"/>
  <c r="N624" i="24"/>
  <c r="N625" i="24"/>
  <c r="N626" i="24"/>
  <c r="N627" i="24"/>
  <c r="N628" i="24"/>
  <c r="N629" i="24"/>
  <c r="N630" i="24"/>
  <c r="N631" i="24"/>
  <c r="N632" i="24"/>
  <c r="N633" i="24"/>
  <c r="N634" i="24"/>
  <c r="N635" i="24"/>
  <c r="N636" i="24"/>
  <c r="N637" i="24"/>
  <c r="N638" i="24"/>
  <c r="N639" i="24"/>
  <c r="N44" i="24" s="1"/>
  <c r="N642" i="24"/>
  <c r="N643" i="24"/>
  <c r="N644" i="24"/>
  <c r="N645" i="24"/>
  <c r="N646" i="24"/>
  <c r="N647" i="24"/>
  <c r="N648" i="24"/>
  <c r="N649" i="24"/>
  <c r="N650" i="24"/>
  <c r="N651" i="24"/>
  <c r="N652" i="24"/>
  <c r="N656" i="24"/>
  <c r="N657" i="24"/>
  <c r="N658" i="24"/>
  <c r="N659" i="24"/>
  <c r="N660" i="24"/>
  <c r="N661" i="24"/>
  <c r="N662" i="24"/>
  <c r="N666" i="24"/>
  <c r="N667" i="24"/>
  <c r="N668" i="24"/>
  <c r="N669" i="24"/>
  <c r="N670" i="24"/>
  <c r="N671" i="24"/>
  <c r="N672" i="24"/>
  <c r="N673" i="24"/>
  <c r="N674" i="24"/>
  <c r="N675" i="24"/>
  <c r="N676" i="24"/>
  <c r="N677" i="24"/>
  <c r="N678" i="24"/>
  <c r="N679" i="24"/>
  <c r="N680" i="24"/>
  <c r="N681" i="24"/>
  <c r="N682" i="24"/>
  <c r="N683" i="24"/>
  <c r="N684" i="24"/>
  <c r="N685" i="24"/>
  <c r="N686" i="24"/>
  <c r="N690" i="24"/>
  <c r="N691" i="24"/>
  <c r="N692" i="24"/>
  <c r="N693" i="24"/>
  <c r="N694" i="24"/>
  <c r="N695" i="24"/>
  <c r="N696" i="24"/>
  <c r="N697" i="24"/>
  <c r="N701" i="24"/>
  <c r="N703" i="24" s="1"/>
  <c r="N702" i="24"/>
  <c r="N49" i="24"/>
  <c r="N706" i="24"/>
  <c r="N707" i="24"/>
  <c r="N708" i="24"/>
  <c r="N709" i="24"/>
  <c r="N710" i="24"/>
  <c r="N711" i="24"/>
  <c r="N712" i="24"/>
  <c r="N713" i="24"/>
  <c r="N714" i="24"/>
  <c r="N715" i="24"/>
  <c r="N716" i="24"/>
  <c r="N717" i="24"/>
  <c r="N718" i="24"/>
  <c r="N719" i="24"/>
  <c r="N720" i="24"/>
  <c r="N721" i="24"/>
  <c r="N722" i="24"/>
  <c r="N723" i="24"/>
  <c r="N724" i="24"/>
  <c r="N725" i="24"/>
  <c r="N726" i="24"/>
  <c r="N727" i="24"/>
  <c r="N728" i="24"/>
  <c r="N729" i="24"/>
  <c r="N730" i="24"/>
  <c r="N731" i="24"/>
  <c r="N732" i="24"/>
  <c r="N736" i="24"/>
  <c r="N737" i="24"/>
  <c r="N738" i="24"/>
  <c r="N739" i="24"/>
  <c r="N740" i="24"/>
  <c r="N741" i="24"/>
  <c r="N742" i="24"/>
  <c r="N743" i="24"/>
  <c r="N744" i="24"/>
  <c r="N745" i="24"/>
  <c r="N54" i="24" s="1"/>
  <c r="N748" i="24"/>
  <c r="N749" i="24"/>
  <c r="N750" i="24"/>
  <c r="N751" i="24"/>
  <c r="N752" i="24"/>
  <c r="N753" i="24"/>
  <c r="N754" i="24"/>
  <c r="N755" i="24"/>
  <c r="N756" i="24"/>
  <c r="N757" i="24"/>
  <c r="N758" i="24"/>
  <c r="N762" i="24"/>
  <c r="N763" i="24"/>
  <c r="N765" i="24" s="1"/>
  <c r="N56" i="24" s="1"/>
  <c r="N764" i="24"/>
  <c r="N529" i="24"/>
  <c r="N530" i="24"/>
  <c r="N531" i="24"/>
  <c r="N532" i="24"/>
  <c r="N533" i="24"/>
  <c r="N534" i="24"/>
  <c r="N535" i="24"/>
  <c r="N536" i="24"/>
  <c r="N537" i="24"/>
  <c r="N538" i="24"/>
  <c r="N539" i="24"/>
  <c r="N540" i="24"/>
  <c r="N541" i="24"/>
  <c r="N542" i="24"/>
  <c r="N543" i="24"/>
  <c r="N544" i="24"/>
  <c r="N548" i="24"/>
  <c r="N549" i="24"/>
  <c r="N550" i="24"/>
  <c r="N551" i="24"/>
  <c r="N552" i="24"/>
  <c r="N553" i="24"/>
  <c r="N554" i="24"/>
  <c r="N555" i="24"/>
  <c r="N556" i="24"/>
  <c r="N557" i="24"/>
  <c r="N558" i="24"/>
  <c r="N562" i="24"/>
  <c r="N563" i="24"/>
  <c r="N564" i="24"/>
  <c r="N565" i="24"/>
  <c r="N566" i="24"/>
  <c r="N567" i="24"/>
  <c r="N568" i="24"/>
  <c r="N569" i="24"/>
  <c r="N570" i="24"/>
  <c r="N571" i="24"/>
  <c r="N575" i="24"/>
  <c r="N576" i="24"/>
  <c r="N577" i="24"/>
  <c r="N578" i="24"/>
  <c r="N579" i="24"/>
  <c r="N580" i="24"/>
  <c r="N581" i="24"/>
  <c r="N582" i="24"/>
  <c r="N583" i="24"/>
  <c r="N584" i="24"/>
  <c r="N585" i="24"/>
  <c r="N586" i="24"/>
  <c r="N587" i="24"/>
  <c r="N588" i="24"/>
  <c r="N589" i="24"/>
  <c r="N590" i="24"/>
  <c r="N591" i="24"/>
  <c r="N592" i="24"/>
  <c r="N593" i="24"/>
  <c r="N594" i="24"/>
  <c r="N595" i="24"/>
  <c r="N596" i="24"/>
  <c r="N597" i="24"/>
  <c r="N598" i="24"/>
  <c r="N599" i="24"/>
  <c r="N39" i="24" s="1"/>
  <c r="N602" i="24"/>
  <c r="N603" i="24"/>
  <c r="N604" i="24"/>
  <c r="N605" i="24"/>
  <c r="N606" i="24"/>
  <c r="N607" i="24"/>
  <c r="N608" i="24"/>
  <c r="N609" i="24"/>
  <c r="N610" i="24"/>
  <c r="N611" i="24"/>
  <c r="N612" i="24"/>
  <c r="N613" i="24"/>
  <c r="N614" i="24"/>
  <c r="N768" i="24"/>
  <c r="N769" i="24"/>
  <c r="N771" i="24" s="1"/>
  <c r="N770" i="24"/>
  <c r="N773" i="24"/>
  <c r="N774" i="24" s="1"/>
  <c r="G69" i="24"/>
  <c r="J69" i="24"/>
  <c r="K69" i="24"/>
  <c r="O69" i="24" s="1"/>
  <c r="G70" i="24"/>
  <c r="J70" i="24"/>
  <c r="K70" i="24" s="1"/>
  <c r="O70" i="24" s="1"/>
  <c r="G71" i="24"/>
  <c r="J71" i="24"/>
  <c r="K71" i="24"/>
  <c r="O71" i="24" s="1"/>
  <c r="G72" i="24"/>
  <c r="J72" i="24"/>
  <c r="K72" i="24"/>
  <c r="O72" i="24" s="1"/>
  <c r="G73" i="24"/>
  <c r="J73" i="24"/>
  <c r="K73" i="24"/>
  <c r="O73" i="24" s="1"/>
  <c r="G74" i="24"/>
  <c r="J74" i="24"/>
  <c r="K74" i="24" s="1"/>
  <c r="O74" i="24" s="1"/>
  <c r="G75" i="24"/>
  <c r="J75" i="24"/>
  <c r="K75" i="24"/>
  <c r="O75" i="24" s="1"/>
  <c r="G76" i="24"/>
  <c r="J76" i="24"/>
  <c r="K76" i="24"/>
  <c r="O76" i="24" s="1"/>
  <c r="G77" i="24"/>
  <c r="J77" i="24"/>
  <c r="K77" i="24"/>
  <c r="O77" i="24" s="1"/>
  <c r="G78" i="24"/>
  <c r="J78" i="24"/>
  <c r="K78" i="24" s="1"/>
  <c r="O78" i="24" s="1"/>
  <c r="G79" i="24"/>
  <c r="J79" i="24"/>
  <c r="K79" i="24"/>
  <c r="O79" i="24" s="1"/>
  <c r="G80" i="24"/>
  <c r="J80" i="24"/>
  <c r="K80" i="24" s="1"/>
  <c r="O80" i="24" s="1"/>
  <c r="G81" i="24"/>
  <c r="J81" i="24"/>
  <c r="K81" i="24"/>
  <c r="O81" i="24" s="1"/>
  <c r="G82" i="24"/>
  <c r="J82" i="24"/>
  <c r="K82" i="24" s="1"/>
  <c r="O82" i="24" s="1"/>
  <c r="G83" i="24"/>
  <c r="J83" i="24"/>
  <c r="K83" i="24"/>
  <c r="O83" i="24" s="1"/>
  <c r="G84" i="24"/>
  <c r="J84" i="24"/>
  <c r="K84" i="24" s="1"/>
  <c r="O84" i="24" s="1"/>
  <c r="G85" i="24"/>
  <c r="J85" i="24"/>
  <c r="K85" i="24"/>
  <c r="O85" i="24" s="1"/>
  <c r="G86" i="24"/>
  <c r="J86" i="24"/>
  <c r="K86" i="24" s="1"/>
  <c r="O86" i="24" s="1"/>
  <c r="G87" i="24"/>
  <c r="J87" i="24"/>
  <c r="K87" i="24"/>
  <c r="O87" i="24" s="1"/>
  <c r="G88" i="24"/>
  <c r="J88" i="24"/>
  <c r="K88" i="24" s="1"/>
  <c r="O88" i="24" s="1"/>
  <c r="G92" i="24"/>
  <c r="K92" i="24" s="1"/>
  <c r="J92" i="24"/>
  <c r="O92" i="24"/>
  <c r="G93" i="24"/>
  <c r="K93" i="24" s="1"/>
  <c r="J93" i="24"/>
  <c r="O93" i="24"/>
  <c r="G94" i="24"/>
  <c r="J94" i="24"/>
  <c r="G95" i="24"/>
  <c r="K95" i="24" s="1"/>
  <c r="O95" i="24" s="1"/>
  <c r="J95" i="24"/>
  <c r="G96" i="24"/>
  <c r="J96" i="24"/>
  <c r="G97" i="24"/>
  <c r="K97" i="24" s="1"/>
  <c r="J97" i="24"/>
  <c r="O97" i="24"/>
  <c r="G98" i="24"/>
  <c r="J98" i="24"/>
  <c r="G99" i="24"/>
  <c r="K99" i="24" s="1"/>
  <c r="O99" i="24" s="1"/>
  <c r="J99" i="24"/>
  <c r="G100" i="24"/>
  <c r="J100" i="24"/>
  <c r="G101" i="24"/>
  <c r="K101" i="24" s="1"/>
  <c r="J101" i="24"/>
  <c r="O101" i="24"/>
  <c r="G105" i="24"/>
  <c r="J105" i="24"/>
  <c r="K105" i="24" s="1"/>
  <c r="O105" i="24" s="1"/>
  <c r="G106" i="24"/>
  <c r="J106" i="24"/>
  <c r="K106" i="24" s="1"/>
  <c r="O106" i="24" s="1"/>
  <c r="G107" i="24"/>
  <c r="J107" i="24"/>
  <c r="K107" i="24" s="1"/>
  <c r="O107" i="24" s="1"/>
  <c r="G108" i="24"/>
  <c r="J108" i="24"/>
  <c r="K108" i="24" s="1"/>
  <c r="O108" i="24" s="1"/>
  <c r="G109" i="24"/>
  <c r="J109" i="24"/>
  <c r="K109" i="24" s="1"/>
  <c r="O109" i="24" s="1"/>
  <c r="G110" i="24"/>
  <c r="J110" i="24"/>
  <c r="K110" i="24" s="1"/>
  <c r="O110" i="24" s="1"/>
  <c r="G111" i="24"/>
  <c r="J111" i="24"/>
  <c r="K111" i="24" s="1"/>
  <c r="O111" i="24" s="1"/>
  <c r="G112" i="24"/>
  <c r="J112" i="24"/>
  <c r="K112" i="24" s="1"/>
  <c r="O112" i="24" s="1"/>
  <c r="G113" i="24"/>
  <c r="J113" i="24"/>
  <c r="K113" i="24" s="1"/>
  <c r="O113" i="24" s="1"/>
  <c r="G114" i="24"/>
  <c r="J114" i="24"/>
  <c r="K114" i="24" s="1"/>
  <c r="O114" i="24" s="1"/>
  <c r="G118" i="24"/>
  <c r="K118" i="24" s="1"/>
  <c r="O118" i="24" s="1"/>
  <c r="J118" i="24"/>
  <c r="G119" i="24"/>
  <c r="J119" i="24"/>
  <c r="G120" i="24"/>
  <c r="J120" i="24"/>
  <c r="G121" i="24"/>
  <c r="K121" i="24" s="1"/>
  <c r="O121" i="24" s="1"/>
  <c r="J121" i="24"/>
  <c r="G122" i="24"/>
  <c r="K122" i="24" s="1"/>
  <c r="O122" i="24" s="1"/>
  <c r="J122" i="24"/>
  <c r="G123" i="24"/>
  <c r="J123" i="24"/>
  <c r="G124" i="24"/>
  <c r="K124" i="24" s="1"/>
  <c r="J124" i="24"/>
  <c r="O124" i="24"/>
  <c r="G125" i="24"/>
  <c r="K125" i="24" s="1"/>
  <c r="O125" i="24" s="1"/>
  <c r="J125" i="24"/>
  <c r="G126" i="24"/>
  <c r="K126" i="24" s="1"/>
  <c r="O126" i="24" s="1"/>
  <c r="J126" i="24"/>
  <c r="G127" i="24"/>
  <c r="J127" i="24"/>
  <c r="G128" i="24"/>
  <c r="K128" i="24" s="1"/>
  <c r="J128" i="24"/>
  <c r="O128" i="24"/>
  <c r="G129" i="24"/>
  <c r="K129" i="24" s="1"/>
  <c r="O129" i="24" s="1"/>
  <c r="J129" i="24"/>
  <c r="G133" i="24"/>
  <c r="J133" i="24"/>
  <c r="K133" i="24"/>
  <c r="O133" i="24" s="1"/>
  <c r="G134" i="24"/>
  <c r="J134" i="24"/>
  <c r="K134" i="24"/>
  <c r="O134" i="24" s="1"/>
  <c r="G135" i="24"/>
  <c r="J135" i="24"/>
  <c r="K135" i="24"/>
  <c r="O135" i="24" s="1"/>
  <c r="G136" i="24"/>
  <c r="J136" i="24"/>
  <c r="K136" i="24"/>
  <c r="O136" i="24" s="1"/>
  <c r="G137" i="24"/>
  <c r="J137" i="24"/>
  <c r="K137" i="24"/>
  <c r="O137" i="24" s="1"/>
  <c r="G138" i="24"/>
  <c r="J138" i="24"/>
  <c r="K138" i="24"/>
  <c r="O138" i="24" s="1"/>
  <c r="G139" i="24"/>
  <c r="J139" i="24"/>
  <c r="K139" i="24"/>
  <c r="O139" i="24" s="1"/>
  <c r="G140" i="24"/>
  <c r="J140" i="24"/>
  <c r="K140" i="24"/>
  <c r="O140" i="24" s="1"/>
  <c r="G141" i="24"/>
  <c r="J141" i="24"/>
  <c r="K141" i="24"/>
  <c r="O141" i="24" s="1"/>
  <c r="G142" i="24"/>
  <c r="J142" i="24"/>
  <c r="K142" i="24"/>
  <c r="O142" i="24" s="1"/>
  <c r="G143" i="24"/>
  <c r="J143" i="24"/>
  <c r="K143" i="24"/>
  <c r="O143" i="24" s="1"/>
  <c r="G144" i="24"/>
  <c r="J144" i="24"/>
  <c r="K144" i="24"/>
  <c r="O144" i="24" s="1"/>
  <c r="G145" i="24"/>
  <c r="J145" i="24"/>
  <c r="K145" i="24"/>
  <c r="O145" i="24" s="1"/>
  <c r="G146" i="24"/>
  <c r="J146" i="24"/>
  <c r="K146" i="24"/>
  <c r="O146" i="24" s="1"/>
  <c r="G147" i="24"/>
  <c r="J147" i="24"/>
  <c r="K147" i="24"/>
  <c r="O147" i="24" s="1"/>
  <c r="G148" i="24"/>
  <c r="J148" i="24"/>
  <c r="K148" i="24"/>
  <c r="O148" i="24" s="1"/>
  <c r="G149" i="24"/>
  <c r="J149" i="24"/>
  <c r="K149" i="24" s="1"/>
  <c r="O149" i="24" s="1"/>
  <c r="G150" i="24"/>
  <c r="J150" i="24"/>
  <c r="K150" i="24"/>
  <c r="O150" i="24" s="1"/>
  <c r="G151" i="24"/>
  <c r="J151" i="24"/>
  <c r="K151" i="24" s="1"/>
  <c r="O151" i="24" s="1"/>
  <c r="G152" i="24"/>
  <c r="J152" i="24"/>
  <c r="K152" i="24"/>
  <c r="O152" i="24" s="1"/>
  <c r="G153" i="24"/>
  <c r="J153" i="24"/>
  <c r="K153" i="24" s="1"/>
  <c r="O153" i="24" s="1"/>
  <c r="G154" i="24"/>
  <c r="J154" i="24"/>
  <c r="K154" i="24"/>
  <c r="O154" i="24" s="1"/>
  <c r="G155" i="24"/>
  <c r="J155" i="24"/>
  <c r="K155" i="24" s="1"/>
  <c r="O155" i="24" s="1"/>
  <c r="G156" i="24"/>
  <c r="J156" i="24"/>
  <c r="K156" i="24"/>
  <c r="O156" i="24" s="1"/>
  <c r="G157" i="24"/>
  <c r="J157" i="24"/>
  <c r="K157" i="24" s="1"/>
  <c r="O157" i="24" s="1"/>
  <c r="G158" i="24"/>
  <c r="J158" i="24"/>
  <c r="K158" i="24"/>
  <c r="O158" i="24" s="1"/>
  <c r="G159" i="24"/>
  <c r="J159" i="24"/>
  <c r="K159" i="24" s="1"/>
  <c r="O159" i="24" s="1"/>
  <c r="G160" i="24"/>
  <c r="J160" i="24"/>
  <c r="K160" i="24"/>
  <c r="O160" i="24" s="1"/>
  <c r="G161" i="24"/>
  <c r="J161" i="24"/>
  <c r="K161" i="24" s="1"/>
  <c r="O161" i="24" s="1"/>
  <c r="G162" i="24"/>
  <c r="J162" i="24"/>
  <c r="K162" i="24"/>
  <c r="O162" i="24" s="1"/>
  <c r="G163" i="24"/>
  <c r="J163" i="24"/>
  <c r="K163" i="24" s="1"/>
  <c r="O163" i="24" s="1"/>
  <c r="G164" i="24"/>
  <c r="J164" i="24"/>
  <c r="K164" i="24"/>
  <c r="O164" i="24" s="1"/>
  <c r="G168" i="24"/>
  <c r="J168" i="24"/>
  <c r="G169" i="24"/>
  <c r="J169" i="24"/>
  <c r="G170" i="24"/>
  <c r="J170" i="24"/>
  <c r="G171" i="24"/>
  <c r="K171" i="24" s="1"/>
  <c r="O171" i="24" s="1"/>
  <c r="J171" i="24"/>
  <c r="G172" i="24"/>
  <c r="J172" i="24"/>
  <c r="G173" i="24"/>
  <c r="J173" i="24"/>
  <c r="G174" i="24"/>
  <c r="J174" i="24"/>
  <c r="G178" i="24"/>
  <c r="J178" i="24"/>
  <c r="K178" i="24"/>
  <c r="O178" i="24" s="1"/>
  <c r="G179" i="24"/>
  <c r="J179" i="24"/>
  <c r="K179" i="24"/>
  <c r="O179" i="24" s="1"/>
  <c r="G180" i="24"/>
  <c r="K180" i="24" s="1"/>
  <c r="O180" i="24" s="1"/>
  <c r="J180" i="24"/>
  <c r="G181" i="24"/>
  <c r="K181" i="24" s="1"/>
  <c r="O181" i="24" s="1"/>
  <c r="J181" i="24"/>
  <c r="G182" i="24"/>
  <c r="J182" i="24"/>
  <c r="K182" i="24"/>
  <c r="O182" i="24" s="1"/>
  <c r="G183" i="24"/>
  <c r="J183" i="24"/>
  <c r="K183" i="24"/>
  <c r="O183" i="24" s="1"/>
  <c r="G184" i="24"/>
  <c r="K184" i="24" s="1"/>
  <c r="O184" i="24" s="1"/>
  <c r="J184" i="24"/>
  <c r="G185" i="24"/>
  <c r="K185" i="24" s="1"/>
  <c r="O185" i="24" s="1"/>
  <c r="J185" i="24"/>
  <c r="G186" i="24"/>
  <c r="J186" i="24"/>
  <c r="K186" i="24"/>
  <c r="O186" i="24" s="1"/>
  <c r="G187" i="24"/>
  <c r="J187" i="24"/>
  <c r="K187" i="24"/>
  <c r="O187" i="24" s="1"/>
  <c r="G188" i="24"/>
  <c r="K188" i="24" s="1"/>
  <c r="O188" i="24" s="1"/>
  <c r="J188" i="24"/>
  <c r="G189" i="24"/>
  <c r="K189" i="24" s="1"/>
  <c r="O189" i="24" s="1"/>
  <c r="J189" i="24"/>
  <c r="G190" i="24"/>
  <c r="J190" i="24"/>
  <c r="K190" i="24"/>
  <c r="O190" i="24" s="1"/>
  <c r="G191" i="24"/>
  <c r="J191" i="24"/>
  <c r="K191" i="24"/>
  <c r="O191" i="24" s="1"/>
  <c r="G192" i="24"/>
  <c r="K192" i="24" s="1"/>
  <c r="O192" i="24" s="1"/>
  <c r="J192" i="24"/>
  <c r="G193" i="24"/>
  <c r="K193" i="24" s="1"/>
  <c r="O193" i="24" s="1"/>
  <c r="J193" i="24"/>
  <c r="G194" i="24"/>
  <c r="J194" i="24"/>
  <c r="K194" i="24"/>
  <c r="O194" i="24" s="1"/>
  <c r="G195" i="24"/>
  <c r="J195" i="24"/>
  <c r="K195" i="24"/>
  <c r="O195" i="24" s="1"/>
  <c r="G196" i="24"/>
  <c r="K196" i="24" s="1"/>
  <c r="O196" i="24" s="1"/>
  <c r="J196" i="24"/>
  <c r="G197" i="24"/>
  <c r="K197" i="24" s="1"/>
  <c r="O197" i="24" s="1"/>
  <c r="J197" i="24"/>
  <c r="G198" i="24"/>
  <c r="K198" i="24" s="1"/>
  <c r="J198" i="24"/>
  <c r="O198" i="24"/>
  <c r="G199" i="24"/>
  <c r="J199" i="24"/>
  <c r="G200" i="24"/>
  <c r="K200" i="24" s="1"/>
  <c r="O200" i="24" s="1"/>
  <c r="J200" i="24"/>
  <c r="G201" i="24"/>
  <c r="J201" i="24"/>
  <c r="G205" i="24"/>
  <c r="J205" i="24"/>
  <c r="K205" i="24"/>
  <c r="O205" i="24" s="1"/>
  <c r="G206" i="24"/>
  <c r="J206" i="24"/>
  <c r="K206" i="24"/>
  <c r="O206" i="24" s="1"/>
  <c r="G207" i="24"/>
  <c r="J207" i="24"/>
  <c r="K207" i="24"/>
  <c r="O207" i="24" s="1"/>
  <c r="G208" i="24"/>
  <c r="J208" i="24"/>
  <c r="K208" i="24"/>
  <c r="O208" i="24" s="1"/>
  <c r="G209" i="24"/>
  <c r="J209" i="24"/>
  <c r="K209" i="24"/>
  <c r="O209" i="24" s="1"/>
  <c r="P209" i="24" s="1"/>
  <c r="G210" i="24"/>
  <c r="J210" i="24"/>
  <c r="K210" i="24"/>
  <c r="O210" i="24" s="1"/>
  <c r="G211" i="24"/>
  <c r="J211" i="24"/>
  <c r="K211" i="24"/>
  <c r="O211" i="24" s="1"/>
  <c r="G212" i="24"/>
  <c r="J212" i="24"/>
  <c r="K212" i="24"/>
  <c r="O212" i="24" s="1"/>
  <c r="G213" i="24"/>
  <c r="J213" i="24"/>
  <c r="K213" i="24" s="1"/>
  <c r="O213" i="24" s="1"/>
  <c r="G214" i="24"/>
  <c r="J214" i="24"/>
  <c r="K214" i="24" s="1"/>
  <c r="O214" i="24" s="1"/>
  <c r="G218" i="24"/>
  <c r="J218" i="24"/>
  <c r="G219" i="24"/>
  <c r="K219" i="24" s="1"/>
  <c r="J219" i="24"/>
  <c r="G220" i="24"/>
  <c r="J220" i="24"/>
  <c r="G221" i="24"/>
  <c r="K221" i="24" s="1"/>
  <c r="J221" i="24"/>
  <c r="O221" i="24"/>
  <c r="G222" i="24"/>
  <c r="J222" i="24"/>
  <c r="G223" i="24"/>
  <c r="K223" i="24" s="1"/>
  <c r="O223" i="24" s="1"/>
  <c r="J223" i="24"/>
  <c r="G224" i="24"/>
  <c r="J224" i="24"/>
  <c r="G225" i="24"/>
  <c r="K225" i="24" s="1"/>
  <c r="J225" i="24"/>
  <c r="O225" i="24"/>
  <c r="G226" i="24"/>
  <c r="J226" i="24"/>
  <c r="G227" i="24"/>
  <c r="K227" i="24" s="1"/>
  <c r="O227" i="24" s="1"/>
  <c r="J227" i="24"/>
  <c r="G228" i="24"/>
  <c r="J228" i="24"/>
  <c r="G229" i="24"/>
  <c r="K229" i="24" s="1"/>
  <c r="J229" i="24"/>
  <c r="O229" i="24"/>
  <c r="P229" i="24" s="1"/>
  <c r="Q229" i="24" s="1"/>
  <c r="G230" i="24"/>
  <c r="J230" i="24"/>
  <c r="G234" i="24"/>
  <c r="J234" i="24"/>
  <c r="K234" i="24"/>
  <c r="O234" i="24" s="1"/>
  <c r="G235" i="24"/>
  <c r="J235" i="24"/>
  <c r="K235" i="24"/>
  <c r="O235" i="24" s="1"/>
  <c r="G236" i="24"/>
  <c r="J236" i="24"/>
  <c r="K236" i="24"/>
  <c r="O236" i="24" s="1"/>
  <c r="G237" i="24"/>
  <c r="J237" i="24"/>
  <c r="K237" i="24"/>
  <c r="O237" i="24" s="1"/>
  <c r="G238" i="24"/>
  <c r="J238" i="24"/>
  <c r="K238" i="24"/>
  <c r="O238" i="24" s="1"/>
  <c r="G239" i="24"/>
  <c r="J239" i="24"/>
  <c r="K239" i="24"/>
  <c r="O239" i="24" s="1"/>
  <c r="G240" i="24"/>
  <c r="J240" i="24"/>
  <c r="K240" i="24"/>
  <c r="O240" i="24" s="1"/>
  <c r="G241" i="24"/>
  <c r="J241" i="24"/>
  <c r="K241" i="24"/>
  <c r="O241" i="24" s="1"/>
  <c r="G242" i="24"/>
  <c r="J242" i="24"/>
  <c r="K242" i="24"/>
  <c r="O242" i="24" s="1"/>
  <c r="G243" i="24"/>
  <c r="J243" i="24"/>
  <c r="K243" i="24"/>
  <c r="O243" i="24" s="1"/>
  <c r="G244" i="24"/>
  <c r="J244" i="24"/>
  <c r="K244" i="24"/>
  <c r="O244" i="24" s="1"/>
  <c r="G245" i="24"/>
  <c r="J245" i="24"/>
  <c r="K245" i="24"/>
  <c r="O245" i="24" s="1"/>
  <c r="G246" i="24"/>
  <c r="J246" i="24"/>
  <c r="K246" i="24"/>
  <c r="O246" i="24" s="1"/>
  <c r="G247" i="24"/>
  <c r="J247" i="24"/>
  <c r="K247" i="24"/>
  <c r="O247" i="24" s="1"/>
  <c r="G248" i="24"/>
  <c r="J248" i="24"/>
  <c r="K248" i="24"/>
  <c r="O248" i="24" s="1"/>
  <c r="G249" i="24"/>
  <c r="J249" i="24"/>
  <c r="K249" i="24"/>
  <c r="O249" i="24" s="1"/>
  <c r="G250" i="24"/>
  <c r="J250" i="24"/>
  <c r="K250" i="24"/>
  <c r="O250" i="24" s="1"/>
  <c r="G254" i="24"/>
  <c r="J254" i="24"/>
  <c r="G255" i="24"/>
  <c r="J255" i="24"/>
  <c r="G256" i="24"/>
  <c r="J256" i="24"/>
  <c r="G257" i="24"/>
  <c r="K257" i="24" s="1"/>
  <c r="O257" i="24" s="1"/>
  <c r="J257" i="24"/>
  <c r="G258" i="24"/>
  <c r="J258" i="24"/>
  <c r="G259" i="24"/>
  <c r="J259" i="24"/>
  <c r="G260" i="24"/>
  <c r="J260" i="24"/>
  <c r="G261" i="24"/>
  <c r="K261" i="24" s="1"/>
  <c r="O261" i="24" s="1"/>
  <c r="J261" i="24"/>
  <c r="G262" i="24"/>
  <c r="J262" i="24"/>
  <c r="G263" i="24"/>
  <c r="J263" i="24"/>
  <c r="G264" i="24"/>
  <c r="J264" i="24"/>
  <c r="G265" i="24"/>
  <c r="K265" i="24" s="1"/>
  <c r="O265" i="24" s="1"/>
  <c r="J265" i="24"/>
  <c r="G266" i="24"/>
  <c r="J266" i="24"/>
  <c r="G267" i="24"/>
  <c r="J267" i="24"/>
  <c r="G268" i="24"/>
  <c r="J268" i="24"/>
  <c r="G269" i="24"/>
  <c r="K269" i="24" s="1"/>
  <c r="O269" i="24" s="1"/>
  <c r="J269" i="24"/>
  <c r="G270" i="24"/>
  <c r="K270" i="24" s="1"/>
  <c r="O270" i="24" s="1"/>
  <c r="J270" i="24"/>
  <c r="G271" i="24"/>
  <c r="J271" i="24"/>
  <c r="G272" i="24"/>
  <c r="J272" i="24"/>
  <c r="G273" i="24"/>
  <c r="K273" i="24" s="1"/>
  <c r="O273" i="24" s="1"/>
  <c r="J273" i="24"/>
  <c r="G274" i="24"/>
  <c r="J274" i="24"/>
  <c r="G275" i="24"/>
  <c r="J275" i="24"/>
  <c r="G276" i="24"/>
  <c r="J276" i="24"/>
  <c r="G277" i="24"/>
  <c r="K277" i="24" s="1"/>
  <c r="O277" i="24" s="1"/>
  <c r="J277" i="24"/>
  <c r="G281" i="24"/>
  <c r="J281" i="24"/>
  <c r="K281" i="24"/>
  <c r="O281" i="24" s="1"/>
  <c r="G282" i="24"/>
  <c r="J282" i="24"/>
  <c r="K282" i="24"/>
  <c r="O282" i="24" s="1"/>
  <c r="G283" i="24"/>
  <c r="J283" i="24"/>
  <c r="K283" i="24"/>
  <c r="O283" i="24" s="1"/>
  <c r="G284" i="24"/>
  <c r="J284" i="24"/>
  <c r="K284" i="24"/>
  <c r="O284" i="24" s="1"/>
  <c r="G285" i="24"/>
  <c r="J285" i="24"/>
  <c r="K285" i="24"/>
  <c r="O285" i="24" s="1"/>
  <c r="G286" i="24"/>
  <c r="J286" i="24"/>
  <c r="K286" i="24"/>
  <c r="O286" i="24" s="1"/>
  <c r="G287" i="24"/>
  <c r="J287" i="24"/>
  <c r="K287" i="24"/>
  <c r="O287" i="24" s="1"/>
  <c r="G288" i="24"/>
  <c r="J288" i="24"/>
  <c r="K288" i="24"/>
  <c r="O288" i="24" s="1"/>
  <c r="G289" i="24"/>
  <c r="J289" i="24"/>
  <c r="K289" i="24"/>
  <c r="O289" i="24" s="1"/>
  <c r="G290" i="24"/>
  <c r="J290" i="24"/>
  <c r="K290" i="24"/>
  <c r="O290" i="24" s="1"/>
  <c r="G294" i="24"/>
  <c r="J294" i="24"/>
  <c r="G295" i="24"/>
  <c r="J295" i="24"/>
  <c r="G296" i="24"/>
  <c r="K296" i="24" s="1"/>
  <c r="O296" i="24" s="1"/>
  <c r="J296" i="24"/>
  <c r="G297" i="24"/>
  <c r="K297" i="24" s="1"/>
  <c r="O297" i="24" s="1"/>
  <c r="J297" i="24"/>
  <c r="G298" i="24"/>
  <c r="K298" i="24" s="1"/>
  <c r="J298" i="24"/>
  <c r="O298" i="24"/>
  <c r="G299" i="24"/>
  <c r="K299" i="24" s="1"/>
  <c r="J299" i="24"/>
  <c r="O299" i="24"/>
  <c r="G300" i="24"/>
  <c r="K300" i="24" s="1"/>
  <c r="O300" i="24" s="1"/>
  <c r="J300" i="24"/>
  <c r="G301" i="24"/>
  <c r="K301" i="24" s="1"/>
  <c r="O301" i="24" s="1"/>
  <c r="J301" i="24"/>
  <c r="G302" i="24"/>
  <c r="K302" i="24" s="1"/>
  <c r="J302" i="24"/>
  <c r="O302" i="24"/>
  <c r="G303" i="24"/>
  <c r="K303" i="24" s="1"/>
  <c r="J303" i="24"/>
  <c r="O303" i="24"/>
  <c r="G304" i="24"/>
  <c r="K304" i="24" s="1"/>
  <c r="O304" i="24" s="1"/>
  <c r="J304" i="24"/>
  <c r="G305" i="24"/>
  <c r="K305" i="24" s="1"/>
  <c r="O305" i="24" s="1"/>
  <c r="J305" i="24"/>
  <c r="G306" i="24"/>
  <c r="K306" i="24" s="1"/>
  <c r="J306" i="24"/>
  <c r="O306" i="24"/>
  <c r="G307" i="24"/>
  <c r="K307" i="24" s="1"/>
  <c r="J307" i="24"/>
  <c r="O307" i="24"/>
  <c r="G308" i="24"/>
  <c r="K308" i="24" s="1"/>
  <c r="O308" i="24" s="1"/>
  <c r="J308" i="24"/>
  <c r="G312" i="24"/>
  <c r="J312" i="24"/>
  <c r="K312" i="24"/>
  <c r="O312" i="24" s="1"/>
  <c r="G313" i="24"/>
  <c r="J313" i="24"/>
  <c r="K313" i="24" s="1"/>
  <c r="O313" i="24" s="1"/>
  <c r="G314" i="24"/>
  <c r="J314" i="24"/>
  <c r="K314" i="24"/>
  <c r="O314" i="24" s="1"/>
  <c r="G315" i="24"/>
  <c r="J315" i="24"/>
  <c r="K315" i="24"/>
  <c r="O315" i="24" s="1"/>
  <c r="G316" i="24"/>
  <c r="J316" i="24"/>
  <c r="K316" i="24"/>
  <c r="O316" i="24" s="1"/>
  <c r="G317" i="24"/>
  <c r="J317" i="24"/>
  <c r="K317" i="24" s="1"/>
  <c r="O317" i="24" s="1"/>
  <c r="G318" i="24"/>
  <c r="J318" i="24"/>
  <c r="K318" i="24"/>
  <c r="O318" i="24" s="1"/>
  <c r="G319" i="24"/>
  <c r="J319" i="24"/>
  <c r="K319" i="24"/>
  <c r="O319" i="24" s="1"/>
  <c r="G320" i="24"/>
  <c r="J320" i="24"/>
  <c r="K320" i="24"/>
  <c r="O320" i="24" s="1"/>
  <c r="G321" i="24"/>
  <c r="J321" i="24"/>
  <c r="K321" i="24" s="1"/>
  <c r="O321" i="24" s="1"/>
  <c r="G322" i="24"/>
  <c r="J322" i="24"/>
  <c r="K322" i="24" s="1"/>
  <c r="O322" i="24" s="1"/>
  <c r="G323" i="24"/>
  <c r="J323" i="24"/>
  <c r="K323" i="24"/>
  <c r="O323" i="24" s="1"/>
  <c r="G324" i="24"/>
  <c r="J324" i="24"/>
  <c r="K324" i="24"/>
  <c r="O324" i="24" s="1"/>
  <c r="G325" i="24"/>
  <c r="J325" i="24"/>
  <c r="K325" i="24" s="1"/>
  <c r="O325" i="24" s="1"/>
  <c r="G329" i="24"/>
  <c r="K329" i="24" s="1"/>
  <c r="O329" i="24" s="1"/>
  <c r="J329" i="24"/>
  <c r="G330" i="24"/>
  <c r="K330" i="24" s="1"/>
  <c r="J330" i="24"/>
  <c r="O330" i="24"/>
  <c r="G331" i="24"/>
  <c r="K331" i="24" s="1"/>
  <c r="J331" i="24"/>
  <c r="O331" i="24"/>
  <c r="G332" i="24"/>
  <c r="K332" i="24" s="1"/>
  <c r="O332" i="24" s="1"/>
  <c r="J332" i="24"/>
  <c r="G333" i="24"/>
  <c r="K333" i="24" s="1"/>
  <c r="O333" i="24" s="1"/>
  <c r="J333" i="24"/>
  <c r="G334" i="24"/>
  <c r="K334" i="24" s="1"/>
  <c r="J334" i="24"/>
  <c r="O334" i="24"/>
  <c r="G335" i="24"/>
  <c r="K335" i="24" s="1"/>
  <c r="J335" i="24"/>
  <c r="O335" i="24"/>
  <c r="G336" i="24"/>
  <c r="K336" i="24" s="1"/>
  <c r="O336" i="24" s="1"/>
  <c r="J336" i="24"/>
  <c r="G337" i="24"/>
  <c r="K337" i="24" s="1"/>
  <c r="O337" i="24" s="1"/>
  <c r="J337" i="24"/>
  <c r="G338" i="24"/>
  <c r="K338" i="24" s="1"/>
  <c r="J338" i="24"/>
  <c r="O338" i="24"/>
  <c r="G339" i="24"/>
  <c r="K339" i="24" s="1"/>
  <c r="J339" i="24"/>
  <c r="O339" i="24"/>
  <c r="G340" i="24"/>
  <c r="K340" i="24" s="1"/>
  <c r="O340" i="24" s="1"/>
  <c r="J340" i="24"/>
  <c r="G341" i="24"/>
  <c r="J341" i="24"/>
  <c r="G342" i="24"/>
  <c r="J342" i="24"/>
  <c r="G343" i="24"/>
  <c r="J343" i="24"/>
  <c r="G347" i="24"/>
  <c r="J347" i="24"/>
  <c r="K347" i="24"/>
  <c r="O347" i="24" s="1"/>
  <c r="G348" i="24"/>
  <c r="J348" i="24"/>
  <c r="K348" i="24"/>
  <c r="O348" i="24" s="1"/>
  <c r="G349" i="24"/>
  <c r="J349" i="24"/>
  <c r="K349" i="24"/>
  <c r="O349" i="24" s="1"/>
  <c r="G350" i="24"/>
  <c r="J350" i="24"/>
  <c r="K350" i="24" s="1"/>
  <c r="G351" i="24"/>
  <c r="J351" i="24"/>
  <c r="K351" i="24"/>
  <c r="O351" i="24" s="1"/>
  <c r="G352" i="24"/>
  <c r="J352" i="24"/>
  <c r="K352" i="24"/>
  <c r="O352" i="24" s="1"/>
  <c r="G353" i="24"/>
  <c r="J353" i="24"/>
  <c r="K353" i="24"/>
  <c r="O353" i="24" s="1"/>
  <c r="G354" i="24"/>
  <c r="J354" i="24"/>
  <c r="K354" i="24" s="1"/>
  <c r="O354" i="24" s="1"/>
  <c r="G355" i="24"/>
  <c r="J355" i="24"/>
  <c r="K355" i="24"/>
  <c r="O355" i="24" s="1"/>
  <c r="G356" i="24"/>
  <c r="J356" i="24"/>
  <c r="K356" i="24"/>
  <c r="O356" i="24" s="1"/>
  <c r="G357" i="24"/>
  <c r="J357" i="24"/>
  <c r="K357" i="24"/>
  <c r="O357" i="24" s="1"/>
  <c r="G358" i="24"/>
  <c r="J358" i="24"/>
  <c r="K358" i="24" s="1"/>
  <c r="O358" i="24" s="1"/>
  <c r="G359" i="24"/>
  <c r="J359" i="24"/>
  <c r="K359" i="24"/>
  <c r="O359" i="24" s="1"/>
  <c r="G360" i="24"/>
  <c r="J360" i="24"/>
  <c r="K360" i="24"/>
  <c r="O360" i="24" s="1"/>
  <c r="G361" i="24"/>
  <c r="J361" i="24"/>
  <c r="K361" i="24"/>
  <c r="O361" i="24" s="1"/>
  <c r="G362" i="24"/>
  <c r="J362" i="24"/>
  <c r="K362" i="24" s="1"/>
  <c r="O362" i="24" s="1"/>
  <c r="G363" i="24"/>
  <c r="J363" i="24"/>
  <c r="K363" i="24"/>
  <c r="O363" i="24" s="1"/>
  <c r="G364" i="24"/>
  <c r="J364" i="24"/>
  <c r="K364" i="24"/>
  <c r="O364" i="24" s="1"/>
  <c r="G365" i="24"/>
  <c r="J365" i="24"/>
  <c r="K365" i="24"/>
  <c r="O365" i="24" s="1"/>
  <c r="G366" i="24"/>
  <c r="J366" i="24"/>
  <c r="K366" i="24" s="1"/>
  <c r="G367" i="24"/>
  <c r="J367" i="24"/>
  <c r="K367" i="24"/>
  <c r="O367" i="24" s="1"/>
  <c r="G371" i="24"/>
  <c r="J371" i="24"/>
  <c r="G372" i="24"/>
  <c r="J372" i="24"/>
  <c r="G373" i="24"/>
  <c r="J373" i="24"/>
  <c r="G374" i="24"/>
  <c r="K374" i="24" s="1"/>
  <c r="O374" i="24" s="1"/>
  <c r="J374" i="24"/>
  <c r="G375" i="24"/>
  <c r="J375" i="24"/>
  <c r="G376" i="24"/>
  <c r="J376" i="24"/>
  <c r="G377" i="24"/>
  <c r="J377" i="24"/>
  <c r="G378" i="24"/>
  <c r="K378" i="24" s="1"/>
  <c r="O378" i="24" s="1"/>
  <c r="J378" i="24"/>
  <c r="G379" i="24"/>
  <c r="J379" i="24"/>
  <c r="G380" i="24"/>
  <c r="J380" i="24"/>
  <c r="G381" i="24"/>
  <c r="J381" i="24"/>
  <c r="G382" i="24"/>
  <c r="K382" i="24" s="1"/>
  <c r="O382" i="24" s="1"/>
  <c r="J382" i="24"/>
  <c r="G383" i="24"/>
  <c r="J383" i="24"/>
  <c r="G384" i="24"/>
  <c r="J384" i="24"/>
  <c r="G385" i="24"/>
  <c r="J385" i="24"/>
  <c r="G386" i="24"/>
  <c r="K386" i="24" s="1"/>
  <c r="O386" i="24" s="1"/>
  <c r="J386" i="24"/>
  <c r="G387" i="24"/>
  <c r="J387" i="24"/>
  <c r="G391" i="24"/>
  <c r="J391" i="24"/>
  <c r="K391" i="24"/>
  <c r="O391" i="24"/>
  <c r="G392" i="24"/>
  <c r="J392" i="24"/>
  <c r="K392" i="24" s="1"/>
  <c r="O392" i="24"/>
  <c r="G393" i="24"/>
  <c r="J393" i="24"/>
  <c r="K393" i="24" s="1"/>
  <c r="O393" i="24" s="1"/>
  <c r="G394" i="24"/>
  <c r="J394" i="24"/>
  <c r="K394" i="24" s="1"/>
  <c r="O394" i="24"/>
  <c r="G395" i="24"/>
  <c r="J395" i="24"/>
  <c r="K395" i="24" s="1"/>
  <c r="O395" i="24"/>
  <c r="G396" i="24"/>
  <c r="J396" i="24"/>
  <c r="K396" i="24" s="1"/>
  <c r="O396" i="24"/>
  <c r="G397" i="24"/>
  <c r="J397" i="24"/>
  <c r="K397" i="24" s="1"/>
  <c r="O397" i="24" s="1"/>
  <c r="G398" i="24"/>
  <c r="J398" i="24"/>
  <c r="K398" i="24" s="1"/>
  <c r="O398" i="24"/>
  <c r="G399" i="24"/>
  <c r="J399" i="24"/>
  <c r="K399" i="24" s="1"/>
  <c r="O399" i="24"/>
  <c r="G400" i="24"/>
  <c r="J400" i="24"/>
  <c r="K400" i="24" s="1"/>
  <c r="O400" i="24"/>
  <c r="G401" i="24"/>
  <c r="J401" i="24"/>
  <c r="K401" i="24" s="1"/>
  <c r="O401" i="24" s="1"/>
  <c r="G402" i="24"/>
  <c r="J402" i="24"/>
  <c r="K402" i="24" s="1"/>
  <c r="O402" i="24"/>
  <c r="G403" i="24"/>
  <c r="J403" i="24"/>
  <c r="K403" i="24" s="1"/>
  <c r="O403" i="24"/>
  <c r="G404" i="24"/>
  <c r="J404" i="24"/>
  <c r="K404" i="24" s="1"/>
  <c r="O404" i="24"/>
  <c r="G405" i="24"/>
  <c r="J405" i="24"/>
  <c r="K405" i="24" s="1"/>
  <c r="O405" i="24" s="1"/>
  <c r="G406" i="24"/>
  <c r="J406" i="24"/>
  <c r="K406" i="24" s="1"/>
  <c r="O406" i="24"/>
  <c r="G410" i="24"/>
  <c r="K410" i="24" s="1"/>
  <c r="J410" i="24"/>
  <c r="O410" i="24"/>
  <c r="G411" i="24"/>
  <c r="J411" i="24"/>
  <c r="G412" i="24"/>
  <c r="J412" i="24"/>
  <c r="G413" i="24"/>
  <c r="J413" i="24"/>
  <c r="G414" i="24"/>
  <c r="K414" i="24" s="1"/>
  <c r="J414" i="24"/>
  <c r="O414" i="24"/>
  <c r="G415" i="24"/>
  <c r="K415" i="24" s="1"/>
  <c r="O415" i="24" s="1"/>
  <c r="J415" i="24"/>
  <c r="G416" i="24"/>
  <c r="J416" i="24"/>
  <c r="G417" i="24"/>
  <c r="J417" i="24"/>
  <c r="G418" i="24"/>
  <c r="K418" i="24" s="1"/>
  <c r="O418" i="24" s="1"/>
  <c r="J418" i="24"/>
  <c r="G419" i="24"/>
  <c r="J419" i="24"/>
  <c r="G420" i="24"/>
  <c r="J420" i="24"/>
  <c r="G421" i="24"/>
  <c r="J421" i="24"/>
  <c r="G425" i="24"/>
  <c r="J425" i="24"/>
  <c r="K425" i="24"/>
  <c r="O425" i="24" s="1"/>
  <c r="G426" i="24"/>
  <c r="J426" i="24"/>
  <c r="K426" i="24" s="1"/>
  <c r="O426" i="24" s="1"/>
  <c r="G427" i="24"/>
  <c r="J427" i="24"/>
  <c r="K427" i="24"/>
  <c r="O427" i="24" s="1"/>
  <c r="G428" i="24"/>
  <c r="J428" i="24"/>
  <c r="K428" i="24"/>
  <c r="O428" i="24" s="1"/>
  <c r="G429" i="24"/>
  <c r="J429" i="24"/>
  <c r="K429" i="24"/>
  <c r="O429" i="24" s="1"/>
  <c r="G430" i="24"/>
  <c r="J430" i="24"/>
  <c r="K430" i="24" s="1"/>
  <c r="G431" i="24"/>
  <c r="J431" i="24"/>
  <c r="K431" i="24"/>
  <c r="O431" i="24" s="1"/>
  <c r="G432" i="24"/>
  <c r="J432" i="24"/>
  <c r="K432" i="24"/>
  <c r="O432" i="24" s="1"/>
  <c r="G433" i="24"/>
  <c r="J433" i="24"/>
  <c r="K433" i="24"/>
  <c r="O433" i="24" s="1"/>
  <c r="G434" i="24"/>
  <c r="J434" i="24"/>
  <c r="K434" i="24" s="1"/>
  <c r="O434" i="24" s="1"/>
  <c r="G435" i="24"/>
  <c r="J435" i="24"/>
  <c r="K435" i="24"/>
  <c r="O435" i="24" s="1"/>
  <c r="G436" i="24"/>
  <c r="J436" i="24"/>
  <c r="K436" i="24"/>
  <c r="O436" i="24" s="1"/>
  <c r="G437" i="24"/>
  <c r="J437" i="24"/>
  <c r="K437" i="24"/>
  <c r="O437" i="24" s="1"/>
  <c r="G438" i="24"/>
  <c r="J438" i="24"/>
  <c r="K438" i="24" s="1"/>
  <c r="O438" i="24" s="1"/>
  <c r="G439" i="24"/>
  <c r="J439" i="24"/>
  <c r="K439" i="24"/>
  <c r="O439" i="24" s="1"/>
  <c r="G440" i="24"/>
  <c r="J440" i="24"/>
  <c r="K440" i="24"/>
  <c r="O440" i="24" s="1"/>
  <c r="G441" i="24"/>
  <c r="J441" i="24"/>
  <c r="K441" i="24"/>
  <c r="O441" i="24" s="1"/>
  <c r="G442" i="24"/>
  <c r="J442" i="24"/>
  <c r="K442" i="24" s="1"/>
  <c r="O442" i="24" s="1"/>
  <c r="G443" i="24"/>
  <c r="J443" i="24"/>
  <c r="K443" i="24"/>
  <c r="O443" i="24" s="1"/>
  <c r="P443" i="24" s="1"/>
  <c r="G447" i="24"/>
  <c r="J447" i="24"/>
  <c r="G448" i="24"/>
  <c r="J448" i="24"/>
  <c r="G449" i="24"/>
  <c r="K449" i="24" s="1"/>
  <c r="O449" i="24" s="1"/>
  <c r="J449" i="24"/>
  <c r="G450" i="24"/>
  <c r="J450" i="24"/>
  <c r="G451" i="24"/>
  <c r="J451" i="24"/>
  <c r="G452" i="24"/>
  <c r="J452" i="24"/>
  <c r="G453" i="24"/>
  <c r="K453" i="24" s="1"/>
  <c r="O453" i="24" s="1"/>
  <c r="J453" i="24"/>
  <c r="G454" i="24"/>
  <c r="J454" i="24"/>
  <c r="G455" i="24"/>
  <c r="J455" i="24"/>
  <c r="G456" i="24"/>
  <c r="J456" i="24"/>
  <c r="G457" i="24"/>
  <c r="K457" i="24" s="1"/>
  <c r="O457" i="24" s="1"/>
  <c r="J457" i="24"/>
  <c r="G458" i="24"/>
  <c r="J458" i="24"/>
  <c r="G459" i="24"/>
  <c r="J459" i="24"/>
  <c r="G460" i="24"/>
  <c r="J460" i="24"/>
  <c r="G461" i="24"/>
  <c r="K461" i="24" s="1"/>
  <c r="O461" i="24" s="1"/>
  <c r="J461" i="24"/>
  <c r="G465" i="24"/>
  <c r="J465" i="24"/>
  <c r="K465" i="24"/>
  <c r="O465" i="24"/>
  <c r="G466" i="24"/>
  <c r="J466" i="24"/>
  <c r="K466" i="24"/>
  <c r="O466" i="24"/>
  <c r="G467" i="24"/>
  <c r="J467" i="24"/>
  <c r="K467" i="24" s="1"/>
  <c r="O467" i="24"/>
  <c r="G468" i="24"/>
  <c r="J468" i="24"/>
  <c r="K468" i="24" s="1"/>
  <c r="G469" i="24"/>
  <c r="J469" i="24"/>
  <c r="K469" i="24" s="1"/>
  <c r="O469" i="24"/>
  <c r="G470" i="24"/>
  <c r="J470" i="24"/>
  <c r="K470" i="24" s="1"/>
  <c r="O470" i="24"/>
  <c r="G471" i="24"/>
  <c r="J471" i="24"/>
  <c r="K471" i="24" s="1"/>
  <c r="O471" i="24"/>
  <c r="G472" i="24"/>
  <c r="J472" i="24"/>
  <c r="K472" i="24" s="1"/>
  <c r="O472" i="24" s="1"/>
  <c r="P472" i="24" s="1"/>
  <c r="G476" i="24"/>
  <c r="K476" i="24" s="1"/>
  <c r="J476" i="24"/>
  <c r="O476" i="24"/>
  <c r="G477" i="24"/>
  <c r="J477" i="24"/>
  <c r="G478" i="24"/>
  <c r="K478" i="24" s="1"/>
  <c r="O478" i="24" s="1"/>
  <c r="J478" i="24"/>
  <c r="G479" i="24"/>
  <c r="J479" i="24"/>
  <c r="G480" i="24"/>
  <c r="K480" i="24" s="1"/>
  <c r="J480" i="24"/>
  <c r="O480" i="24"/>
  <c r="G481" i="24"/>
  <c r="J481" i="24"/>
  <c r="G482" i="24"/>
  <c r="K482" i="24" s="1"/>
  <c r="O482" i="24" s="1"/>
  <c r="J482" i="24"/>
  <c r="G483" i="24"/>
  <c r="J483" i="24"/>
  <c r="G484" i="24"/>
  <c r="K484" i="24" s="1"/>
  <c r="J484" i="24"/>
  <c r="O484" i="24"/>
  <c r="G485" i="24"/>
  <c r="J485" i="24"/>
  <c r="G486" i="24"/>
  <c r="K486" i="24" s="1"/>
  <c r="O486" i="24" s="1"/>
  <c r="J486" i="24"/>
  <c r="G487" i="24"/>
  <c r="J487" i="24"/>
  <c r="G488" i="24"/>
  <c r="K488" i="24" s="1"/>
  <c r="J488" i="24"/>
  <c r="O488" i="24"/>
  <c r="G489" i="24"/>
  <c r="J489" i="24"/>
  <c r="G490" i="24"/>
  <c r="K490" i="24" s="1"/>
  <c r="O490" i="24" s="1"/>
  <c r="J490" i="24"/>
  <c r="G494" i="24"/>
  <c r="J494" i="24"/>
  <c r="K494" i="24" s="1"/>
  <c r="O494" i="24"/>
  <c r="G495" i="24"/>
  <c r="J495" i="24"/>
  <c r="K495" i="24" s="1"/>
  <c r="O495" i="24"/>
  <c r="G496" i="24"/>
  <c r="J496" i="24"/>
  <c r="K496" i="24" s="1"/>
  <c r="O496" i="24" s="1"/>
  <c r="G497" i="24"/>
  <c r="J497" i="24"/>
  <c r="K497" i="24" s="1"/>
  <c r="O497" i="24"/>
  <c r="G498" i="24"/>
  <c r="J498" i="24"/>
  <c r="K498" i="24" s="1"/>
  <c r="O498" i="24"/>
  <c r="G499" i="24"/>
  <c r="J499" i="24"/>
  <c r="K499" i="24" s="1"/>
  <c r="O499" i="24"/>
  <c r="G503" i="24"/>
  <c r="K503" i="24" s="1"/>
  <c r="J503" i="24"/>
  <c r="O503" i="24"/>
  <c r="G504" i="24"/>
  <c r="J504" i="24"/>
  <c r="G508" i="24"/>
  <c r="J508" i="24"/>
  <c r="K508" i="24"/>
  <c r="O508" i="24" s="1"/>
  <c r="O31" i="24" s="1"/>
  <c r="G512" i="24"/>
  <c r="J512" i="24"/>
  <c r="K512" i="24"/>
  <c r="O512" i="24" s="1"/>
  <c r="G513" i="24"/>
  <c r="J513" i="24"/>
  <c r="K513" i="24" s="1"/>
  <c r="O513" i="24" s="1"/>
  <c r="G514" i="24"/>
  <c r="K514" i="24" s="1"/>
  <c r="O514" i="24" s="1"/>
  <c r="J514" i="24"/>
  <c r="G515" i="24"/>
  <c r="J515" i="24"/>
  <c r="G516" i="24"/>
  <c r="J516" i="24"/>
  <c r="K516" i="24"/>
  <c r="O516" i="24" s="1"/>
  <c r="G517" i="24"/>
  <c r="J517" i="24"/>
  <c r="K517" i="24" s="1"/>
  <c r="O517" i="24" s="1"/>
  <c r="G518" i="24"/>
  <c r="K518" i="24" s="1"/>
  <c r="O518" i="24" s="1"/>
  <c r="J518" i="24"/>
  <c r="G519" i="24"/>
  <c r="K519" i="24" s="1"/>
  <c r="O519" i="24" s="1"/>
  <c r="J519" i="24"/>
  <c r="G520" i="24"/>
  <c r="J520" i="24"/>
  <c r="K520" i="24"/>
  <c r="O520" i="24" s="1"/>
  <c r="G521" i="24"/>
  <c r="J521" i="24"/>
  <c r="K521" i="24" s="1"/>
  <c r="O521" i="24" s="1"/>
  <c r="G522" i="24"/>
  <c r="K522" i="24" s="1"/>
  <c r="O522" i="24" s="1"/>
  <c r="J522" i="24"/>
  <c r="G523" i="24"/>
  <c r="J523" i="24"/>
  <c r="G524" i="24"/>
  <c r="J524" i="24"/>
  <c r="K524" i="24"/>
  <c r="O524" i="24" s="1"/>
  <c r="G525" i="24"/>
  <c r="J525" i="24"/>
  <c r="K525" i="24" s="1"/>
  <c r="O525" i="24" s="1"/>
  <c r="G618" i="24"/>
  <c r="J618" i="24"/>
  <c r="K618" i="24" s="1"/>
  <c r="O618" i="24"/>
  <c r="G619" i="24"/>
  <c r="J619" i="24"/>
  <c r="K619" i="24" s="1"/>
  <c r="O619" i="24"/>
  <c r="G620" i="24"/>
  <c r="J620" i="24"/>
  <c r="K620" i="24" s="1"/>
  <c r="O620" i="24"/>
  <c r="G621" i="24"/>
  <c r="J621" i="24"/>
  <c r="K621" i="24" s="1"/>
  <c r="O621" i="24" s="1"/>
  <c r="G622" i="24"/>
  <c r="J622" i="24"/>
  <c r="K622" i="24" s="1"/>
  <c r="O622" i="24"/>
  <c r="G623" i="24"/>
  <c r="J623" i="24"/>
  <c r="K623" i="24" s="1"/>
  <c r="O623" i="24"/>
  <c r="G624" i="24"/>
  <c r="J624" i="24"/>
  <c r="K624" i="24" s="1"/>
  <c r="O624" i="24"/>
  <c r="G625" i="24"/>
  <c r="J625" i="24"/>
  <c r="K625" i="24" s="1"/>
  <c r="O625" i="24" s="1"/>
  <c r="G626" i="24"/>
  <c r="J626" i="24"/>
  <c r="K626" i="24" s="1"/>
  <c r="O626" i="24"/>
  <c r="G627" i="24"/>
  <c r="J627" i="24"/>
  <c r="K627" i="24" s="1"/>
  <c r="O627" i="24"/>
  <c r="G628" i="24"/>
  <c r="J628" i="24"/>
  <c r="K628" i="24" s="1"/>
  <c r="O628" i="24"/>
  <c r="G629" i="24"/>
  <c r="J629" i="24"/>
  <c r="K629" i="24" s="1"/>
  <c r="O629" i="24" s="1"/>
  <c r="G630" i="24"/>
  <c r="J630" i="24"/>
  <c r="K630" i="24" s="1"/>
  <c r="O630" i="24"/>
  <c r="G631" i="24"/>
  <c r="J631" i="24"/>
  <c r="K631" i="24" s="1"/>
  <c r="O631" i="24"/>
  <c r="G632" i="24"/>
  <c r="J632" i="24"/>
  <c r="K632" i="24" s="1"/>
  <c r="O632" i="24"/>
  <c r="G633" i="24"/>
  <c r="J633" i="24"/>
  <c r="K633" i="24" s="1"/>
  <c r="O633" i="24" s="1"/>
  <c r="G634" i="24"/>
  <c r="J634" i="24"/>
  <c r="K634" i="24" s="1"/>
  <c r="O634" i="24"/>
  <c r="P634" i="24" s="1"/>
  <c r="G635" i="24"/>
  <c r="J635" i="24"/>
  <c r="K635" i="24" s="1"/>
  <c r="O635" i="24"/>
  <c r="G636" i="24"/>
  <c r="J636" i="24"/>
  <c r="K636" i="24" s="1"/>
  <c r="O636" i="24"/>
  <c r="G637" i="24"/>
  <c r="J637" i="24"/>
  <c r="K637" i="24" s="1"/>
  <c r="O637" i="24" s="1"/>
  <c r="G638" i="24"/>
  <c r="J638" i="24"/>
  <c r="K638" i="24" s="1"/>
  <c r="O638" i="24"/>
  <c r="G642" i="24"/>
  <c r="K642" i="24" s="1"/>
  <c r="J642" i="24"/>
  <c r="O642" i="24"/>
  <c r="G643" i="24"/>
  <c r="J643" i="24"/>
  <c r="G644" i="24"/>
  <c r="K644" i="24" s="1"/>
  <c r="J644" i="24"/>
  <c r="O644" i="24"/>
  <c r="P644" i="24" s="1"/>
  <c r="G645" i="24"/>
  <c r="J645" i="24"/>
  <c r="G646" i="24"/>
  <c r="K646" i="24" s="1"/>
  <c r="O646" i="24" s="1"/>
  <c r="J646" i="24"/>
  <c r="G647" i="24"/>
  <c r="J647" i="24"/>
  <c r="G648" i="24"/>
  <c r="K648" i="24" s="1"/>
  <c r="O648" i="24" s="1"/>
  <c r="P648" i="24" s="1"/>
  <c r="J648" i="24"/>
  <c r="G649" i="24"/>
  <c r="J649" i="24"/>
  <c r="G650" i="24"/>
  <c r="K650" i="24" s="1"/>
  <c r="J650" i="24"/>
  <c r="O650" i="24"/>
  <c r="P650" i="24" s="1"/>
  <c r="G651" i="24"/>
  <c r="J651" i="24"/>
  <c r="G652" i="24"/>
  <c r="K652" i="24" s="1"/>
  <c r="J652" i="24"/>
  <c r="O652" i="24"/>
  <c r="P652" i="24" s="1"/>
  <c r="G656" i="24"/>
  <c r="J656" i="24"/>
  <c r="K656" i="24" s="1"/>
  <c r="O656" i="24"/>
  <c r="G657" i="24"/>
  <c r="J657" i="24"/>
  <c r="K657" i="24" s="1"/>
  <c r="O657" i="24"/>
  <c r="P657" i="24" s="1"/>
  <c r="G658" i="24"/>
  <c r="J658" i="24"/>
  <c r="K658" i="24" s="1"/>
  <c r="O658" i="24"/>
  <c r="G659" i="24"/>
  <c r="J659" i="24"/>
  <c r="K659" i="24" s="1"/>
  <c r="O659" i="24" s="1"/>
  <c r="P659" i="24" s="1"/>
  <c r="G660" i="24"/>
  <c r="J660" i="24"/>
  <c r="K660" i="24" s="1"/>
  <c r="O660" i="24" s="1"/>
  <c r="G661" i="24"/>
  <c r="J661" i="24"/>
  <c r="K661" i="24" s="1"/>
  <c r="O661" i="24"/>
  <c r="P661" i="24" s="1"/>
  <c r="G662" i="24"/>
  <c r="J662" i="24"/>
  <c r="K662" i="24" s="1"/>
  <c r="O662" i="24"/>
  <c r="G666" i="24"/>
  <c r="K666" i="24" s="1"/>
  <c r="O666" i="24" s="1"/>
  <c r="J666" i="24"/>
  <c r="G667" i="24"/>
  <c r="J667" i="24"/>
  <c r="G668" i="24"/>
  <c r="K668" i="24" s="1"/>
  <c r="O668" i="24" s="1"/>
  <c r="J668" i="24"/>
  <c r="G669" i="24"/>
  <c r="J669" i="24"/>
  <c r="G670" i="24"/>
  <c r="K670" i="24" s="1"/>
  <c r="J670" i="24"/>
  <c r="O670" i="24"/>
  <c r="P670" i="24" s="1"/>
  <c r="Q670" i="24" s="1"/>
  <c r="G671" i="24"/>
  <c r="J671" i="24"/>
  <c r="G672" i="24"/>
  <c r="K672" i="24" s="1"/>
  <c r="J672" i="24"/>
  <c r="O672" i="24"/>
  <c r="G673" i="24"/>
  <c r="J673" i="24"/>
  <c r="G674" i="24"/>
  <c r="K674" i="24" s="1"/>
  <c r="J674" i="24"/>
  <c r="G675" i="24"/>
  <c r="J675" i="24"/>
  <c r="G676" i="24"/>
  <c r="K676" i="24" s="1"/>
  <c r="O676" i="24" s="1"/>
  <c r="P676" i="24" s="1"/>
  <c r="J676" i="24"/>
  <c r="G677" i="24"/>
  <c r="J677" i="24"/>
  <c r="G678" i="24"/>
  <c r="K678" i="24" s="1"/>
  <c r="J678" i="24"/>
  <c r="O678" i="24"/>
  <c r="P678" i="24" s="1"/>
  <c r="G679" i="24"/>
  <c r="J679" i="24"/>
  <c r="G680" i="24"/>
  <c r="K680" i="24" s="1"/>
  <c r="J680" i="24"/>
  <c r="O680" i="24"/>
  <c r="G681" i="24"/>
  <c r="J681" i="24"/>
  <c r="G682" i="24"/>
  <c r="K682" i="24" s="1"/>
  <c r="O682" i="24" s="1"/>
  <c r="P682" i="24" s="1"/>
  <c r="J682" i="24"/>
  <c r="G683" i="24"/>
  <c r="J683" i="24"/>
  <c r="G684" i="24"/>
  <c r="K684" i="24" s="1"/>
  <c r="O684" i="24" s="1"/>
  <c r="P684" i="24" s="1"/>
  <c r="Q684" i="24" s="1"/>
  <c r="J684" i="24"/>
  <c r="G685" i="24"/>
  <c r="J685" i="24"/>
  <c r="G686" i="24"/>
  <c r="K686" i="24" s="1"/>
  <c r="J686" i="24"/>
  <c r="O686" i="24"/>
  <c r="P686" i="24" s="1"/>
  <c r="G690" i="24"/>
  <c r="J690" i="24"/>
  <c r="K690" i="24" s="1"/>
  <c r="O690" i="24"/>
  <c r="G691" i="24"/>
  <c r="J691" i="24"/>
  <c r="K691" i="24" s="1"/>
  <c r="O691" i="24"/>
  <c r="P691" i="24" s="1"/>
  <c r="G692" i="24"/>
  <c r="J692" i="24"/>
  <c r="K692" i="24" s="1"/>
  <c r="O692" i="24" s="1"/>
  <c r="G693" i="24"/>
  <c r="J693" i="24"/>
  <c r="K693" i="24" s="1"/>
  <c r="O693" i="24"/>
  <c r="G694" i="24"/>
  <c r="J694" i="24"/>
  <c r="K694" i="24" s="1"/>
  <c r="G695" i="24"/>
  <c r="J695" i="24"/>
  <c r="K695" i="24" s="1"/>
  <c r="O695" i="24"/>
  <c r="P695" i="24" s="1"/>
  <c r="Q695" i="24" s="1"/>
  <c r="G696" i="24"/>
  <c r="J696" i="24"/>
  <c r="K696" i="24" s="1"/>
  <c r="O696" i="24" s="1"/>
  <c r="G697" i="24"/>
  <c r="J697" i="24"/>
  <c r="K697" i="24" s="1"/>
  <c r="O697" i="24" s="1"/>
  <c r="G701" i="24"/>
  <c r="K701" i="24" s="1"/>
  <c r="J701" i="24"/>
  <c r="O701" i="24"/>
  <c r="G702" i="24"/>
  <c r="J702" i="24"/>
  <c r="G706" i="24"/>
  <c r="K706" i="24" s="1"/>
  <c r="J706" i="24"/>
  <c r="G707" i="24"/>
  <c r="J707" i="24"/>
  <c r="K707" i="24" s="1"/>
  <c r="O707" i="24" s="1"/>
  <c r="G708" i="24"/>
  <c r="K708" i="24" s="1"/>
  <c r="J708" i="24"/>
  <c r="G709" i="24"/>
  <c r="J709" i="24"/>
  <c r="G710" i="24"/>
  <c r="J710" i="24"/>
  <c r="K710" i="24"/>
  <c r="O710" i="24" s="1"/>
  <c r="G711" i="24"/>
  <c r="J711" i="24"/>
  <c r="K711" i="24" s="1"/>
  <c r="O711" i="24" s="1"/>
  <c r="G712" i="24"/>
  <c r="J712" i="24"/>
  <c r="K712" i="24"/>
  <c r="G713" i="24"/>
  <c r="J713" i="24"/>
  <c r="G714" i="24"/>
  <c r="K714" i="24" s="1"/>
  <c r="O714" i="24" s="1"/>
  <c r="J714" i="24"/>
  <c r="G715" i="24"/>
  <c r="J715" i="24"/>
  <c r="K715" i="24" s="1"/>
  <c r="O715" i="24" s="1"/>
  <c r="G716" i="24"/>
  <c r="K716" i="24" s="1"/>
  <c r="J716" i="24"/>
  <c r="G717" i="24"/>
  <c r="K717" i="24" s="1"/>
  <c r="O717" i="24" s="1"/>
  <c r="J717" i="24"/>
  <c r="G718" i="24"/>
  <c r="J718" i="24"/>
  <c r="K718" i="24"/>
  <c r="O718" i="24" s="1"/>
  <c r="G719" i="24"/>
  <c r="J719" i="24"/>
  <c r="K719" i="24" s="1"/>
  <c r="O719" i="24" s="1"/>
  <c r="G720" i="24"/>
  <c r="J720" i="24"/>
  <c r="K720" i="24"/>
  <c r="O720" i="24" s="1"/>
  <c r="P720" i="24" s="1"/>
  <c r="G721" i="24"/>
  <c r="J721" i="24"/>
  <c r="G722" i="24"/>
  <c r="K722" i="24" s="1"/>
  <c r="O722" i="24" s="1"/>
  <c r="J722" i="24"/>
  <c r="G723" i="24"/>
  <c r="K723" i="24" s="1"/>
  <c r="O723" i="24" s="1"/>
  <c r="P723" i="24" s="1"/>
  <c r="J723" i="24"/>
  <c r="G724" i="24"/>
  <c r="J724" i="24"/>
  <c r="K724" i="24"/>
  <c r="O724" i="24" s="1"/>
  <c r="P724" i="24" s="1"/>
  <c r="G725" i="24"/>
  <c r="J725" i="24"/>
  <c r="K725" i="24"/>
  <c r="O725" i="24" s="1"/>
  <c r="G726" i="24"/>
  <c r="K726" i="24" s="1"/>
  <c r="O726" i="24" s="1"/>
  <c r="J726" i="24"/>
  <c r="G727" i="24"/>
  <c r="K727" i="24" s="1"/>
  <c r="J727" i="24"/>
  <c r="G728" i="24"/>
  <c r="J728" i="24"/>
  <c r="K728" i="24"/>
  <c r="G729" i="24"/>
  <c r="J729" i="24"/>
  <c r="K729" i="24"/>
  <c r="O729" i="24" s="1"/>
  <c r="G730" i="24"/>
  <c r="K730" i="24" s="1"/>
  <c r="U730" i="24" s="1"/>
  <c r="AA730" i="24" s="1"/>
  <c r="J730" i="24"/>
  <c r="G731" i="24"/>
  <c r="J731" i="24"/>
  <c r="K731" i="24"/>
  <c r="G732" i="24"/>
  <c r="J732" i="24"/>
  <c r="K732" i="24"/>
  <c r="O732" i="24" s="1"/>
  <c r="P732" i="24" s="1"/>
  <c r="G736" i="24"/>
  <c r="J736" i="24"/>
  <c r="K736" i="24"/>
  <c r="O736" i="24" s="1"/>
  <c r="G737" i="24"/>
  <c r="K737" i="24" s="1"/>
  <c r="J737" i="24"/>
  <c r="G738" i="24"/>
  <c r="K738" i="24" s="1"/>
  <c r="O738" i="24" s="1"/>
  <c r="J738" i="24"/>
  <c r="G739" i="24"/>
  <c r="J739" i="24"/>
  <c r="K739" i="24"/>
  <c r="O739" i="24" s="1"/>
  <c r="G740" i="24"/>
  <c r="J740" i="24"/>
  <c r="K740" i="24"/>
  <c r="O740" i="24" s="1"/>
  <c r="G741" i="24"/>
  <c r="K741" i="24" s="1"/>
  <c r="J741" i="24"/>
  <c r="G742" i="24"/>
  <c r="K742" i="24" s="1"/>
  <c r="J742" i="24"/>
  <c r="G743" i="24"/>
  <c r="K743" i="24" s="1"/>
  <c r="O743" i="24" s="1"/>
  <c r="P743" i="24" s="1"/>
  <c r="J743" i="24"/>
  <c r="G744" i="24"/>
  <c r="K744" i="24" s="1"/>
  <c r="O744" i="24" s="1"/>
  <c r="P744" i="24" s="1"/>
  <c r="J744" i="24"/>
  <c r="G748" i="24"/>
  <c r="J748" i="24"/>
  <c r="K748" i="24"/>
  <c r="O748" i="24" s="1"/>
  <c r="G749" i="24"/>
  <c r="K749" i="24" s="1"/>
  <c r="O749" i="24" s="1"/>
  <c r="J749" i="24"/>
  <c r="G750" i="24"/>
  <c r="J750" i="24"/>
  <c r="G751" i="24"/>
  <c r="K751" i="24" s="1"/>
  <c r="O751" i="24" s="1"/>
  <c r="J751" i="24"/>
  <c r="G752" i="24"/>
  <c r="J752" i="24"/>
  <c r="K752" i="24" s="1"/>
  <c r="G753" i="24"/>
  <c r="J753" i="24"/>
  <c r="K753" i="24"/>
  <c r="O753" i="24" s="1"/>
  <c r="G754" i="24"/>
  <c r="J754" i="24"/>
  <c r="G755" i="24"/>
  <c r="J755" i="24"/>
  <c r="G756" i="24"/>
  <c r="J756" i="24"/>
  <c r="K756" i="24"/>
  <c r="O756" i="24" s="1"/>
  <c r="G757" i="24"/>
  <c r="J757" i="24"/>
  <c r="K757" i="24"/>
  <c r="O757" i="24" s="1"/>
  <c r="G758" i="24"/>
  <c r="K758" i="24" s="1"/>
  <c r="J758" i="24"/>
  <c r="G762" i="24"/>
  <c r="K762" i="24" s="1"/>
  <c r="J762" i="24"/>
  <c r="G763" i="24"/>
  <c r="K763" i="24" s="1"/>
  <c r="J763" i="24"/>
  <c r="G764" i="24"/>
  <c r="K764" i="24" s="1"/>
  <c r="J764" i="24"/>
  <c r="G529" i="24"/>
  <c r="J529" i="24"/>
  <c r="G530" i="24"/>
  <c r="J530" i="24"/>
  <c r="G531" i="24"/>
  <c r="K531" i="24" s="1"/>
  <c r="O531" i="24" s="1"/>
  <c r="J531" i="24"/>
  <c r="G532" i="24"/>
  <c r="J532" i="24"/>
  <c r="G533" i="24"/>
  <c r="J533" i="24"/>
  <c r="G534" i="24"/>
  <c r="J534" i="24"/>
  <c r="G535" i="24"/>
  <c r="K535" i="24" s="1"/>
  <c r="O535" i="24" s="1"/>
  <c r="P535" i="24" s="1"/>
  <c r="J535" i="24"/>
  <c r="G536" i="24"/>
  <c r="J536" i="24"/>
  <c r="G537" i="24"/>
  <c r="J537" i="24"/>
  <c r="G538" i="24"/>
  <c r="J538" i="24"/>
  <c r="G539" i="24"/>
  <c r="K539" i="24" s="1"/>
  <c r="O539" i="24" s="1"/>
  <c r="J539" i="24"/>
  <c r="G540" i="24"/>
  <c r="J540" i="24"/>
  <c r="G541" i="24"/>
  <c r="J541" i="24"/>
  <c r="G542" i="24"/>
  <c r="J542" i="24"/>
  <c r="G543" i="24"/>
  <c r="K543" i="24" s="1"/>
  <c r="J543" i="24"/>
  <c r="G544" i="24"/>
  <c r="J544" i="24"/>
  <c r="G548" i="24"/>
  <c r="J548" i="24"/>
  <c r="K548" i="24"/>
  <c r="O548" i="24"/>
  <c r="G549" i="24"/>
  <c r="J549" i="24"/>
  <c r="K549" i="24"/>
  <c r="O549" i="24"/>
  <c r="P549" i="24" s="1"/>
  <c r="G550" i="24"/>
  <c r="J550" i="24"/>
  <c r="K550" i="24"/>
  <c r="O550" i="24"/>
  <c r="G551" i="24"/>
  <c r="J551" i="24"/>
  <c r="K551" i="24"/>
  <c r="O551" i="24"/>
  <c r="G552" i="24"/>
  <c r="J552" i="24"/>
  <c r="K552" i="24"/>
  <c r="O552" i="24"/>
  <c r="G553" i="24"/>
  <c r="J553" i="24"/>
  <c r="K553" i="24"/>
  <c r="O553" i="24"/>
  <c r="P553" i="24" s="1"/>
  <c r="G554" i="24"/>
  <c r="J554" i="24"/>
  <c r="K554" i="24" s="1"/>
  <c r="G555" i="24"/>
  <c r="J555" i="24"/>
  <c r="K555" i="24" s="1"/>
  <c r="O555" i="24" s="1"/>
  <c r="P555" i="24" s="1"/>
  <c r="G556" i="24"/>
  <c r="J556" i="24"/>
  <c r="K556" i="24" s="1"/>
  <c r="G557" i="24"/>
  <c r="J557" i="24"/>
  <c r="K557" i="24" s="1"/>
  <c r="G558" i="24"/>
  <c r="J558" i="24"/>
  <c r="K558" i="24" s="1"/>
  <c r="G562" i="24"/>
  <c r="K562" i="24" s="1"/>
  <c r="O562" i="24" s="1"/>
  <c r="J562" i="24"/>
  <c r="G563" i="24"/>
  <c r="K563" i="24" s="1"/>
  <c r="J563" i="24"/>
  <c r="G564" i="24"/>
  <c r="J564" i="24"/>
  <c r="G565" i="24"/>
  <c r="J565" i="24"/>
  <c r="G566" i="24"/>
  <c r="K566" i="24" s="1"/>
  <c r="O566" i="24" s="1"/>
  <c r="P566" i="24" s="1"/>
  <c r="Q566" i="24" s="1"/>
  <c r="J566" i="24"/>
  <c r="G567" i="24"/>
  <c r="K567" i="24" s="1"/>
  <c r="O567" i="24" s="1"/>
  <c r="P567" i="24" s="1"/>
  <c r="J567" i="24"/>
  <c r="G568" i="24"/>
  <c r="J568" i="24"/>
  <c r="G569" i="24"/>
  <c r="J569" i="24"/>
  <c r="G570" i="24"/>
  <c r="K570" i="24" s="1"/>
  <c r="O570" i="24" s="1"/>
  <c r="P570" i="24" s="1"/>
  <c r="Q570" i="24" s="1"/>
  <c r="J570" i="24"/>
  <c r="G571" i="24"/>
  <c r="K571" i="24" s="1"/>
  <c r="O571" i="24" s="1"/>
  <c r="J571" i="24"/>
  <c r="G575" i="24"/>
  <c r="J575" i="24"/>
  <c r="K575" i="24" s="1"/>
  <c r="O575" i="24"/>
  <c r="G576" i="24"/>
  <c r="J576" i="24"/>
  <c r="K576" i="24" s="1"/>
  <c r="O576" i="24"/>
  <c r="P576" i="24" s="1"/>
  <c r="G577" i="24"/>
  <c r="J577" i="24"/>
  <c r="K577" i="24" s="1"/>
  <c r="O577" i="24" s="1"/>
  <c r="P577" i="24" s="1"/>
  <c r="G578" i="24"/>
  <c r="J578" i="24"/>
  <c r="K578" i="24" s="1"/>
  <c r="G579" i="24"/>
  <c r="J579" i="24"/>
  <c r="K579" i="24" s="1"/>
  <c r="O579" i="24"/>
  <c r="P579" i="24" s="1"/>
  <c r="G580" i="24"/>
  <c r="J580" i="24"/>
  <c r="K580" i="24" s="1"/>
  <c r="O580" i="24"/>
  <c r="G581" i="24"/>
  <c r="J581" i="24"/>
  <c r="K581" i="24" s="1"/>
  <c r="O581" i="24" s="1"/>
  <c r="P581" i="24" s="1"/>
  <c r="G582" i="24"/>
  <c r="J582" i="24"/>
  <c r="K582" i="24" s="1"/>
  <c r="U582" i="24" s="1"/>
  <c r="G583" i="24"/>
  <c r="J583" i="24"/>
  <c r="K583" i="24" s="1"/>
  <c r="O583" i="24"/>
  <c r="P583" i="24" s="1"/>
  <c r="G584" i="24"/>
  <c r="J584" i="24"/>
  <c r="K584" i="24" s="1"/>
  <c r="O584" i="24"/>
  <c r="P584" i="24" s="1"/>
  <c r="G585" i="24"/>
  <c r="J585" i="24"/>
  <c r="K585" i="24" s="1"/>
  <c r="O585" i="24" s="1"/>
  <c r="G586" i="24"/>
  <c r="J586" i="24"/>
  <c r="K586" i="24" s="1"/>
  <c r="S586" i="24" s="1"/>
  <c r="R586" i="24" s="1"/>
  <c r="O586" i="24"/>
  <c r="P586" i="24" s="1"/>
  <c r="G587" i="24"/>
  <c r="J587" i="24"/>
  <c r="K587" i="24" s="1"/>
  <c r="O587" i="24"/>
  <c r="P587" i="24" s="1"/>
  <c r="G588" i="24"/>
  <c r="J588" i="24"/>
  <c r="K588" i="24" s="1"/>
  <c r="O588" i="24"/>
  <c r="G589" i="24"/>
  <c r="J589" i="24"/>
  <c r="K589" i="24" s="1"/>
  <c r="G590" i="24"/>
  <c r="J590" i="24"/>
  <c r="K590" i="24" s="1"/>
  <c r="S590" i="24" s="1"/>
  <c r="O590" i="24"/>
  <c r="G591" i="24"/>
  <c r="J591" i="24"/>
  <c r="K591" i="24" s="1"/>
  <c r="O591" i="24"/>
  <c r="P591" i="24" s="1"/>
  <c r="G592" i="24"/>
  <c r="J592" i="24"/>
  <c r="K592" i="24" s="1"/>
  <c r="O592" i="24"/>
  <c r="P592" i="24" s="1"/>
  <c r="G593" i="24"/>
  <c r="J593" i="24"/>
  <c r="K593" i="24" s="1"/>
  <c r="G594" i="24"/>
  <c r="J594" i="24"/>
  <c r="K594" i="24" s="1"/>
  <c r="G595" i="24"/>
  <c r="J595" i="24"/>
  <c r="K595" i="24" s="1"/>
  <c r="O595" i="24"/>
  <c r="P595" i="24" s="1"/>
  <c r="G596" i="24"/>
  <c r="J596" i="24"/>
  <c r="K596" i="24" s="1"/>
  <c r="O596" i="24"/>
  <c r="G597" i="24"/>
  <c r="J597" i="24"/>
  <c r="K597" i="24" s="1"/>
  <c r="O597" i="24" s="1"/>
  <c r="P597" i="24" s="1"/>
  <c r="G598" i="24"/>
  <c r="J598" i="24"/>
  <c r="K598" i="24" s="1"/>
  <c r="U598" i="24" s="1"/>
  <c r="G602" i="24"/>
  <c r="K602" i="24" s="1"/>
  <c r="J602" i="24"/>
  <c r="O602" i="24"/>
  <c r="G603" i="24"/>
  <c r="J603" i="24"/>
  <c r="G604" i="24"/>
  <c r="K604" i="24" s="1"/>
  <c r="J604" i="24"/>
  <c r="O604" i="24"/>
  <c r="G605" i="24"/>
  <c r="J605" i="24"/>
  <c r="G606" i="24"/>
  <c r="K606" i="24" s="1"/>
  <c r="J606" i="24"/>
  <c r="G607" i="24"/>
  <c r="J607" i="24"/>
  <c r="G608" i="24"/>
  <c r="K608" i="24" s="1"/>
  <c r="J608" i="24"/>
  <c r="G609" i="24"/>
  <c r="J609" i="24"/>
  <c r="G610" i="24"/>
  <c r="K610" i="24" s="1"/>
  <c r="J610" i="24"/>
  <c r="O610" i="24"/>
  <c r="G611" i="24"/>
  <c r="J611" i="24"/>
  <c r="G612" i="24"/>
  <c r="K612" i="24" s="1"/>
  <c r="S612" i="24" s="1"/>
  <c r="J612" i="24"/>
  <c r="O612" i="24"/>
  <c r="P612" i="24" s="1"/>
  <c r="G613" i="24"/>
  <c r="J613" i="24"/>
  <c r="G614" i="24"/>
  <c r="K614" i="24" s="1"/>
  <c r="J614" i="24"/>
  <c r="G768" i="24"/>
  <c r="K768" i="24" s="1"/>
  <c r="O768" i="24" s="1"/>
  <c r="J768" i="24"/>
  <c r="G769" i="24"/>
  <c r="J769" i="24"/>
  <c r="G770" i="24"/>
  <c r="K770" i="24" s="1"/>
  <c r="J770" i="24"/>
  <c r="O770" i="24"/>
  <c r="P770" i="24" s="1"/>
  <c r="G773" i="24"/>
  <c r="K773" i="24" s="1"/>
  <c r="O773" i="24" s="1"/>
  <c r="P773" i="24" s="1"/>
  <c r="J773" i="24"/>
  <c r="O774" i="24"/>
  <c r="O509" i="24"/>
  <c r="P69" i="24"/>
  <c r="P70" i="24"/>
  <c r="P71" i="24"/>
  <c r="P72" i="24"/>
  <c r="P73" i="24"/>
  <c r="P74" i="24"/>
  <c r="Q74" i="24" s="1"/>
  <c r="P75" i="24"/>
  <c r="P76" i="24"/>
  <c r="P77" i="24"/>
  <c r="P78" i="24"/>
  <c r="Q78" i="24" s="1"/>
  <c r="P79" i="24"/>
  <c r="P80" i="24"/>
  <c r="P81" i="24"/>
  <c r="P82" i="24"/>
  <c r="Q82" i="24" s="1"/>
  <c r="P83" i="24"/>
  <c r="P84" i="24"/>
  <c r="P85" i="24"/>
  <c r="P86" i="24"/>
  <c r="Q86" i="24" s="1"/>
  <c r="P87" i="24"/>
  <c r="P88" i="24"/>
  <c r="P92" i="24"/>
  <c r="P93" i="24"/>
  <c r="P95" i="24"/>
  <c r="Q95" i="24" s="1"/>
  <c r="P97" i="24"/>
  <c r="P99" i="24"/>
  <c r="Q99" i="24" s="1"/>
  <c r="P101" i="24"/>
  <c r="P105" i="24"/>
  <c r="P106" i="24"/>
  <c r="P107" i="24"/>
  <c r="P108" i="24"/>
  <c r="P109" i="24"/>
  <c r="P110" i="24"/>
  <c r="P111" i="24"/>
  <c r="P112" i="24"/>
  <c r="Q112" i="24" s="1"/>
  <c r="P113" i="24"/>
  <c r="P114" i="24"/>
  <c r="P118" i="24"/>
  <c r="P121" i="24"/>
  <c r="P122" i="24"/>
  <c r="Q122" i="24" s="1"/>
  <c r="P124" i="24"/>
  <c r="P125" i="24"/>
  <c r="Q125" i="24" s="1"/>
  <c r="P126" i="24"/>
  <c r="P128" i="24"/>
  <c r="P129" i="24"/>
  <c r="P133" i="24"/>
  <c r="P134" i="24"/>
  <c r="P135" i="24"/>
  <c r="P136" i="24"/>
  <c r="P137" i="24"/>
  <c r="P138" i="24"/>
  <c r="Q138" i="24" s="1"/>
  <c r="P139" i="24"/>
  <c r="P140" i="24"/>
  <c r="P141" i="24"/>
  <c r="P142" i="24"/>
  <c r="Q142" i="24" s="1"/>
  <c r="P143" i="24"/>
  <c r="P144" i="24"/>
  <c r="P145" i="24"/>
  <c r="P146" i="24"/>
  <c r="Q146" i="24" s="1"/>
  <c r="P147" i="24"/>
  <c r="P148" i="24"/>
  <c r="P149" i="24"/>
  <c r="P150" i="24"/>
  <c r="Q150" i="24" s="1"/>
  <c r="P151" i="24"/>
  <c r="P152" i="24"/>
  <c r="P153" i="24"/>
  <c r="P154" i="24"/>
  <c r="Q154" i="24" s="1"/>
  <c r="P155" i="24"/>
  <c r="P156" i="24"/>
  <c r="P157" i="24"/>
  <c r="P158" i="24"/>
  <c r="Q158" i="24" s="1"/>
  <c r="P159" i="24"/>
  <c r="P160" i="24"/>
  <c r="P161" i="24"/>
  <c r="P162" i="24"/>
  <c r="Q162" i="24" s="1"/>
  <c r="P163" i="24"/>
  <c r="P164" i="24"/>
  <c r="P171" i="24"/>
  <c r="P178" i="24"/>
  <c r="P179" i="24"/>
  <c r="P180" i="24"/>
  <c r="P181" i="24"/>
  <c r="P182" i="24"/>
  <c r="Q182" i="24" s="1"/>
  <c r="P183" i="24"/>
  <c r="P184" i="24"/>
  <c r="P185" i="24"/>
  <c r="P186" i="24"/>
  <c r="Q186" i="24" s="1"/>
  <c r="P187" i="24"/>
  <c r="P188" i="24"/>
  <c r="P189" i="24"/>
  <c r="P190" i="24"/>
  <c r="Q190" i="24" s="1"/>
  <c r="P191" i="24"/>
  <c r="P192" i="24"/>
  <c r="P193" i="24"/>
  <c r="P194" i="24"/>
  <c r="Q194" i="24" s="1"/>
  <c r="P195" i="24"/>
  <c r="P196" i="24"/>
  <c r="P197" i="24"/>
  <c r="P198" i="24"/>
  <c r="Q198" i="24" s="1"/>
  <c r="P200" i="24"/>
  <c r="P206" i="24"/>
  <c r="P207" i="24"/>
  <c r="P208" i="24"/>
  <c r="Q208" i="24" s="1"/>
  <c r="P210" i="24"/>
  <c r="P211" i="24"/>
  <c r="P212" i="24"/>
  <c r="Q212" i="24" s="1"/>
  <c r="P213" i="24"/>
  <c r="P214" i="24"/>
  <c r="P221" i="24"/>
  <c r="P223" i="24"/>
  <c r="P225" i="24"/>
  <c r="P227" i="24"/>
  <c r="P234" i="24"/>
  <c r="P235" i="24"/>
  <c r="P236" i="24"/>
  <c r="P237" i="24"/>
  <c r="P238" i="24"/>
  <c r="Q238" i="24" s="1"/>
  <c r="P239" i="24"/>
  <c r="P240" i="24"/>
  <c r="P241" i="24"/>
  <c r="P242" i="24"/>
  <c r="Q242" i="24" s="1"/>
  <c r="P243" i="24"/>
  <c r="P244" i="24"/>
  <c r="P245" i="24"/>
  <c r="P246" i="24"/>
  <c r="Q246" i="24" s="1"/>
  <c r="P247" i="24"/>
  <c r="P248" i="24"/>
  <c r="P249" i="24"/>
  <c r="P250" i="24"/>
  <c r="Q250" i="24" s="1"/>
  <c r="P257" i="24"/>
  <c r="P261" i="24"/>
  <c r="P265" i="24"/>
  <c r="P269" i="24"/>
  <c r="P270" i="24"/>
  <c r="P273" i="24"/>
  <c r="P277" i="24"/>
  <c r="P281" i="24"/>
  <c r="P282" i="24"/>
  <c r="P283" i="24"/>
  <c r="P284" i="24"/>
  <c r="P285" i="24"/>
  <c r="P286" i="24"/>
  <c r="P287" i="24"/>
  <c r="P288" i="24"/>
  <c r="P289" i="24"/>
  <c r="P290" i="24"/>
  <c r="P291" i="24"/>
  <c r="P17" i="24" s="1"/>
  <c r="P296" i="24"/>
  <c r="P297" i="24"/>
  <c r="Q297" i="24" s="1"/>
  <c r="P298" i="24"/>
  <c r="P299" i="24"/>
  <c r="P300" i="24"/>
  <c r="P301" i="24"/>
  <c r="Q301" i="24" s="1"/>
  <c r="P302" i="24"/>
  <c r="P303" i="24"/>
  <c r="P304" i="24"/>
  <c r="P305" i="24"/>
  <c r="P306" i="24"/>
  <c r="P307" i="24"/>
  <c r="P308" i="24"/>
  <c r="P312" i="24"/>
  <c r="P313" i="24"/>
  <c r="P314" i="24"/>
  <c r="Q314" i="24" s="1"/>
  <c r="P315" i="24"/>
  <c r="P316" i="24"/>
  <c r="P317" i="24"/>
  <c r="P318" i="24"/>
  <c r="Q318" i="24" s="1"/>
  <c r="P319" i="24"/>
  <c r="P320" i="24"/>
  <c r="P321" i="24"/>
  <c r="P322" i="24"/>
  <c r="Q322" i="24" s="1"/>
  <c r="P323" i="24"/>
  <c r="P324" i="24"/>
  <c r="P325" i="24"/>
  <c r="P326" i="24"/>
  <c r="P19" i="24" s="1"/>
  <c r="P329" i="24"/>
  <c r="P330" i="24"/>
  <c r="P331" i="24"/>
  <c r="P332" i="24"/>
  <c r="P333" i="24"/>
  <c r="P334" i="24"/>
  <c r="P335" i="24"/>
  <c r="Q335" i="24" s="1"/>
  <c r="P336" i="24"/>
  <c r="P337" i="24"/>
  <c r="P338" i="24"/>
  <c r="P339" i="24"/>
  <c r="Q339" i="24" s="1"/>
  <c r="P340" i="24"/>
  <c r="P348" i="24"/>
  <c r="Q348" i="24" s="1"/>
  <c r="P349" i="24"/>
  <c r="P351" i="24"/>
  <c r="P352" i="24"/>
  <c r="P353" i="24"/>
  <c r="Q353" i="24" s="1"/>
  <c r="P354" i="24"/>
  <c r="P355" i="24"/>
  <c r="P356" i="24"/>
  <c r="P357" i="24"/>
  <c r="Q357" i="24" s="1"/>
  <c r="P358" i="24"/>
  <c r="P359" i="24"/>
  <c r="P360" i="24"/>
  <c r="P361" i="24"/>
  <c r="Q361" i="24" s="1"/>
  <c r="P362" i="24"/>
  <c r="P363" i="24"/>
  <c r="P364" i="24"/>
  <c r="P365" i="24"/>
  <c r="Q365" i="24" s="1"/>
  <c r="P367" i="24"/>
  <c r="P374" i="24"/>
  <c r="Q374" i="24" s="1"/>
  <c r="P378" i="24"/>
  <c r="P382" i="24"/>
  <c r="P386" i="24"/>
  <c r="P391" i="24"/>
  <c r="Q391" i="24" s="1"/>
  <c r="P392" i="24"/>
  <c r="P393" i="24"/>
  <c r="P394" i="24"/>
  <c r="P395" i="24"/>
  <c r="Q395" i="24" s="1"/>
  <c r="P396" i="24"/>
  <c r="P397" i="24"/>
  <c r="P398" i="24"/>
  <c r="P399" i="24"/>
  <c r="Q399" i="24" s="1"/>
  <c r="P400" i="24"/>
  <c r="P401" i="24"/>
  <c r="P402" i="24"/>
  <c r="P403" i="24"/>
  <c r="Q403" i="24" s="1"/>
  <c r="P404" i="24"/>
  <c r="P405" i="24"/>
  <c r="P406" i="24"/>
  <c r="P407" i="24"/>
  <c r="P23" i="24" s="1"/>
  <c r="P410" i="24"/>
  <c r="P414" i="24"/>
  <c r="Q414" i="24" s="1"/>
  <c r="P415" i="24"/>
  <c r="P418" i="24"/>
  <c r="P425" i="24"/>
  <c r="P426" i="24"/>
  <c r="P427" i="24"/>
  <c r="Q427" i="24" s="1"/>
  <c r="P428" i="24"/>
  <c r="P429" i="24"/>
  <c r="Q429" i="24" s="1"/>
  <c r="P431" i="24"/>
  <c r="P432" i="24"/>
  <c r="Q432" i="24" s="1"/>
  <c r="P433" i="24"/>
  <c r="P434" i="24"/>
  <c r="P435" i="24"/>
  <c r="P436" i="24"/>
  <c r="Q436" i="24" s="1"/>
  <c r="P437" i="24"/>
  <c r="P438" i="24"/>
  <c r="P439" i="24"/>
  <c r="P440" i="24"/>
  <c r="Q440" i="24" s="1"/>
  <c r="P441" i="24"/>
  <c r="P442" i="24"/>
  <c r="P449" i="24"/>
  <c r="P453" i="24"/>
  <c r="P457" i="24"/>
  <c r="P461" i="24"/>
  <c r="P465" i="24"/>
  <c r="P466" i="24"/>
  <c r="P467" i="24"/>
  <c r="P469" i="24"/>
  <c r="P470" i="24"/>
  <c r="Q470" i="24" s="1"/>
  <c r="P471" i="24"/>
  <c r="P476" i="24"/>
  <c r="P478" i="24"/>
  <c r="P480" i="24"/>
  <c r="P482" i="24"/>
  <c r="P484" i="24"/>
  <c r="Q484" i="24" s="1"/>
  <c r="P486" i="24"/>
  <c r="P488" i="24"/>
  <c r="P490" i="24"/>
  <c r="P494" i="24"/>
  <c r="P495" i="24"/>
  <c r="P496" i="24"/>
  <c r="P497" i="24"/>
  <c r="Q497" i="24" s="1"/>
  <c r="P498" i="24"/>
  <c r="P499" i="24"/>
  <c r="P503" i="24"/>
  <c r="P508" i="24"/>
  <c r="P31" i="24"/>
  <c r="P512" i="24"/>
  <c r="P513" i="24"/>
  <c r="P514" i="24"/>
  <c r="P516" i="24"/>
  <c r="P517" i="24"/>
  <c r="P518" i="24"/>
  <c r="P519" i="24"/>
  <c r="Q519" i="24" s="1"/>
  <c r="P520" i="24"/>
  <c r="P521" i="24"/>
  <c r="P522" i="24"/>
  <c r="P524" i="24"/>
  <c r="P525" i="24"/>
  <c r="P619" i="24"/>
  <c r="P620" i="24"/>
  <c r="P621" i="24"/>
  <c r="P622" i="24"/>
  <c r="P623" i="24"/>
  <c r="P624" i="24"/>
  <c r="P625" i="24"/>
  <c r="P626" i="24"/>
  <c r="P627" i="24"/>
  <c r="P628" i="24"/>
  <c r="P629" i="24"/>
  <c r="P630" i="24"/>
  <c r="P631" i="24"/>
  <c r="P632" i="24"/>
  <c r="P633" i="24"/>
  <c r="P635" i="24"/>
  <c r="P636" i="24"/>
  <c r="P637" i="24"/>
  <c r="Q637" i="24" s="1"/>
  <c r="P638" i="24"/>
  <c r="P642" i="24"/>
  <c r="P646" i="24"/>
  <c r="P658" i="24"/>
  <c r="P660" i="24"/>
  <c r="P662" i="24"/>
  <c r="P668" i="24"/>
  <c r="P672" i="24"/>
  <c r="Q672" i="24" s="1"/>
  <c r="P680" i="24"/>
  <c r="P690" i="24"/>
  <c r="P692" i="24"/>
  <c r="P693" i="24"/>
  <c r="P696" i="24"/>
  <c r="P697" i="24"/>
  <c r="P701" i="24"/>
  <c r="P707" i="24"/>
  <c r="P710" i="24"/>
  <c r="P711" i="24"/>
  <c r="Q711" i="24" s="1"/>
  <c r="P714" i="24"/>
  <c r="Q714" i="24" s="1"/>
  <c r="P715" i="24"/>
  <c r="P717" i="24"/>
  <c r="Q717" i="24" s="1"/>
  <c r="P718" i="24"/>
  <c r="P719" i="24"/>
  <c r="Q719" i="24" s="1"/>
  <c r="P722" i="24"/>
  <c r="P725" i="24"/>
  <c r="Q725" i="24" s="1"/>
  <c r="P726" i="24"/>
  <c r="P729" i="24"/>
  <c r="P736" i="24"/>
  <c r="P738" i="24"/>
  <c r="P739" i="24"/>
  <c r="P740" i="24"/>
  <c r="P748" i="24"/>
  <c r="P751" i="24"/>
  <c r="P753" i="24"/>
  <c r="P756" i="24"/>
  <c r="P757" i="24"/>
  <c r="P531" i="24"/>
  <c r="P539" i="24"/>
  <c r="Q539" i="24" s="1"/>
  <c r="P548" i="24"/>
  <c r="P550" i="24"/>
  <c r="P551" i="24"/>
  <c r="Q551" i="24" s="1"/>
  <c r="P552" i="24"/>
  <c r="P571" i="24"/>
  <c r="P580" i="24"/>
  <c r="Q580" i="24" s="1"/>
  <c r="P585" i="24"/>
  <c r="P588" i="24"/>
  <c r="P590" i="24"/>
  <c r="Q590" i="24" s="1"/>
  <c r="P596" i="24"/>
  <c r="Q596" i="24" s="1"/>
  <c r="P602" i="24"/>
  <c r="P604" i="24"/>
  <c r="P610" i="24"/>
  <c r="Q610" i="24" s="1"/>
  <c r="P774" i="24"/>
  <c r="P509" i="24"/>
  <c r="Q69" i="24"/>
  <c r="Q71" i="24"/>
  <c r="Q72" i="24"/>
  <c r="Q73" i="24"/>
  <c r="Q75" i="24"/>
  <c r="Q76" i="24"/>
  <c r="Q77" i="24"/>
  <c r="Q79" i="24"/>
  <c r="Q80" i="24"/>
  <c r="Q81" i="24"/>
  <c r="Q83" i="24"/>
  <c r="Q84" i="24"/>
  <c r="Q85" i="24"/>
  <c r="Q87" i="24"/>
  <c r="Q88" i="24"/>
  <c r="Q92" i="24"/>
  <c r="Q93" i="24"/>
  <c r="Q97" i="24"/>
  <c r="Q101" i="24"/>
  <c r="Q105" i="24"/>
  <c r="Q106" i="24"/>
  <c r="Q107" i="24"/>
  <c r="Q109" i="24"/>
  <c r="Q110" i="24"/>
  <c r="Q111" i="24"/>
  <c r="Q113" i="24"/>
  <c r="Q114" i="24"/>
  <c r="Q118" i="24"/>
  <c r="Q121" i="24"/>
  <c r="Q124" i="24"/>
  <c r="Q126" i="24"/>
  <c r="Q128" i="24"/>
  <c r="Q129" i="24"/>
  <c r="Q133" i="24"/>
  <c r="Q135" i="24"/>
  <c r="Q136" i="24"/>
  <c r="Q137" i="24"/>
  <c r="Q139" i="24"/>
  <c r="Q140" i="24"/>
  <c r="Q141" i="24"/>
  <c r="Q143" i="24"/>
  <c r="Q144" i="24"/>
  <c r="Q145" i="24"/>
  <c r="Q147" i="24"/>
  <c r="Q148" i="24"/>
  <c r="Q149" i="24"/>
  <c r="Q151" i="24"/>
  <c r="Q152" i="24"/>
  <c r="Q153" i="24"/>
  <c r="Q155" i="24"/>
  <c r="Q156" i="24"/>
  <c r="Q157" i="24"/>
  <c r="Q159" i="24"/>
  <c r="Q160" i="24"/>
  <c r="Q161" i="24"/>
  <c r="Q163" i="24"/>
  <c r="Q164" i="24"/>
  <c r="Q171" i="24"/>
  <c r="Q179" i="24"/>
  <c r="Q180" i="24"/>
  <c r="Q181" i="24"/>
  <c r="Q183" i="24"/>
  <c r="Q184" i="24"/>
  <c r="Q185" i="24"/>
  <c r="Q187" i="24"/>
  <c r="Q188" i="24"/>
  <c r="Q189" i="24"/>
  <c r="Q191" i="24"/>
  <c r="Q192" i="24"/>
  <c r="Q193" i="24"/>
  <c r="Q195" i="24"/>
  <c r="Q196" i="24"/>
  <c r="Q197" i="24"/>
  <c r="Q200" i="24"/>
  <c r="Q206" i="24"/>
  <c r="Q207" i="24"/>
  <c r="Q209" i="24"/>
  <c r="Q210" i="24"/>
  <c r="Q211" i="24"/>
  <c r="Q213" i="24"/>
  <c r="Q214" i="24"/>
  <c r="Q221" i="24"/>
  <c r="Q223" i="24"/>
  <c r="Q225" i="24"/>
  <c r="Q227" i="24"/>
  <c r="Q235" i="24"/>
  <c r="Q236" i="24"/>
  <c r="Q237" i="24"/>
  <c r="Q239" i="24"/>
  <c r="Q240" i="24"/>
  <c r="Q241" i="24"/>
  <c r="Q243" i="24"/>
  <c r="Q244" i="24"/>
  <c r="Q245" i="24"/>
  <c r="Q247" i="24"/>
  <c r="Q248" i="24"/>
  <c r="Q249" i="24"/>
  <c r="Q257" i="24"/>
  <c r="Q261" i="24"/>
  <c r="Q265" i="24"/>
  <c r="Q269" i="24"/>
  <c r="Q270" i="24"/>
  <c r="Q273" i="24"/>
  <c r="Q277" i="24"/>
  <c r="Q281" i="24"/>
  <c r="Q282" i="24"/>
  <c r="Q283" i="24"/>
  <c r="Q284" i="24"/>
  <c r="Q285" i="24"/>
  <c r="Q286" i="24"/>
  <c r="Q287" i="24"/>
  <c r="Q288" i="24"/>
  <c r="Q289" i="24"/>
  <c r="Q290" i="24"/>
  <c r="Q291" i="24"/>
  <c r="Q17" i="24" s="1"/>
  <c r="Q296" i="24"/>
  <c r="Q298" i="24"/>
  <c r="Q299" i="24"/>
  <c r="Q300" i="24"/>
  <c r="Q302" i="24"/>
  <c r="Q303" i="24"/>
  <c r="Q304" i="24"/>
  <c r="Q305" i="24"/>
  <c r="Q306" i="24"/>
  <c r="Q307" i="24"/>
  <c r="Q308" i="24"/>
  <c r="Q312" i="24"/>
  <c r="Q313" i="24"/>
  <c r="Q315" i="24"/>
  <c r="Q316" i="24"/>
  <c r="Q317" i="24"/>
  <c r="Q319" i="24"/>
  <c r="Q320" i="24"/>
  <c r="Q321" i="24"/>
  <c r="Q323" i="24"/>
  <c r="Q324" i="24"/>
  <c r="Q325" i="24"/>
  <c r="Q329" i="24"/>
  <c r="Q330" i="24"/>
  <c r="Q332" i="24"/>
  <c r="Q333" i="24"/>
  <c r="Q334" i="24"/>
  <c r="Q336" i="24"/>
  <c r="Q337" i="24"/>
  <c r="Q338" i="24"/>
  <c r="Q340" i="24"/>
  <c r="Q349" i="24"/>
  <c r="Q351" i="24"/>
  <c r="Q352" i="24"/>
  <c r="Q354" i="24"/>
  <c r="Q355" i="24"/>
  <c r="Q356" i="24"/>
  <c r="Q358" i="24"/>
  <c r="Q359" i="24"/>
  <c r="Q360" i="24"/>
  <c r="Q362" i="24"/>
  <c r="Q363" i="24"/>
  <c r="Q364" i="24"/>
  <c r="Q367" i="24"/>
  <c r="Q378" i="24"/>
  <c r="Q382" i="24"/>
  <c r="Q386" i="24"/>
  <c r="Q392" i="24"/>
  <c r="Q393" i="24"/>
  <c r="Q394" i="24"/>
  <c r="Q396" i="24"/>
  <c r="Q397" i="24"/>
  <c r="Q398" i="24"/>
  <c r="Q400" i="24"/>
  <c r="Q401" i="24"/>
  <c r="Q402" i="24"/>
  <c r="Q404" i="24"/>
  <c r="Q405" i="24"/>
  <c r="Q406" i="24"/>
  <c r="Q410" i="24"/>
  <c r="Q415" i="24"/>
  <c r="Q418" i="24"/>
  <c r="Q426" i="24"/>
  <c r="Q428" i="24"/>
  <c r="Q431" i="24"/>
  <c r="Q433" i="24"/>
  <c r="Q434" i="24"/>
  <c r="Q435" i="24"/>
  <c r="Q437" i="24"/>
  <c r="Q438" i="24"/>
  <c r="Q439" i="24"/>
  <c r="Q441" i="24"/>
  <c r="Q442" i="24"/>
  <c r="Q443" i="24"/>
  <c r="Q449" i="24"/>
  <c r="Q453" i="24"/>
  <c r="Q457" i="24"/>
  <c r="Q461" i="24"/>
  <c r="Q466" i="24"/>
  <c r="Q467" i="24"/>
  <c r="Q469" i="24"/>
  <c r="Q471" i="24"/>
  <c r="Q472" i="24"/>
  <c r="Q476" i="24"/>
  <c r="Q478" i="24"/>
  <c r="Q480" i="24"/>
  <c r="Q482" i="24"/>
  <c r="Q486" i="24"/>
  <c r="Q488" i="24"/>
  <c r="Q490" i="24"/>
  <c r="Q494" i="24"/>
  <c r="Q495" i="24"/>
  <c r="Q500" i="24" s="1"/>
  <c r="Q496" i="24"/>
  <c r="Q498" i="24"/>
  <c r="Q499" i="24"/>
  <c r="Q29" i="24"/>
  <c r="Q503" i="24"/>
  <c r="Q508" i="24"/>
  <c r="Q31" i="24"/>
  <c r="Q512" i="24"/>
  <c r="Q513" i="24"/>
  <c r="Q514" i="24"/>
  <c r="Q516" i="24"/>
  <c r="Q517" i="24"/>
  <c r="Q518" i="24"/>
  <c r="Q520" i="24"/>
  <c r="Q521" i="24"/>
  <c r="Q522" i="24"/>
  <c r="Q524" i="24"/>
  <c r="Q525" i="24"/>
  <c r="Q619" i="24"/>
  <c r="Q620" i="24"/>
  <c r="Q621" i="24"/>
  <c r="Q622" i="24"/>
  <c r="Q623" i="24"/>
  <c r="Q624" i="24"/>
  <c r="Q625" i="24"/>
  <c r="Q626" i="24"/>
  <c r="Q627" i="24"/>
  <c r="Q628" i="24"/>
  <c r="Q629" i="24"/>
  <c r="Q630" i="24"/>
  <c r="Q631" i="24"/>
  <c r="Q632" i="24"/>
  <c r="Q633" i="24"/>
  <c r="Q634" i="24"/>
  <c r="Q635" i="24"/>
  <c r="Q636" i="24"/>
  <c r="Q638" i="24"/>
  <c r="Q642" i="24"/>
  <c r="Q644" i="24"/>
  <c r="Q646" i="24"/>
  <c r="Q648" i="24"/>
  <c r="Q650" i="24"/>
  <c r="Q652" i="24"/>
  <c r="Q657" i="24"/>
  <c r="Q658" i="24"/>
  <c r="Q659" i="24"/>
  <c r="Q660" i="24"/>
  <c r="Q661" i="24"/>
  <c r="Q662" i="24"/>
  <c r="Q668" i="24"/>
  <c r="Q676" i="24"/>
  <c r="Q678" i="24"/>
  <c r="Q680" i="24"/>
  <c r="Q682" i="24"/>
  <c r="Q686" i="24"/>
  <c r="Q690" i="24"/>
  <c r="Q691" i="24"/>
  <c r="Q692" i="24"/>
  <c r="Q693" i="24"/>
  <c r="Q696" i="24"/>
  <c r="Q697" i="24"/>
  <c r="Q701" i="24"/>
  <c r="Q707" i="24"/>
  <c r="Q710" i="24"/>
  <c r="Q715" i="24"/>
  <c r="Q718" i="24"/>
  <c r="Q720" i="24"/>
  <c r="Q722" i="24"/>
  <c r="Q723" i="24"/>
  <c r="Q724" i="24"/>
  <c r="Q726" i="24"/>
  <c r="Q729" i="24"/>
  <c r="Q732" i="24"/>
  <c r="Q738" i="24"/>
  <c r="Q739" i="24"/>
  <c r="Q740" i="24"/>
  <c r="Q743" i="24"/>
  <c r="Q748" i="24"/>
  <c r="Q751" i="24"/>
  <c r="Q753" i="24"/>
  <c r="Q756" i="24"/>
  <c r="Q757" i="24"/>
  <c r="Q531" i="24"/>
  <c r="Q535" i="24"/>
  <c r="Q548" i="24"/>
  <c r="Q549" i="24"/>
  <c r="Q550" i="24"/>
  <c r="Q552" i="24"/>
  <c r="Q553" i="24"/>
  <c r="Q555" i="24"/>
  <c r="Q567" i="24"/>
  <c r="Q571" i="24"/>
  <c r="Q576" i="24"/>
  <c r="Q581" i="24"/>
  <c r="Q584" i="24"/>
  <c r="Q585" i="24"/>
  <c r="Q586" i="24"/>
  <c r="Q588" i="24"/>
  <c r="Q592" i="24"/>
  <c r="Q597" i="24"/>
  <c r="Q602" i="24"/>
  <c r="Q770" i="24"/>
  <c r="Q773" i="24"/>
  <c r="Q774" i="24"/>
  <c r="Q64" i="24" s="1"/>
  <c r="Q509" i="24"/>
  <c r="Q781" i="24"/>
  <c r="S69" i="24"/>
  <c r="R69" i="24"/>
  <c r="S70" i="24"/>
  <c r="R70" i="24"/>
  <c r="S71" i="24"/>
  <c r="R71" i="24"/>
  <c r="S72" i="24"/>
  <c r="R72" i="24"/>
  <c r="R73" i="24"/>
  <c r="R74" i="24"/>
  <c r="R75" i="24"/>
  <c r="R76" i="24"/>
  <c r="R77" i="24"/>
  <c r="R78" i="24"/>
  <c r="R79" i="24"/>
  <c r="R80" i="24"/>
  <c r="R81" i="24"/>
  <c r="R82" i="24"/>
  <c r="R83" i="24"/>
  <c r="R84" i="24"/>
  <c r="R85" i="24"/>
  <c r="R86" i="24"/>
  <c r="R87" i="24"/>
  <c r="R88" i="24"/>
  <c r="S92" i="24"/>
  <c r="R92" i="24"/>
  <c r="S93" i="24"/>
  <c r="R93" i="24"/>
  <c r="S95" i="24"/>
  <c r="R95" i="24" s="1"/>
  <c r="S97" i="24"/>
  <c r="R97" i="24"/>
  <c r="S99" i="24"/>
  <c r="R99" i="24" s="1"/>
  <c r="S101" i="24"/>
  <c r="R101" i="24"/>
  <c r="S105" i="24"/>
  <c r="R105" i="24" s="1"/>
  <c r="S106" i="24"/>
  <c r="R106" i="24"/>
  <c r="S107" i="24"/>
  <c r="R107" i="24" s="1"/>
  <c r="S108" i="24"/>
  <c r="R108" i="24"/>
  <c r="S109" i="24"/>
  <c r="R109" i="24" s="1"/>
  <c r="S110" i="24"/>
  <c r="R110" i="24"/>
  <c r="S111" i="24"/>
  <c r="R111" i="24" s="1"/>
  <c r="S112" i="24"/>
  <c r="R112" i="24"/>
  <c r="S113" i="24"/>
  <c r="R113" i="24" s="1"/>
  <c r="S114" i="24"/>
  <c r="R114" i="24"/>
  <c r="R115" i="24"/>
  <c r="R6" i="24" s="1"/>
  <c r="S118" i="24"/>
  <c r="R118" i="24"/>
  <c r="S121" i="24"/>
  <c r="R121" i="24"/>
  <c r="S122" i="24"/>
  <c r="R122" i="24"/>
  <c r="S124" i="24"/>
  <c r="R124" i="24"/>
  <c r="S125" i="24"/>
  <c r="R125" i="24"/>
  <c r="S126" i="24"/>
  <c r="R126" i="24"/>
  <c r="S128" i="24"/>
  <c r="R128" i="24"/>
  <c r="S129" i="24"/>
  <c r="R129" i="24"/>
  <c r="S133" i="24"/>
  <c r="R133" i="24"/>
  <c r="R165" i="24" s="1"/>
  <c r="R8" i="24" s="1"/>
  <c r="S134" i="24"/>
  <c r="R134" i="24"/>
  <c r="S135" i="24"/>
  <c r="R135" i="24"/>
  <c r="S136" i="24"/>
  <c r="R136" i="24"/>
  <c r="S137" i="24"/>
  <c r="R137" i="24"/>
  <c r="S138" i="24"/>
  <c r="R138" i="24"/>
  <c r="S139" i="24"/>
  <c r="R139" i="24"/>
  <c r="S140" i="24"/>
  <c r="R140" i="24"/>
  <c r="S141" i="24"/>
  <c r="R141" i="24"/>
  <c r="S142" i="24"/>
  <c r="R142" i="24"/>
  <c r="S143" i="24"/>
  <c r="R143" i="24"/>
  <c r="S144" i="24"/>
  <c r="R144" i="24"/>
  <c r="S145" i="24"/>
  <c r="R145" i="24"/>
  <c r="S146" i="24"/>
  <c r="R146" i="24"/>
  <c r="S147" i="24"/>
  <c r="R147" i="24"/>
  <c r="S148" i="24"/>
  <c r="R148" i="24"/>
  <c r="S149" i="24"/>
  <c r="R149" i="24"/>
  <c r="S150" i="24"/>
  <c r="R150" i="24"/>
  <c r="S151" i="24"/>
  <c r="R151" i="24"/>
  <c r="S152" i="24"/>
  <c r="R152" i="24"/>
  <c r="S153" i="24"/>
  <c r="R153" i="24"/>
  <c r="S154" i="24"/>
  <c r="R154" i="24"/>
  <c r="S155" i="24"/>
  <c r="R155" i="24"/>
  <c r="S156" i="24"/>
  <c r="R156" i="24"/>
  <c r="S157" i="24"/>
  <c r="R157" i="24"/>
  <c r="S158" i="24"/>
  <c r="R158" i="24"/>
  <c r="S159" i="24"/>
  <c r="R159" i="24"/>
  <c r="S160" i="24"/>
  <c r="R160" i="24"/>
  <c r="S161" i="24"/>
  <c r="R161" i="24"/>
  <c r="S162" i="24"/>
  <c r="R162" i="24"/>
  <c r="S163" i="24"/>
  <c r="R163" i="24"/>
  <c r="S164" i="24"/>
  <c r="R164" i="24"/>
  <c r="S171" i="24"/>
  <c r="R171" i="24" s="1"/>
  <c r="S178" i="24"/>
  <c r="R178" i="24" s="1"/>
  <c r="S179" i="24"/>
  <c r="S180" i="24"/>
  <c r="R180" i="24" s="1"/>
  <c r="S181" i="24"/>
  <c r="R181" i="24" s="1"/>
  <c r="S182" i="24"/>
  <c r="R182" i="24"/>
  <c r="S183" i="24"/>
  <c r="R183" i="24" s="1"/>
  <c r="S184" i="24"/>
  <c r="R184" i="24"/>
  <c r="S185" i="24"/>
  <c r="R185" i="24" s="1"/>
  <c r="S186" i="24"/>
  <c r="R186" i="24" s="1"/>
  <c r="S187" i="24"/>
  <c r="R187" i="24" s="1"/>
  <c r="S188" i="24"/>
  <c r="R188" i="24"/>
  <c r="S189" i="24"/>
  <c r="R189" i="24" s="1"/>
  <c r="S190" i="24"/>
  <c r="R190" i="24"/>
  <c r="S191" i="24"/>
  <c r="R191" i="24" s="1"/>
  <c r="S192" i="24"/>
  <c r="R192" i="24"/>
  <c r="S193" i="24"/>
  <c r="R193" i="24" s="1"/>
  <c r="S194" i="24"/>
  <c r="R194" i="24" s="1"/>
  <c r="S195" i="24"/>
  <c r="R195" i="24" s="1"/>
  <c r="S196" i="24"/>
  <c r="R196" i="24"/>
  <c r="S197" i="24"/>
  <c r="R197" i="24" s="1"/>
  <c r="S198" i="24"/>
  <c r="R198" i="24"/>
  <c r="S200" i="24"/>
  <c r="R200" i="24"/>
  <c r="S205" i="24"/>
  <c r="R205" i="24"/>
  <c r="S206" i="24"/>
  <c r="R206" i="24"/>
  <c r="S207" i="24"/>
  <c r="R207" i="24"/>
  <c r="S208" i="24"/>
  <c r="R208" i="24"/>
  <c r="S209" i="24"/>
  <c r="R209" i="24"/>
  <c r="S210" i="24"/>
  <c r="R210" i="24"/>
  <c r="S211" i="24"/>
  <c r="R211" i="24"/>
  <c r="S212" i="24"/>
  <c r="R212" i="24"/>
  <c r="S213" i="24"/>
  <c r="R213" i="24"/>
  <c r="R214" i="24"/>
  <c r="R215" i="24"/>
  <c r="R13" i="24" s="1"/>
  <c r="S221" i="24"/>
  <c r="R221" i="24" s="1"/>
  <c r="S223" i="24"/>
  <c r="R223" i="24"/>
  <c r="S225" i="24"/>
  <c r="R225" i="24" s="1"/>
  <c r="S227" i="24"/>
  <c r="R227" i="24" s="1"/>
  <c r="S229" i="24"/>
  <c r="R229" i="24"/>
  <c r="S234" i="24"/>
  <c r="S235" i="24"/>
  <c r="R235" i="24" s="1"/>
  <c r="S236" i="24"/>
  <c r="R236" i="24" s="1"/>
  <c r="S237" i="24"/>
  <c r="R237" i="24" s="1"/>
  <c r="S238" i="24"/>
  <c r="R238" i="24" s="1"/>
  <c r="S239" i="24"/>
  <c r="R239" i="24"/>
  <c r="S240" i="24"/>
  <c r="R240" i="24" s="1"/>
  <c r="S241" i="24"/>
  <c r="R241" i="24"/>
  <c r="S242" i="24"/>
  <c r="R242" i="24" s="1"/>
  <c r="S243" i="24"/>
  <c r="R243" i="24" s="1"/>
  <c r="S244" i="24"/>
  <c r="R244" i="24" s="1"/>
  <c r="S245" i="24"/>
  <c r="R245" i="24"/>
  <c r="S246" i="24"/>
  <c r="R246" i="24" s="1"/>
  <c r="S247" i="24"/>
  <c r="R247" i="24"/>
  <c r="S248" i="24"/>
  <c r="R248" i="24" s="1"/>
  <c r="S249" i="24"/>
  <c r="R249" i="24"/>
  <c r="R250" i="24"/>
  <c r="S257" i="24"/>
  <c r="R257" i="24"/>
  <c r="S261" i="24"/>
  <c r="R261" i="24"/>
  <c r="S265" i="24"/>
  <c r="R265" i="24"/>
  <c r="S269" i="24"/>
  <c r="R269" i="24"/>
  <c r="S270" i="24"/>
  <c r="R270" i="24"/>
  <c r="S273" i="24"/>
  <c r="R273" i="24"/>
  <c r="S277" i="24"/>
  <c r="R277" i="24"/>
  <c r="S281" i="24"/>
  <c r="R281" i="24"/>
  <c r="S282" i="24"/>
  <c r="S283" i="24"/>
  <c r="R283" i="24"/>
  <c r="S284" i="24"/>
  <c r="R284" i="24" s="1"/>
  <c r="S285" i="24"/>
  <c r="R285" i="24"/>
  <c r="S286" i="24"/>
  <c r="R286" i="24" s="1"/>
  <c r="S287" i="24"/>
  <c r="R287" i="24"/>
  <c r="S288" i="24"/>
  <c r="R288" i="24" s="1"/>
  <c r="S289" i="24"/>
  <c r="R289" i="24"/>
  <c r="R290" i="24"/>
  <c r="S296" i="24"/>
  <c r="R296" i="24" s="1"/>
  <c r="S297" i="24"/>
  <c r="R297" i="24" s="1"/>
  <c r="S298" i="24"/>
  <c r="R298" i="24"/>
  <c r="S299" i="24"/>
  <c r="R299" i="24" s="1"/>
  <c r="S300" i="24"/>
  <c r="R300" i="24"/>
  <c r="S301" i="24"/>
  <c r="R301" i="24" s="1"/>
  <c r="S302" i="24"/>
  <c r="R302" i="24"/>
  <c r="S303" i="24"/>
  <c r="R303" i="24" s="1"/>
  <c r="S304" i="24"/>
  <c r="R304" i="24" s="1"/>
  <c r="S305" i="24"/>
  <c r="R305" i="24" s="1"/>
  <c r="S306" i="24"/>
  <c r="R306" i="24"/>
  <c r="R307" i="24"/>
  <c r="R308" i="24"/>
  <c r="S312" i="24"/>
  <c r="R312" i="24" s="1"/>
  <c r="S313" i="24"/>
  <c r="S314" i="24"/>
  <c r="R314" i="24" s="1"/>
  <c r="S315" i="24"/>
  <c r="R315" i="24"/>
  <c r="S316" i="24"/>
  <c r="R316" i="24" s="1"/>
  <c r="S317" i="24"/>
  <c r="R317" i="24" s="1"/>
  <c r="S318" i="24"/>
  <c r="R318" i="24" s="1"/>
  <c r="S319" i="24"/>
  <c r="R319" i="24" s="1"/>
  <c r="S320" i="24"/>
  <c r="R320" i="24" s="1"/>
  <c r="S321" i="24"/>
  <c r="R321" i="24"/>
  <c r="S322" i="24"/>
  <c r="R322" i="24" s="1"/>
  <c r="S323" i="24"/>
  <c r="R323" i="24"/>
  <c r="S324" i="24"/>
  <c r="R324" i="24" s="1"/>
  <c r="R325" i="24"/>
  <c r="S329" i="24"/>
  <c r="R329" i="24"/>
  <c r="S330" i="24"/>
  <c r="R330" i="24"/>
  <c r="S331" i="24"/>
  <c r="R331" i="24"/>
  <c r="S332" i="24"/>
  <c r="R332" i="24"/>
  <c r="S333" i="24"/>
  <c r="R333" i="24"/>
  <c r="S334" i="24"/>
  <c r="R334" i="24"/>
  <c r="S335" i="24"/>
  <c r="R335" i="24"/>
  <c r="S336" i="24"/>
  <c r="R336" i="24"/>
  <c r="S337" i="24"/>
  <c r="R337" i="24"/>
  <c r="S338" i="24"/>
  <c r="R338" i="24"/>
  <c r="S339" i="24"/>
  <c r="R339" i="24"/>
  <c r="S340" i="24"/>
  <c r="R340" i="24"/>
  <c r="S347" i="24"/>
  <c r="S348" i="24"/>
  <c r="R348" i="24"/>
  <c r="S349" i="24"/>
  <c r="R349" i="24" s="1"/>
  <c r="S350" i="24"/>
  <c r="R350" i="24" s="1"/>
  <c r="S351" i="24"/>
  <c r="R351" i="24" s="1"/>
  <c r="S352" i="24"/>
  <c r="R352" i="24"/>
  <c r="S353" i="24"/>
  <c r="R353" i="24" s="1"/>
  <c r="S354" i="24"/>
  <c r="R354" i="24" s="1"/>
  <c r="S355" i="24"/>
  <c r="R355" i="24" s="1"/>
  <c r="S356" i="24"/>
  <c r="R356" i="24"/>
  <c r="S357" i="24"/>
  <c r="R357" i="24" s="1"/>
  <c r="S358" i="24"/>
  <c r="R358" i="24" s="1"/>
  <c r="S359" i="24"/>
  <c r="R359" i="24" s="1"/>
  <c r="S360" i="24"/>
  <c r="R360" i="24" s="1"/>
  <c r="S361" i="24"/>
  <c r="R361" i="24" s="1"/>
  <c r="S362" i="24"/>
  <c r="R362" i="24" s="1"/>
  <c r="S363" i="24"/>
  <c r="R363" i="24" s="1"/>
  <c r="S364" i="24"/>
  <c r="R364" i="24"/>
  <c r="S365" i="24"/>
  <c r="R365" i="24" s="1"/>
  <c r="S366" i="24"/>
  <c r="R366" i="24" s="1"/>
  <c r="S367" i="24"/>
  <c r="R367" i="24" s="1"/>
  <c r="S374" i="24"/>
  <c r="R374" i="24"/>
  <c r="S378" i="24"/>
  <c r="R378" i="24"/>
  <c r="S382" i="24"/>
  <c r="R382" i="24"/>
  <c r="S386" i="24"/>
  <c r="R386" i="24" s="1"/>
  <c r="S391" i="24"/>
  <c r="S392" i="24"/>
  <c r="R392" i="24"/>
  <c r="S393" i="24"/>
  <c r="R393" i="24" s="1"/>
  <c r="S394" i="24"/>
  <c r="R394" i="24" s="1"/>
  <c r="S395" i="24"/>
  <c r="R395" i="24" s="1"/>
  <c r="S396" i="24"/>
  <c r="R396" i="24"/>
  <c r="S397" i="24"/>
  <c r="R397" i="24" s="1"/>
  <c r="S398" i="24"/>
  <c r="R398" i="24" s="1"/>
  <c r="S399" i="24"/>
  <c r="R399" i="24" s="1"/>
  <c r="S400" i="24"/>
  <c r="R400" i="24"/>
  <c r="S401" i="24"/>
  <c r="R401" i="24" s="1"/>
  <c r="S402" i="24"/>
  <c r="R402" i="24" s="1"/>
  <c r="S403" i="24"/>
  <c r="R403" i="24" s="1"/>
  <c r="S404" i="24"/>
  <c r="R404" i="24" s="1"/>
  <c r="S405" i="24"/>
  <c r="R405" i="24" s="1"/>
  <c r="S406" i="24"/>
  <c r="R406" i="24" s="1"/>
  <c r="S410" i="24"/>
  <c r="R410" i="24"/>
  <c r="S414" i="24"/>
  <c r="R414" i="24"/>
  <c r="S415" i="24"/>
  <c r="R415" i="24" s="1"/>
  <c r="S418" i="24"/>
  <c r="R418" i="24"/>
  <c r="S425" i="24"/>
  <c r="R425" i="24"/>
  <c r="S426" i="24"/>
  <c r="R426" i="24"/>
  <c r="S427" i="24"/>
  <c r="R427" i="24"/>
  <c r="S428" i="24"/>
  <c r="R428" i="24"/>
  <c r="S429" i="24"/>
  <c r="R429" i="24"/>
  <c r="S430" i="24"/>
  <c r="R430" i="24"/>
  <c r="S431" i="24"/>
  <c r="R431" i="24"/>
  <c r="S432" i="24"/>
  <c r="R432" i="24"/>
  <c r="S433" i="24"/>
  <c r="R433" i="24"/>
  <c r="S434" i="24"/>
  <c r="R434" i="24"/>
  <c r="S435" i="24"/>
  <c r="R435" i="24"/>
  <c r="S436" i="24"/>
  <c r="R436" i="24"/>
  <c r="S437" i="24"/>
  <c r="R437" i="24"/>
  <c r="S438" i="24"/>
  <c r="R438" i="24"/>
  <c r="S439" i="24"/>
  <c r="R439" i="24"/>
  <c r="S440" i="24"/>
  <c r="R440" i="24"/>
  <c r="S441" i="24"/>
  <c r="R441" i="24"/>
  <c r="S442" i="24"/>
  <c r="R442" i="24"/>
  <c r="S443" i="24"/>
  <c r="R443" i="24"/>
  <c r="S449" i="24"/>
  <c r="R449" i="24" s="1"/>
  <c r="S453" i="24"/>
  <c r="R453" i="24"/>
  <c r="S457" i="24"/>
  <c r="R457" i="24" s="1"/>
  <c r="S461" i="24"/>
  <c r="R461" i="24"/>
  <c r="S465" i="24"/>
  <c r="S466" i="24"/>
  <c r="R466" i="24"/>
  <c r="S467" i="24"/>
  <c r="R467" i="24" s="1"/>
  <c r="S468" i="24"/>
  <c r="R468" i="24"/>
  <c r="S469" i="24"/>
  <c r="R469" i="24" s="1"/>
  <c r="S470" i="24"/>
  <c r="R470" i="24"/>
  <c r="S471" i="24"/>
  <c r="R471" i="24" s="1"/>
  <c r="S472" i="24"/>
  <c r="R472" i="24"/>
  <c r="S476" i="24"/>
  <c r="R476" i="24"/>
  <c r="S478" i="24"/>
  <c r="R478" i="24"/>
  <c r="S480" i="24"/>
  <c r="R480" i="24"/>
  <c r="S482" i="24"/>
  <c r="R482" i="24"/>
  <c r="S484" i="24"/>
  <c r="R484" i="24"/>
  <c r="S486" i="24"/>
  <c r="R486" i="24"/>
  <c r="S488" i="24"/>
  <c r="R488" i="24"/>
  <c r="S490" i="24"/>
  <c r="R490" i="24"/>
  <c r="S494" i="24"/>
  <c r="R494" i="24"/>
  <c r="S495" i="24"/>
  <c r="S496" i="24"/>
  <c r="R496" i="24"/>
  <c r="S497" i="24"/>
  <c r="R497" i="24" s="1"/>
  <c r="S498" i="24"/>
  <c r="R498" i="24"/>
  <c r="S499" i="24"/>
  <c r="R499" i="24" s="1"/>
  <c r="S503" i="24"/>
  <c r="S505" i="24" s="1"/>
  <c r="R503" i="24"/>
  <c r="S508" i="24"/>
  <c r="S512" i="24"/>
  <c r="R512" i="24"/>
  <c r="S513" i="24"/>
  <c r="R513" i="24"/>
  <c r="S514" i="24"/>
  <c r="R514" i="24"/>
  <c r="S516" i="24"/>
  <c r="R516" i="24" s="1"/>
  <c r="S517" i="24"/>
  <c r="R517" i="24"/>
  <c r="S518" i="24"/>
  <c r="R518" i="24" s="1"/>
  <c r="S519" i="24"/>
  <c r="R519" i="24"/>
  <c r="S520" i="24"/>
  <c r="R520" i="24" s="1"/>
  <c r="S521" i="24"/>
  <c r="R521" i="24"/>
  <c r="S522" i="24"/>
  <c r="R522" i="24" s="1"/>
  <c r="S524" i="24"/>
  <c r="R524" i="24" s="1"/>
  <c r="S525" i="24"/>
  <c r="R525" i="24"/>
  <c r="S618" i="24"/>
  <c r="R618" i="24"/>
  <c r="S619" i="24"/>
  <c r="R619" i="24" s="1"/>
  <c r="S620" i="24"/>
  <c r="R620" i="24" s="1"/>
  <c r="S621" i="24"/>
  <c r="R621" i="24" s="1"/>
  <c r="S622" i="24"/>
  <c r="R622" i="24"/>
  <c r="S623" i="24"/>
  <c r="R623" i="24" s="1"/>
  <c r="S624" i="24"/>
  <c r="R624" i="24"/>
  <c r="S625" i="24"/>
  <c r="R625" i="24" s="1"/>
  <c r="S626" i="24"/>
  <c r="R626" i="24"/>
  <c r="S627" i="24"/>
  <c r="R627" i="24" s="1"/>
  <c r="S628" i="24"/>
  <c r="R628" i="24" s="1"/>
  <c r="S629" i="24"/>
  <c r="R629" i="24" s="1"/>
  <c r="S630" i="24"/>
  <c r="R630" i="24" s="1"/>
  <c r="S631" i="24"/>
  <c r="R631" i="24" s="1"/>
  <c r="S632" i="24"/>
  <c r="R632" i="24"/>
  <c r="S633" i="24"/>
  <c r="R633" i="24" s="1"/>
  <c r="S634" i="24"/>
  <c r="R634" i="24"/>
  <c r="S635" i="24"/>
  <c r="R635" i="24" s="1"/>
  <c r="S636" i="24"/>
  <c r="R636" i="24" s="1"/>
  <c r="S637" i="24"/>
  <c r="R637" i="24" s="1"/>
  <c r="S638" i="24"/>
  <c r="R638" i="24"/>
  <c r="S642" i="24"/>
  <c r="R642" i="24"/>
  <c r="S644" i="24"/>
  <c r="R644" i="24"/>
  <c r="S646" i="24"/>
  <c r="R646" i="24" s="1"/>
  <c r="S648" i="24"/>
  <c r="R648" i="24" s="1"/>
  <c r="S650" i="24"/>
  <c r="R650" i="24"/>
  <c r="S652" i="24"/>
  <c r="R652" i="24"/>
  <c r="S656" i="24"/>
  <c r="S657" i="24"/>
  <c r="R657" i="24" s="1"/>
  <c r="S658" i="24"/>
  <c r="R658" i="24" s="1"/>
  <c r="S659" i="24"/>
  <c r="R659" i="24" s="1"/>
  <c r="S660" i="24"/>
  <c r="R660" i="24"/>
  <c r="S661" i="24"/>
  <c r="R661" i="24" s="1"/>
  <c r="S662" i="24"/>
  <c r="R662" i="24"/>
  <c r="S666" i="24"/>
  <c r="R666" i="24" s="1"/>
  <c r="S668" i="24"/>
  <c r="R668" i="24" s="1"/>
  <c r="S670" i="24"/>
  <c r="R670" i="24"/>
  <c r="S672" i="24"/>
  <c r="R672" i="24"/>
  <c r="S674" i="24"/>
  <c r="R674" i="24" s="1"/>
  <c r="S676" i="24"/>
  <c r="R676" i="24"/>
  <c r="S678" i="24"/>
  <c r="R678" i="24"/>
  <c r="S680" i="24"/>
  <c r="R680" i="24"/>
  <c r="S682" i="24"/>
  <c r="R682" i="24" s="1"/>
  <c r="S684" i="24"/>
  <c r="R684" i="24" s="1"/>
  <c r="R686" i="24"/>
  <c r="S690" i="24"/>
  <c r="R690" i="24"/>
  <c r="S691" i="24"/>
  <c r="R691" i="24"/>
  <c r="S692" i="24"/>
  <c r="R692" i="24"/>
  <c r="S693" i="24"/>
  <c r="R693" i="24"/>
  <c r="S695" i="24"/>
  <c r="R695" i="24"/>
  <c r="S696" i="24"/>
  <c r="R696" i="24"/>
  <c r="S697" i="24"/>
  <c r="R697" i="24"/>
  <c r="S701" i="24"/>
  <c r="R701" i="24"/>
  <c r="S707" i="24"/>
  <c r="R707" i="24" s="1"/>
  <c r="S710" i="24"/>
  <c r="R710" i="24" s="1"/>
  <c r="S711" i="24"/>
  <c r="R711" i="24" s="1"/>
  <c r="S712" i="24"/>
  <c r="R712" i="24"/>
  <c r="S714" i="24"/>
  <c r="R714" i="24"/>
  <c r="S715" i="24"/>
  <c r="R715" i="24" s="1"/>
  <c r="S716" i="24"/>
  <c r="R716" i="24"/>
  <c r="S717" i="24"/>
  <c r="R717" i="24" s="1"/>
  <c r="S718" i="24"/>
  <c r="R718" i="24" s="1"/>
  <c r="S719" i="24"/>
  <c r="R719" i="24" s="1"/>
  <c r="S720" i="24"/>
  <c r="R720" i="24"/>
  <c r="S722" i="24"/>
  <c r="R722" i="24"/>
  <c r="S723" i="24"/>
  <c r="R723" i="24" s="1"/>
  <c r="S724" i="24"/>
  <c r="R724" i="24"/>
  <c r="S725" i="24"/>
  <c r="R725" i="24" s="1"/>
  <c r="S726" i="24"/>
  <c r="R726" i="24" s="1"/>
  <c r="S728" i="24"/>
  <c r="R728" i="24" s="1"/>
  <c r="S729" i="24"/>
  <c r="R729" i="24" s="1"/>
  <c r="S731" i="24"/>
  <c r="R731" i="24" s="1"/>
  <c r="S732" i="24"/>
  <c r="R732" i="24"/>
  <c r="S736" i="24"/>
  <c r="S738" i="24"/>
  <c r="R738" i="24"/>
  <c r="S739" i="24"/>
  <c r="R739" i="24" s="1"/>
  <c r="S740" i="24"/>
  <c r="R740" i="24"/>
  <c r="S741" i="24"/>
  <c r="R741" i="24" s="1"/>
  <c r="S743" i="24"/>
  <c r="R743" i="24" s="1"/>
  <c r="S744" i="24"/>
  <c r="R744" i="24" s="1"/>
  <c r="S748" i="24"/>
  <c r="R748" i="24"/>
  <c r="S749" i="24"/>
  <c r="R749" i="24" s="1"/>
  <c r="S751" i="24"/>
  <c r="R751" i="24" s="1"/>
  <c r="S753" i="24"/>
  <c r="R753" i="24" s="1"/>
  <c r="S756" i="24"/>
  <c r="R756" i="24" s="1"/>
  <c r="S757" i="24"/>
  <c r="R757" i="24" s="1"/>
  <c r="S758" i="24"/>
  <c r="R758" i="24"/>
  <c r="S763" i="24"/>
  <c r="R763" i="24" s="1"/>
  <c r="S531" i="24"/>
  <c r="R531" i="24" s="1"/>
  <c r="S535" i="24"/>
  <c r="R535" i="24"/>
  <c r="S539" i="24"/>
  <c r="R539" i="24" s="1"/>
  <c r="S548" i="24"/>
  <c r="R548" i="24"/>
  <c r="S549" i="24"/>
  <c r="S550" i="24"/>
  <c r="R550" i="24"/>
  <c r="S551" i="24"/>
  <c r="R551" i="24" s="1"/>
  <c r="S552" i="24"/>
  <c r="R552" i="24"/>
  <c r="S553" i="24"/>
  <c r="R553" i="24" s="1"/>
  <c r="S555" i="24"/>
  <c r="R555" i="24"/>
  <c r="S557" i="24"/>
  <c r="R557" i="24"/>
  <c r="S562" i="24"/>
  <c r="R562" i="24"/>
  <c r="S566" i="24"/>
  <c r="R566" i="24"/>
  <c r="S567" i="24"/>
  <c r="R567" i="24" s="1"/>
  <c r="S570" i="24"/>
  <c r="R570" i="24"/>
  <c r="S571" i="24"/>
  <c r="R571" i="24"/>
  <c r="S575" i="24"/>
  <c r="R575" i="24"/>
  <c r="S576" i="24"/>
  <c r="R576" i="24"/>
  <c r="S579" i="24"/>
  <c r="R579" i="24"/>
  <c r="S580" i="24"/>
  <c r="R580" i="24"/>
  <c r="S581" i="24"/>
  <c r="R581" i="24"/>
  <c r="S583" i="24"/>
  <c r="R583" i="24" s="1"/>
  <c r="S584" i="24"/>
  <c r="R584" i="24"/>
  <c r="S585" i="24"/>
  <c r="R585" i="24" s="1"/>
  <c r="S587" i="24"/>
  <c r="R587" i="24" s="1"/>
  <c r="S588" i="24"/>
  <c r="R588" i="24"/>
  <c r="S589" i="24"/>
  <c r="R589" i="24" s="1"/>
  <c r="R590" i="24"/>
  <c r="S591" i="24"/>
  <c r="R591" i="24"/>
  <c r="S592" i="24"/>
  <c r="R592" i="24"/>
  <c r="S595" i="24"/>
  <c r="R595" i="24"/>
  <c r="S596" i="24"/>
  <c r="R596" i="24"/>
  <c r="S597" i="24"/>
  <c r="R597" i="24"/>
  <c r="S602" i="24"/>
  <c r="R602" i="24"/>
  <c r="S604" i="24"/>
  <c r="R604" i="24"/>
  <c r="S610" i="24"/>
  <c r="R610" i="24"/>
  <c r="R612" i="24"/>
  <c r="S768" i="24"/>
  <c r="S770" i="24"/>
  <c r="R770" i="24"/>
  <c r="S773" i="24"/>
  <c r="R773" i="24" s="1"/>
  <c r="R774" i="24"/>
  <c r="R781" i="24" s="1"/>
  <c r="S89" i="24"/>
  <c r="S115" i="24"/>
  <c r="S6" i="24" s="1"/>
  <c r="S215" i="24"/>
  <c r="S13" i="24"/>
  <c r="S30" i="24"/>
  <c r="S774" i="24"/>
  <c r="S781" i="24" s="1"/>
  <c r="S64" i="24"/>
  <c r="T89" i="24"/>
  <c r="T4" i="24" s="1"/>
  <c r="T10" i="24" s="1"/>
  <c r="T102" i="24"/>
  <c r="T5" i="24" s="1"/>
  <c r="T115" i="24"/>
  <c r="T6" i="24"/>
  <c r="T130" i="24"/>
  <c r="T7" i="24" s="1"/>
  <c r="T165" i="24"/>
  <c r="T8" i="24"/>
  <c r="T175" i="24"/>
  <c r="T9" i="24" s="1"/>
  <c r="T202" i="24"/>
  <c r="T12" i="24"/>
  <c r="T215" i="24"/>
  <c r="T13" i="24"/>
  <c r="T231" i="24"/>
  <c r="T14" i="24"/>
  <c r="T251" i="24"/>
  <c r="T15" i="24"/>
  <c r="T278" i="24"/>
  <c r="T16" i="24"/>
  <c r="T291" i="24"/>
  <c r="T17" i="24"/>
  <c r="T309" i="24"/>
  <c r="T18" i="24"/>
  <c r="T326" i="24"/>
  <c r="T19" i="24"/>
  <c r="T344" i="24"/>
  <c r="T20" i="24"/>
  <c r="T368" i="24"/>
  <c r="T21" i="24"/>
  <c r="T388" i="24"/>
  <c r="T22" i="24"/>
  <c r="T407" i="24"/>
  <c r="T23" i="24"/>
  <c r="T422" i="24"/>
  <c r="T24" i="24"/>
  <c r="T444" i="24"/>
  <c r="T25" i="24"/>
  <c r="T462" i="24"/>
  <c r="T26" i="24"/>
  <c r="T473" i="24"/>
  <c r="T27" i="24"/>
  <c r="T491" i="24"/>
  <c r="T28" i="24"/>
  <c r="T500" i="24"/>
  <c r="T29" i="24"/>
  <c r="T505" i="24"/>
  <c r="T30" i="24"/>
  <c r="T31" i="24"/>
  <c r="T526" i="24"/>
  <c r="T32" i="24" s="1"/>
  <c r="T639" i="24"/>
  <c r="T44" i="24"/>
  <c r="T653" i="24"/>
  <c r="T45" i="24"/>
  <c r="T663" i="24"/>
  <c r="T46" i="24"/>
  <c r="T687" i="24"/>
  <c r="T47" i="24"/>
  <c r="T698" i="24"/>
  <c r="T48" i="24"/>
  <c r="T703" i="24"/>
  <c r="T49" i="24"/>
  <c r="T733" i="24"/>
  <c r="T53" i="24" s="1"/>
  <c r="T57" i="24" s="1"/>
  <c r="T745" i="24"/>
  <c r="T54" i="24" s="1"/>
  <c r="T759" i="24"/>
  <c r="T55" i="24"/>
  <c r="T765" i="24"/>
  <c r="T56" i="24" s="1"/>
  <c r="T545" i="24"/>
  <c r="T36" i="24"/>
  <c r="T559" i="24"/>
  <c r="T37" i="24"/>
  <c r="T572" i="24"/>
  <c r="T38" i="24"/>
  <c r="T599" i="24"/>
  <c r="T39" i="24"/>
  <c r="T615" i="24"/>
  <c r="T40" i="24"/>
  <c r="T771" i="24"/>
  <c r="T61" i="24"/>
  <c r="T774" i="24"/>
  <c r="T781" i="24" s="1"/>
  <c r="T64" i="24"/>
  <c r="T509" i="24"/>
  <c r="T777" i="24"/>
  <c r="T778" i="24"/>
  <c r="U69" i="24"/>
  <c r="U70" i="24"/>
  <c r="U71" i="24"/>
  <c r="U72" i="24"/>
  <c r="U73" i="24"/>
  <c r="U74" i="24"/>
  <c r="U75" i="24"/>
  <c r="U76" i="24"/>
  <c r="U77" i="24"/>
  <c r="U78" i="24"/>
  <c r="U79" i="24"/>
  <c r="U80" i="24"/>
  <c r="U81" i="24"/>
  <c r="U82" i="24"/>
  <c r="U83" i="24"/>
  <c r="U84" i="24"/>
  <c r="U85" i="24"/>
  <c r="U86" i="24"/>
  <c r="U87" i="24"/>
  <c r="U88" i="24"/>
  <c r="U89" i="24"/>
  <c r="U4" i="24" s="1"/>
  <c r="U92" i="24"/>
  <c r="U93" i="24"/>
  <c r="U95" i="24"/>
  <c r="U97" i="24"/>
  <c r="U99" i="24"/>
  <c r="U101" i="24"/>
  <c r="U105" i="24"/>
  <c r="U106" i="24"/>
  <c r="U107" i="24"/>
  <c r="AA107" i="24" s="1"/>
  <c r="U108" i="24"/>
  <c r="U109" i="24"/>
  <c r="U110" i="24"/>
  <c r="U111" i="24"/>
  <c r="U112" i="24"/>
  <c r="U113" i="24"/>
  <c r="U114" i="24"/>
  <c r="U115" i="24"/>
  <c r="U6" i="24" s="1"/>
  <c r="U118" i="24"/>
  <c r="U121" i="24"/>
  <c r="Z121" i="24" s="1"/>
  <c r="U122" i="24"/>
  <c r="U124" i="24"/>
  <c r="U125" i="24"/>
  <c r="Z125" i="24" s="1"/>
  <c r="U126" i="24"/>
  <c r="U128" i="24"/>
  <c r="U129" i="24"/>
  <c r="Z129" i="24" s="1"/>
  <c r="U133" i="24"/>
  <c r="U134" i="24"/>
  <c r="U135" i="24"/>
  <c r="U136" i="24"/>
  <c r="U137" i="24"/>
  <c r="U138" i="24"/>
  <c r="U139" i="24"/>
  <c r="U140" i="24"/>
  <c r="U141" i="24"/>
  <c r="U142" i="24"/>
  <c r="U143" i="24"/>
  <c r="U144" i="24"/>
  <c r="U145" i="24"/>
  <c r="U146" i="24"/>
  <c r="U147" i="24"/>
  <c r="U148" i="24"/>
  <c r="U149" i="24"/>
  <c r="U150" i="24"/>
  <c r="U151" i="24"/>
  <c r="U152" i="24"/>
  <c r="U153" i="24"/>
  <c r="U154" i="24"/>
  <c r="U155" i="24"/>
  <c r="U156" i="24"/>
  <c r="U157" i="24"/>
  <c r="U158" i="24"/>
  <c r="U159" i="24"/>
  <c r="U160" i="24"/>
  <c r="U161" i="24"/>
  <c r="U162" i="24"/>
  <c r="U163" i="24"/>
  <c r="U164" i="24"/>
  <c r="U165" i="24"/>
  <c r="U8" i="24" s="1"/>
  <c r="U171" i="24"/>
  <c r="Z171" i="24" s="1"/>
  <c r="U178" i="24"/>
  <c r="U179" i="24"/>
  <c r="Z179" i="24" s="1"/>
  <c r="U180" i="24"/>
  <c r="U181" i="24"/>
  <c r="U182" i="24"/>
  <c r="U183" i="24"/>
  <c r="Z183" i="24" s="1"/>
  <c r="U184" i="24"/>
  <c r="U185" i="24"/>
  <c r="U186" i="24"/>
  <c r="U187" i="24"/>
  <c r="Z187" i="24" s="1"/>
  <c r="U188" i="24"/>
  <c r="U189" i="24"/>
  <c r="U190" i="24"/>
  <c r="U191" i="24"/>
  <c r="Z191" i="24" s="1"/>
  <c r="U192" i="24"/>
  <c r="U193" i="24"/>
  <c r="U194" i="24"/>
  <c r="U195" i="24"/>
  <c r="Z195" i="24" s="1"/>
  <c r="U196" i="24"/>
  <c r="U197" i="24"/>
  <c r="U198" i="24"/>
  <c r="U200" i="24"/>
  <c r="AA200" i="24" s="1"/>
  <c r="U205" i="24"/>
  <c r="U206" i="24"/>
  <c r="U207" i="24"/>
  <c r="AA207" i="24" s="1"/>
  <c r="U208" i="24"/>
  <c r="U209" i="24"/>
  <c r="U210" i="24"/>
  <c r="U211" i="24"/>
  <c r="AA211" i="24" s="1"/>
  <c r="U212" i="24"/>
  <c r="U213" i="24"/>
  <c r="U214" i="24"/>
  <c r="U215" i="24"/>
  <c r="U13" i="24" s="1"/>
  <c r="U221" i="24"/>
  <c r="Z221" i="24" s="1"/>
  <c r="U223" i="24"/>
  <c r="U225" i="24"/>
  <c r="Z225" i="24" s="1"/>
  <c r="U227" i="24"/>
  <c r="U229" i="24"/>
  <c r="Z229" i="24" s="1"/>
  <c r="U234" i="24"/>
  <c r="U251" i="24" s="1"/>
  <c r="U15" i="24" s="1"/>
  <c r="U235" i="24"/>
  <c r="U236" i="24"/>
  <c r="U237" i="24"/>
  <c r="U238" i="24"/>
  <c r="U239" i="24"/>
  <c r="AA239" i="24" s="1"/>
  <c r="U240" i="24"/>
  <c r="U241" i="24"/>
  <c r="U242" i="24"/>
  <c r="U243" i="24"/>
  <c r="Z243" i="24" s="1"/>
  <c r="U244" i="24"/>
  <c r="U245" i="24"/>
  <c r="U246" i="24"/>
  <c r="U247" i="24"/>
  <c r="U248" i="24"/>
  <c r="U249" i="24"/>
  <c r="U250" i="24"/>
  <c r="Z250" i="24" s="1"/>
  <c r="U257" i="24"/>
  <c r="U261" i="24"/>
  <c r="U265" i="24"/>
  <c r="U269" i="24"/>
  <c r="U270" i="24"/>
  <c r="U273" i="24"/>
  <c r="U277" i="24"/>
  <c r="U281" i="24"/>
  <c r="U282" i="24"/>
  <c r="U283" i="24"/>
  <c r="U284" i="24"/>
  <c r="Z284" i="24" s="1"/>
  <c r="U285" i="24"/>
  <c r="AA285" i="24" s="1"/>
  <c r="U286" i="24"/>
  <c r="U287" i="24"/>
  <c r="U288" i="24"/>
  <c r="Z288" i="24" s="1"/>
  <c r="U289" i="24"/>
  <c r="Z289" i="24" s="1"/>
  <c r="U290" i="24"/>
  <c r="U296" i="24"/>
  <c r="AA296" i="24" s="1"/>
  <c r="U297" i="24"/>
  <c r="U298" i="24"/>
  <c r="Z298" i="24" s="1"/>
  <c r="U299" i="24"/>
  <c r="U300" i="24"/>
  <c r="AA300" i="24" s="1"/>
  <c r="U301" i="24"/>
  <c r="U302" i="24"/>
  <c r="Z302" i="24" s="1"/>
  <c r="U303" i="24"/>
  <c r="U304" i="24"/>
  <c r="AA304" i="24" s="1"/>
  <c r="U305" i="24"/>
  <c r="U306" i="24"/>
  <c r="Z306" i="24" s="1"/>
  <c r="U307" i="24"/>
  <c r="U308" i="24"/>
  <c r="Z308" i="24" s="1"/>
  <c r="U312" i="24"/>
  <c r="U313" i="24"/>
  <c r="U314" i="24"/>
  <c r="U315" i="24"/>
  <c r="U316" i="24"/>
  <c r="U317" i="24"/>
  <c r="U318" i="24"/>
  <c r="U319" i="24"/>
  <c r="U320" i="24"/>
  <c r="U321" i="24"/>
  <c r="U322" i="24"/>
  <c r="U323" i="24"/>
  <c r="U324" i="24"/>
  <c r="U325" i="24"/>
  <c r="U329" i="24"/>
  <c r="U330" i="24"/>
  <c r="Z330" i="24" s="1"/>
  <c r="U331" i="24"/>
  <c r="U332" i="24"/>
  <c r="Z332" i="24" s="1"/>
  <c r="U333" i="24"/>
  <c r="U334" i="24"/>
  <c r="Z334" i="24" s="1"/>
  <c r="U335" i="24"/>
  <c r="U336" i="24"/>
  <c r="Z336" i="24" s="1"/>
  <c r="U337" i="24"/>
  <c r="U338" i="24"/>
  <c r="Z338" i="24" s="1"/>
  <c r="U339" i="24"/>
  <c r="U340" i="24"/>
  <c r="Z340" i="24" s="1"/>
  <c r="U347" i="24"/>
  <c r="AA347" i="24" s="1"/>
  <c r="U348" i="24"/>
  <c r="Z348" i="24" s="1"/>
  <c r="U349" i="24"/>
  <c r="U350" i="24"/>
  <c r="U351" i="24"/>
  <c r="AA351" i="24" s="1"/>
  <c r="U352" i="24"/>
  <c r="Z352" i="24" s="1"/>
  <c r="U353" i="24"/>
  <c r="U354" i="24"/>
  <c r="U355" i="24"/>
  <c r="AA355" i="24" s="1"/>
  <c r="U356" i="24"/>
  <c r="Z356" i="24" s="1"/>
  <c r="U357" i="24"/>
  <c r="U358" i="24"/>
  <c r="U359" i="24"/>
  <c r="Z359" i="24" s="1"/>
  <c r="U360" i="24"/>
  <c r="Z360" i="24" s="1"/>
  <c r="U361" i="24"/>
  <c r="U362" i="24"/>
  <c r="U363" i="24"/>
  <c r="AA363" i="24" s="1"/>
  <c r="U364" i="24"/>
  <c r="Z364" i="24" s="1"/>
  <c r="U365" i="24"/>
  <c r="U366" i="24"/>
  <c r="U367" i="24"/>
  <c r="AA367" i="24" s="1"/>
  <c r="U368" i="24"/>
  <c r="U21" i="24" s="1"/>
  <c r="U374" i="24"/>
  <c r="U378" i="24"/>
  <c r="U382" i="24"/>
  <c r="U386" i="24"/>
  <c r="U391" i="24"/>
  <c r="U392" i="24"/>
  <c r="U393" i="24"/>
  <c r="U394" i="24"/>
  <c r="Z394" i="24" s="1"/>
  <c r="U395" i="24"/>
  <c r="U396" i="24"/>
  <c r="U397" i="24"/>
  <c r="U398" i="24"/>
  <c r="Z398" i="24" s="1"/>
  <c r="U399" i="24"/>
  <c r="U400" i="24"/>
  <c r="U401" i="24"/>
  <c r="U402" i="24"/>
  <c r="Z402" i="24" s="1"/>
  <c r="U403" i="24"/>
  <c r="U404" i="24"/>
  <c r="U405" i="24"/>
  <c r="U406" i="24"/>
  <c r="Z406" i="24" s="1"/>
  <c r="U410" i="24"/>
  <c r="Z410" i="24" s="1"/>
  <c r="U414" i="24"/>
  <c r="AA414" i="24" s="1"/>
  <c r="U415" i="24"/>
  <c r="Z415" i="24" s="1"/>
  <c r="U418" i="24"/>
  <c r="AA418" i="24" s="1"/>
  <c r="U425" i="24"/>
  <c r="U444" i="24" s="1"/>
  <c r="U25" i="24" s="1"/>
  <c r="U426" i="24"/>
  <c r="U427" i="24"/>
  <c r="U428" i="24"/>
  <c r="Z428" i="24" s="1"/>
  <c r="U429" i="24"/>
  <c r="U430" i="24"/>
  <c r="U431" i="24"/>
  <c r="U432" i="24"/>
  <c r="Z432" i="24" s="1"/>
  <c r="U433" i="24"/>
  <c r="Z433" i="24" s="1"/>
  <c r="U434" i="24"/>
  <c r="U435" i="24"/>
  <c r="U436" i="24"/>
  <c r="Z436" i="24" s="1"/>
  <c r="U437" i="24"/>
  <c r="U438" i="24"/>
  <c r="U439" i="24"/>
  <c r="U440" i="24"/>
  <c r="Z440" i="24" s="1"/>
  <c r="U441" i="24"/>
  <c r="U442" i="24"/>
  <c r="U443" i="24"/>
  <c r="U449" i="24"/>
  <c r="U453" i="24"/>
  <c r="Z453" i="24" s="1"/>
  <c r="U457" i="24"/>
  <c r="Z457" i="24" s="1"/>
  <c r="U461" i="24"/>
  <c r="Z461" i="24" s="1"/>
  <c r="U465" i="24"/>
  <c r="Z465" i="24" s="1"/>
  <c r="U466" i="24"/>
  <c r="Z466" i="24" s="1"/>
  <c r="U467" i="24"/>
  <c r="U473" i="24" s="1"/>
  <c r="U27" i="24" s="1"/>
  <c r="U468" i="24"/>
  <c r="U469" i="24"/>
  <c r="U470" i="24"/>
  <c r="Z470" i="24" s="1"/>
  <c r="U471" i="24"/>
  <c r="AA471" i="24" s="1"/>
  <c r="U472" i="24"/>
  <c r="U476" i="24"/>
  <c r="U478" i="24"/>
  <c r="U480" i="24"/>
  <c r="AA480" i="24" s="1"/>
  <c r="U482" i="24"/>
  <c r="AA482" i="24" s="1"/>
  <c r="U484" i="24"/>
  <c r="U486" i="24"/>
  <c r="AA486" i="24" s="1"/>
  <c r="U488" i="24"/>
  <c r="U490" i="24"/>
  <c r="U494" i="24"/>
  <c r="U495" i="24"/>
  <c r="U500" i="24" s="1"/>
  <c r="U29" i="24" s="1"/>
  <c r="U496" i="24"/>
  <c r="Z496" i="24" s="1"/>
  <c r="U497" i="24"/>
  <c r="Z497" i="24" s="1"/>
  <c r="U498" i="24"/>
  <c r="U499" i="24"/>
  <c r="Z499" i="24" s="1"/>
  <c r="U503" i="24"/>
  <c r="U508" i="24"/>
  <c r="U31" i="24"/>
  <c r="U512" i="24"/>
  <c r="U513" i="24"/>
  <c r="U514" i="24"/>
  <c r="U516" i="24"/>
  <c r="Z516" i="24" s="1"/>
  <c r="U517" i="24"/>
  <c r="Z517" i="24" s="1"/>
  <c r="U518" i="24"/>
  <c r="U519" i="24"/>
  <c r="Z519" i="24" s="1"/>
  <c r="U520" i="24"/>
  <c r="Z520" i="24" s="1"/>
  <c r="U521" i="24"/>
  <c r="Z521" i="24" s="1"/>
  <c r="U522" i="24"/>
  <c r="U524" i="24"/>
  <c r="Z524" i="24" s="1"/>
  <c r="U525" i="24"/>
  <c r="Z525" i="24" s="1"/>
  <c r="U618" i="24"/>
  <c r="U619" i="24"/>
  <c r="U620" i="24"/>
  <c r="U621" i="24"/>
  <c r="Z621" i="24" s="1"/>
  <c r="U622" i="24"/>
  <c r="U623" i="24"/>
  <c r="U624" i="24"/>
  <c r="U625" i="24"/>
  <c r="Z625" i="24" s="1"/>
  <c r="U626" i="24"/>
  <c r="U627" i="24"/>
  <c r="U628" i="24"/>
  <c r="U629" i="24"/>
  <c r="Z629" i="24" s="1"/>
  <c r="U630" i="24"/>
  <c r="Z630" i="24" s="1"/>
  <c r="Z639" i="24" s="1"/>
  <c r="Z44" i="24" s="1"/>
  <c r="U631" i="24"/>
  <c r="U632" i="24"/>
  <c r="U633" i="24"/>
  <c r="Z633" i="24" s="1"/>
  <c r="U634" i="24"/>
  <c r="U635" i="24"/>
  <c r="U636" i="24"/>
  <c r="U637" i="24"/>
  <c r="Z637" i="24" s="1"/>
  <c r="U638" i="24"/>
  <c r="U642" i="24"/>
  <c r="Z642" i="24" s="1"/>
  <c r="U644" i="24"/>
  <c r="U646" i="24"/>
  <c r="Z646" i="24" s="1"/>
  <c r="U648" i="24"/>
  <c r="U650" i="24"/>
  <c r="Z650" i="24" s="1"/>
  <c r="U652" i="24"/>
  <c r="U656" i="24"/>
  <c r="U663" i="24" s="1"/>
  <c r="U46" i="24" s="1"/>
  <c r="U657" i="24"/>
  <c r="U658" i="24"/>
  <c r="AA658" i="24" s="1"/>
  <c r="U659" i="24"/>
  <c r="Z659" i="24" s="1"/>
  <c r="U660" i="24"/>
  <c r="U661" i="24"/>
  <c r="U662" i="24"/>
  <c r="U666" i="24"/>
  <c r="U668" i="24"/>
  <c r="Z668" i="24" s="1"/>
  <c r="U670" i="24"/>
  <c r="U672" i="24"/>
  <c r="Z672" i="24" s="1"/>
  <c r="U674" i="24"/>
  <c r="U676" i="24"/>
  <c r="Z676" i="24" s="1"/>
  <c r="U678" i="24"/>
  <c r="U680" i="24"/>
  <c r="Z680" i="24" s="1"/>
  <c r="U682" i="24"/>
  <c r="U684" i="24"/>
  <c r="Z684" i="24" s="1"/>
  <c r="U686" i="24"/>
  <c r="U690" i="24"/>
  <c r="AA690" i="24" s="1"/>
  <c r="U691" i="24"/>
  <c r="U692" i="24"/>
  <c r="U698" i="24" s="1"/>
  <c r="U48" i="24" s="1"/>
  <c r="U693" i="24"/>
  <c r="Z693" i="24" s="1"/>
  <c r="U694" i="24"/>
  <c r="AA694" i="24" s="1"/>
  <c r="U695" i="24"/>
  <c r="U696" i="24"/>
  <c r="AA696" i="24" s="1"/>
  <c r="U697" i="24"/>
  <c r="Z697" i="24" s="1"/>
  <c r="U701" i="24"/>
  <c r="U707" i="24"/>
  <c r="Z707" i="24" s="1"/>
  <c r="U710" i="24"/>
  <c r="Z710" i="24" s="1"/>
  <c r="U711" i="24"/>
  <c r="U712" i="24"/>
  <c r="U714" i="24"/>
  <c r="Z714" i="24" s="1"/>
  <c r="U715" i="24"/>
  <c r="Z715" i="24" s="1"/>
  <c r="U716" i="24"/>
  <c r="U717" i="24"/>
  <c r="U718" i="24"/>
  <c r="Z718" i="24" s="1"/>
  <c r="U719" i="24"/>
  <c r="U720" i="24"/>
  <c r="U722" i="24"/>
  <c r="Z722" i="24" s="1"/>
  <c r="U723" i="24"/>
  <c r="U724" i="24"/>
  <c r="U725" i="24"/>
  <c r="U726" i="24"/>
  <c r="Z726" i="24" s="1"/>
  <c r="U729" i="24"/>
  <c r="AA729" i="24" s="1"/>
  <c r="U732" i="24"/>
  <c r="U736" i="24"/>
  <c r="U738" i="24"/>
  <c r="U739" i="24"/>
  <c r="Z739" i="24" s="1"/>
  <c r="U740" i="24"/>
  <c r="U741" i="24"/>
  <c r="U743" i="24"/>
  <c r="Z743" i="24" s="1"/>
  <c r="U748" i="24"/>
  <c r="Z748" i="24" s="1"/>
  <c r="U749" i="24"/>
  <c r="Z749" i="24" s="1"/>
  <c r="U751" i="24"/>
  <c r="U753" i="24"/>
  <c r="U756" i="24"/>
  <c r="Z756" i="24" s="1"/>
  <c r="U757" i="24"/>
  <c r="U758" i="24"/>
  <c r="U763" i="24"/>
  <c r="U764" i="24"/>
  <c r="U531" i="24"/>
  <c r="U535" i="24"/>
  <c r="AA535" i="24" s="1"/>
  <c r="U539" i="24"/>
  <c r="U543" i="24"/>
  <c r="Z543" i="24" s="1"/>
  <c r="U548" i="24"/>
  <c r="U549" i="24"/>
  <c r="U550" i="24"/>
  <c r="U551" i="24"/>
  <c r="Z551" i="24" s="1"/>
  <c r="U552" i="24"/>
  <c r="U553" i="24"/>
  <c r="U554" i="24"/>
  <c r="Z554" i="24" s="1"/>
  <c r="U555" i="24"/>
  <c r="Z555" i="24" s="1"/>
  <c r="U556" i="24"/>
  <c r="U557" i="24"/>
  <c r="U558" i="24"/>
  <c r="U559" i="24"/>
  <c r="U37" i="24" s="1"/>
  <c r="U562" i="24"/>
  <c r="U563" i="24"/>
  <c r="U566" i="24"/>
  <c r="U567" i="24"/>
  <c r="U570" i="24"/>
  <c r="U571" i="24"/>
  <c r="Z571" i="24" s="1"/>
  <c r="U575" i="24"/>
  <c r="U576" i="24"/>
  <c r="U577" i="24"/>
  <c r="Z577" i="24" s="1"/>
  <c r="U578" i="24"/>
  <c r="U579" i="24"/>
  <c r="U580" i="24"/>
  <c r="U581" i="24"/>
  <c r="Z581" i="24" s="1"/>
  <c r="U583" i="24"/>
  <c r="U584" i="24"/>
  <c r="U585" i="24"/>
  <c r="Z585" i="24" s="1"/>
  <c r="U586" i="24"/>
  <c r="U587" i="24"/>
  <c r="U588" i="24"/>
  <c r="Z588" i="24" s="1"/>
  <c r="U589" i="24"/>
  <c r="AA589" i="24" s="1"/>
  <c r="U590" i="24"/>
  <c r="U591" i="24"/>
  <c r="U592" i="24"/>
  <c r="U593" i="24"/>
  <c r="AA593" i="24" s="1"/>
  <c r="U594" i="24"/>
  <c r="U595" i="24"/>
  <c r="U596" i="24"/>
  <c r="U597" i="24"/>
  <c r="Z597" i="24" s="1"/>
  <c r="U602" i="24"/>
  <c r="Z602" i="24" s="1"/>
  <c r="U604" i="24"/>
  <c r="U606" i="24"/>
  <c r="AA606" i="24" s="1"/>
  <c r="U610" i="24"/>
  <c r="Z610" i="24" s="1"/>
  <c r="U612" i="24"/>
  <c r="U614" i="24"/>
  <c r="Z614" i="24" s="1"/>
  <c r="U768" i="24"/>
  <c r="U770" i="24"/>
  <c r="Z770" i="24" s="1"/>
  <c r="U773" i="24"/>
  <c r="U774" i="24" s="1"/>
  <c r="U509" i="24"/>
  <c r="V89" i="24"/>
  <c r="V4" i="24" s="1"/>
  <c r="V102" i="24"/>
  <c r="V5" i="24"/>
  <c r="V115" i="24"/>
  <c r="V6" i="24" s="1"/>
  <c r="V130" i="24"/>
  <c r="V7" i="24"/>
  <c r="V165" i="24"/>
  <c r="V8" i="24" s="1"/>
  <c r="V175" i="24"/>
  <c r="V9" i="24"/>
  <c r="V202" i="24"/>
  <c r="V12" i="24" s="1"/>
  <c r="V215" i="24"/>
  <c r="V13" i="24" s="1"/>
  <c r="V231" i="24"/>
  <c r="V14" i="24" s="1"/>
  <c r="V251" i="24"/>
  <c r="V15" i="24"/>
  <c r="V278" i="24"/>
  <c r="V16" i="24" s="1"/>
  <c r="V291" i="24"/>
  <c r="V17" i="24" s="1"/>
  <c r="V309" i="24"/>
  <c r="V18" i="24" s="1"/>
  <c r="V326" i="24"/>
  <c r="V19" i="24"/>
  <c r="V344" i="24"/>
  <c r="V20" i="24" s="1"/>
  <c r="V368" i="24"/>
  <c r="V21" i="24" s="1"/>
  <c r="V388" i="24"/>
  <c r="V22" i="24" s="1"/>
  <c r="V407" i="24"/>
  <c r="V23" i="24"/>
  <c r="V422" i="24"/>
  <c r="V24" i="24" s="1"/>
  <c r="V444" i="24"/>
  <c r="V25" i="24" s="1"/>
  <c r="V462" i="24"/>
  <c r="V26" i="24" s="1"/>
  <c r="V473" i="24"/>
  <c r="V27" i="24"/>
  <c r="V491" i="24"/>
  <c r="V28" i="24" s="1"/>
  <c r="V500" i="24"/>
  <c r="V29" i="24" s="1"/>
  <c r="V505" i="24"/>
  <c r="V30" i="24" s="1"/>
  <c r="V31" i="24"/>
  <c r="V526" i="24"/>
  <c r="V32" i="24" s="1"/>
  <c r="V639" i="24"/>
  <c r="V44" i="24" s="1"/>
  <c r="V653" i="24"/>
  <c r="V45" i="24" s="1"/>
  <c r="V663" i="24"/>
  <c r="V46" i="24"/>
  <c r="V687" i="24"/>
  <c r="V47" i="24" s="1"/>
  <c r="V698" i="24"/>
  <c r="V48" i="24" s="1"/>
  <c r="V703" i="24"/>
  <c r="V733" i="24"/>
  <c r="V53" i="24" s="1"/>
  <c r="V57" i="24" s="1"/>
  <c r="V745" i="24"/>
  <c r="V54" i="24"/>
  <c r="V759" i="24"/>
  <c r="V55" i="24" s="1"/>
  <c r="V765" i="24"/>
  <c r="V56" i="24"/>
  <c r="V545" i="24"/>
  <c r="V36" i="24" s="1"/>
  <c r="V559" i="24"/>
  <c r="V779" i="24" s="1"/>
  <c r="V572" i="24"/>
  <c r="V38" i="24" s="1"/>
  <c r="V599" i="24"/>
  <c r="V39" i="24"/>
  <c r="V615" i="24"/>
  <c r="V40" i="24" s="1"/>
  <c r="V771" i="24"/>
  <c r="V61" i="24" s="1"/>
  <c r="V774" i="24"/>
  <c r="V64" i="24" s="1"/>
  <c r="V776" i="24"/>
  <c r="V509" i="24"/>
  <c r="V780" i="24"/>
  <c r="W89" i="24"/>
  <c r="W4" i="24"/>
  <c r="W10" i="24" s="1"/>
  <c r="W102" i="24"/>
  <c r="W5" i="24"/>
  <c r="W115" i="24"/>
  <c r="W6" i="24"/>
  <c r="W130" i="24"/>
  <c r="W7" i="24"/>
  <c r="W165" i="24"/>
  <c r="W8" i="24"/>
  <c r="W175" i="24"/>
  <c r="W9" i="24"/>
  <c r="W202" i="24"/>
  <c r="W12" i="24" s="1"/>
  <c r="W215" i="24"/>
  <c r="W13" i="24"/>
  <c r="W231" i="24"/>
  <c r="W14" i="24" s="1"/>
  <c r="W251" i="24"/>
  <c r="W15" i="24" s="1"/>
  <c r="W278" i="24"/>
  <c r="W16" i="24" s="1"/>
  <c r="W291" i="24"/>
  <c r="W17" i="24"/>
  <c r="W309" i="24"/>
  <c r="W18" i="24" s="1"/>
  <c r="W326" i="24"/>
  <c r="W19" i="24" s="1"/>
  <c r="W344" i="24"/>
  <c r="W20" i="24" s="1"/>
  <c r="W368" i="24"/>
  <c r="W21" i="24"/>
  <c r="W388" i="24"/>
  <c r="W22" i="24" s="1"/>
  <c r="W407" i="24"/>
  <c r="W23" i="24" s="1"/>
  <c r="W422" i="24"/>
  <c r="W24" i="24" s="1"/>
  <c r="W444" i="24"/>
  <c r="W25" i="24"/>
  <c r="W462" i="24"/>
  <c r="W26" i="24" s="1"/>
  <c r="W473" i="24"/>
  <c r="W27" i="24" s="1"/>
  <c r="W491" i="24"/>
  <c r="W28" i="24" s="1"/>
  <c r="W500" i="24"/>
  <c r="W29" i="24"/>
  <c r="W505" i="24"/>
  <c r="W30" i="24" s="1"/>
  <c r="W31" i="24"/>
  <c r="W526" i="24"/>
  <c r="W32" i="24"/>
  <c r="W639" i="24"/>
  <c r="W44" i="24"/>
  <c r="W653" i="24"/>
  <c r="W45" i="24" s="1"/>
  <c r="W663" i="24"/>
  <c r="W46" i="24" s="1"/>
  <c r="W687" i="24"/>
  <c r="W47" i="24" s="1"/>
  <c r="W698" i="24"/>
  <c r="W48" i="24"/>
  <c r="W703" i="24"/>
  <c r="W733" i="24"/>
  <c r="W53" i="24"/>
  <c r="W57" i="24" s="1"/>
  <c r="W745" i="24"/>
  <c r="W54" i="24"/>
  <c r="W759" i="24"/>
  <c r="W55" i="24"/>
  <c r="W765" i="24"/>
  <c r="W56" i="24"/>
  <c r="W545" i="24"/>
  <c r="W36" i="24" s="1"/>
  <c r="W559" i="24"/>
  <c r="W37" i="24"/>
  <c r="W572" i="24"/>
  <c r="W38" i="24" s="1"/>
  <c r="W599" i="24"/>
  <c r="W39" i="24" s="1"/>
  <c r="W615" i="24"/>
  <c r="W40" i="24" s="1"/>
  <c r="W771" i="24"/>
  <c r="W61" i="24" s="1"/>
  <c r="W774" i="24"/>
  <c r="W64" i="24"/>
  <c r="W776" i="24"/>
  <c r="W509" i="24"/>
  <c r="W780" i="24"/>
  <c r="W781" i="24"/>
  <c r="X783" i="24"/>
  <c r="Y89" i="24"/>
  <c r="Y4" i="24" s="1"/>
  <c r="Y102" i="24"/>
  <c r="Y776" i="24" s="1"/>
  <c r="Y115" i="24"/>
  <c r="Y6" i="24" s="1"/>
  <c r="Y130" i="24"/>
  <c r="Y7" i="24"/>
  <c r="Y165" i="24"/>
  <c r="Y8" i="24" s="1"/>
  <c r="Y175" i="24"/>
  <c r="Y9" i="24" s="1"/>
  <c r="Y202" i="24"/>
  <c r="Y12" i="24"/>
  <c r="Y215" i="24"/>
  <c r="Y13" i="24"/>
  <c r="Y231" i="24"/>
  <c r="Y14" i="24"/>
  <c r="Y251" i="24"/>
  <c r="Y15" i="24"/>
  <c r="Y278" i="24"/>
  <c r="Y16" i="24"/>
  <c r="Y291" i="24"/>
  <c r="Y17" i="24"/>
  <c r="Y309" i="24"/>
  <c r="Y18" i="24"/>
  <c r="Y326" i="24"/>
  <c r="Y19" i="24"/>
  <c r="Y344" i="24"/>
  <c r="Y20" i="24"/>
  <c r="Y368" i="24"/>
  <c r="Y21" i="24"/>
  <c r="Y388" i="24"/>
  <c r="Y22" i="24"/>
  <c r="Y407" i="24"/>
  <c r="Y23" i="24"/>
  <c r="Y422" i="24"/>
  <c r="Y24" i="24"/>
  <c r="Y444" i="24"/>
  <c r="Y25" i="24"/>
  <c r="Y462" i="24"/>
  <c r="Y26" i="24"/>
  <c r="Y473" i="24"/>
  <c r="Y27" i="24"/>
  <c r="Y491" i="24"/>
  <c r="Y28" i="24"/>
  <c r="Y500" i="24"/>
  <c r="Y29" i="24"/>
  <c r="Y505" i="24"/>
  <c r="Y30" i="24"/>
  <c r="Y31" i="24"/>
  <c r="Y526" i="24"/>
  <c r="Y639" i="24"/>
  <c r="Y44" i="24" s="1"/>
  <c r="Y653" i="24"/>
  <c r="Y45" i="24"/>
  <c r="Y663" i="24"/>
  <c r="Y46" i="24" s="1"/>
  <c r="Y687" i="24"/>
  <c r="Y47" i="24"/>
  <c r="Y698" i="24"/>
  <c r="Y48" i="24" s="1"/>
  <c r="Y703" i="24"/>
  <c r="Y49" i="24"/>
  <c r="Y733" i="24"/>
  <c r="Y53" i="24" s="1"/>
  <c r="Y745" i="24"/>
  <c r="Y54" i="24" s="1"/>
  <c r="Y759" i="24"/>
  <c r="Y55" i="24" s="1"/>
  <c r="Y765" i="24"/>
  <c r="Y56" i="24"/>
  <c r="Y545" i="24"/>
  <c r="Y36" i="24"/>
  <c r="Y559" i="24"/>
  <c r="Y779" i="24" s="1"/>
  <c r="Y572" i="24"/>
  <c r="Y38" i="24"/>
  <c r="Y599" i="24"/>
  <c r="Y39" i="24" s="1"/>
  <c r="Y615" i="24"/>
  <c r="Y40" i="24"/>
  <c r="Y771" i="24"/>
  <c r="Y61" i="24"/>
  <c r="Y774" i="24"/>
  <c r="Y509" i="24"/>
  <c r="Z69" i="24"/>
  <c r="Z70" i="24"/>
  <c r="Z71" i="24"/>
  <c r="Z89" i="24" s="1"/>
  <c r="Z72" i="24"/>
  <c r="Z73" i="24"/>
  <c r="Z74" i="24"/>
  <c r="Z75" i="24"/>
  <c r="Z76" i="24"/>
  <c r="Z77" i="24"/>
  <c r="Z78" i="24"/>
  <c r="Z79" i="24"/>
  <c r="Z80" i="24"/>
  <c r="Z81" i="24"/>
  <c r="Z82" i="24"/>
  <c r="Z83" i="24"/>
  <c r="Z84" i="24"/>
  <c r="Z85" i="24"/>
  <c r="Z86" i="24"/>
  <c r="Z87" i="24"/>
  <c r="Z88" i="24"/>
  <c r="Z92" i="24"/>
  <c r="Z93" i="24"/>
  <c r="Z95" i="24"/>
  <c r="Z97" i="24"/>
  <c r="Z99" i="24"/>
  <c r="Z101" i="24"/>
  <c r="Z105" i="24"/>
  <c r="Z106" i="24"/>
  <c r="Z107" i="24"/>
  <c r="Z108" i="24"/>
  <c r="Z109" i="24"/>
  <c r="Z110" i="24"/>
  <c r="Z111" i="24"/>
  <c r="Z112" i="24"/>
  <c r="Z113" i="24"/>
  <c r="Z114" i="24"/>
  <c r="Z115" i="24"/>
  <c r="Z6" i="24" s="1"/>
  <c r="Z118" i="24"/>
  <c r="Z122" i="24"/>
  <c r="Z124" i="24"/>
  <c r="Z126" i="24"/>
  <c r="Z128" i="24"/>
  <c r="Z133" i="24"/>
  <c r="Z134" i="24"/>
  <c r="Z135" i="24"/>
  <c r="Z136" i="24"/>
  <c r="Z137" i="24"/>
  <c r="Z138" i="24"/>
  <c r="Z139" i="24"/>
  <c r="Z140" i="24"/>
  <c r="Z141" i="24"/>
  <c r="Z142" i="24"/>
  <c r="Z143" i="24"/>
  <c r="Z144" i="24"/>
  <c r="Z145" i="24"/>
  <c r="Z146" i="24"/>
  <c r="Z147" i="24"/>
  <c r="Z148" i="24"/>
  <c r="Z149" i="24"/>
  <c r="Z150" i="24"/>
  <c r="Z151" i="24"/>
  <c r="Z152" i="24"/>
  <c r="Z153" i="24"/>
  <c r="Z154" i="24"/>
  <c r="Z155" i="24"/>
  <c r="Z156" i="24"/>
  <c r="Z157" i="24"/>
  <c r="Z158" i="24"/>
  <c r="Z159" i="24"/>
  <c r="Z160" i="24"/>
  <c r="Z161" i="24"/>
  <c r="Z162" i="24"/>
  <c r="Z163" i="24"/>
  <c r="Z164" i="24"/>
  <c r="Z165" i="24"/>
  <c r="Z8" i="24" s="1"/>
  <c r="Z178" i="24"/>
  <c r="Z180" i="24"/>
  <c r="Z181" i="24"/>
  <c r="Z182" i="24"/>
  <c r="Z184" i="24"/>
  <c r="Z185" i="24"/>
  <c r="Z186" i="24"/>
  <c r="Z188" i="24"/>
  <c r="Z189" i="24"/>
  <c r="Z190" i="24"/>
  <c r="Z192" i="24"/>
  <c r="Z193" i="24"/>
  <c r="Z194" i="24"/>
  <c r="Z196" i="24"/>
  <c r="Z197" i="24"/>
  <c r="Z198" i="24"/>
  <c r="Z205" i="24"/>
  <c r="Z206" i="24"/>
  <c r="Z208" i="24"/>
  <c r="Z209" i="24"/>
  <c r="Z210" i="24"/>
  <c r="Z212" i="24"/>
  <c r="Z213" i="24"/>
  <c r="Z214" i="24"/>
  <c r="Z223" i="24"/>
  <c r="Z227" i="24"/>
  <c r="Z235" i="24"/>
  <c r="Z236" i="24"/>
  <c r="Z237" i="24"/>
  <c r="Z239" i="24"/>
  <c r="Z240" i="24"/>
  <c r="Z241" i="24"/>
  <c r="Z244" i="24"/>
  <c r="Z245" i="24"/>
  <c r="Z247" i="24"/>
  <c r="Z248" i="24"/>
  <c r="Z249" i="24"/>
  <c r="Z257" i="24"/>
  <c r="Z261" i="24"/>
  <c r="Z265" i="24"/>
  <c r="Z269" i="24"/>
  <c r="Z270" i="24"/>
  <c r="Z273" i="24"/>
  <c r="Z277" i="24"/>
  <c r="Z281" i="24"/>
  <c r="Z282" i="24"/>
  <c r="Z283" i="24"/>
  <c r="Z286" i="24"/>
  <c r="Z287" i="24"/>
  <c r="Z290" i="24"/>
  <c r="Z297" i="24"/>
  <c r="Z299" i="24"/>
  <c r="Z301" i="24"/>
  <c r="Z303" i="24"/>
  <c r="Z305" i="24"/>
  <c r="Z307" i="24"/>
  <c r="Z312" i="24"/>
  <c r="Z313" i="24"/>
  <c r="Z314" i="24"/>
  <c r="Z315" i="24"/>
  <c r="Z316" i="24"/>
  <c r="Z317" i="24"/>
  <c r="Z318" i="24"/>
  <c r="Z319" i="24"/>
  <c r="Z320" i="24"/>
  <c r="Z321" i="24"/>
  <c r="Z322" i="24"/>
  <c r="Z323" i="24"/>
  <c r="Z324" i="24"/>
  <c r="Z325" i="24"/>
  <c r="Z329" i="24"/>
  <c r="Z331" i="24"/>
  <c r="Z333" i="24"/>
  <c r="Z335" i="24"/>
  <c r="Z337" i="24"/>
  <c r="Z339" i="24"/>
  <c r="Z347" i="24"/>
  <c r="Z349" i="24"/>
  <c r="Z350" i="24"/>
  <c r="Z351" i="24"/>
  <c r="Z353" i="24"/>
  <c r="Z354" i="24"/>
  <c r="Z355" i="24"/>
  <c r="Z357" i="24"/>
  <c r="Z358" i="24"/>
  <c r="Z361" i="24"/>
  <c r="Z362" i="24"/>
  <c r="Z363" i="24"/>
  <c r="Z365" i="24"/>
  <c r="Z366" i="24"/>
  <c r="Z367" i="24"/>
  <c r="Z374" i="24"/>
  <c r="Z378" i="24"/>
  <c r="Z382" i="24"/>
  <c r="Z386" i="24"/>
  <c r="Z391" i="24"/>
  <c r="Z392" i="24"/>
  <c r="Z407" i="24" s="1"/>
  <c r="Z23" i="24" s="1"/>
  <c r="Z393" i="24"/>
  <c r="Z395" i="24"/>
  <c r="Z396" i="24"/>
  <c r="Z397" i="24"/>
  <c r="Z399" i="24"/>
  <c r="Z400" i="24"/>
  <c r="Z401" i="24"/>
  <c r="Z403" i="24"/>
  <c r="Z404" i="24"/>
  <c r="Z405" i="24"/>
  <c r="Z414" i="24"/>
  <c r="Z418" i="24"/>
  <c r="Z425" i="24"/>
  <c r="Z426" i="24"/>
  <c r="Z427" i="24"/>
  <c r="Z429" i="24"/>
  <c r="Z430" i="24"/>
  <c r="Z431" i="24"/>
  <c r="Z434" i="24"/>
  <c r="Z435" i="24"/>
  <c r="Z437" i="24"/>
  <c r="Z438" i="24"/>
  <c r="Z439" i="24"/>
  <c r="Z441" i="24"/>
  <c r="Z442" i="24"/>
  <c r="Z443" i="24"/>
  <c r="Z449" i="24"/>
  <c r="Z468" i="24"/>
  <c r="Z469" i="24"/>
  <c r="Z472" i="24"/>
  <c r="Z476" i="24"/>
  <c r="Z478" i="24"/>
  <c r="Z480" i="24"/>
  <c r="Z484" i="24"/>
  <c r="Z486" i="24"/>
  <c r="Z488" i="24"/>
  <c r="Z490" i="24"/>
  <c r="Z494" i="24"/>
  <c r="Z495" i="24"/>
  <c r="Z498" i="24"/>
  <c r="Z503" i="24"/>
  <c r="Z508" i="24"/>
  <c r="Z509" i="24" s="1"/>
  <c r="Z513" i="24"/>
  <c r="Z514" i="24"/>
  <c r="Z518" i="24"/>
  <c r="Z522" i="24"/>
  <c r="Z618" i="24"/>
  <c r="Z619" i="24"/>
  <c r="Z620" i="24"/>
  <c r="Z622" i="24"/>
  <c r="Z623" i="24"/>
  <c r="Z624" i="24"/>
  <c r="Z626" i="24"/>
  <c r="Z627" i="24"/>
  <c r="Z628" i="24"/>
  <c r="Z631" i="24"/>
  <c r="Z632" i="24"/>
  <c r="Z634" i="24"/>
  <c r="Z635" i="24"/>
  <c r="Z636" i="24"/>
  <c r="Z638" i="24"/>
  <c r="Z644" i="24"/>
  <c r="Z648" i="24"/>
  <c r="Z652" i="24"/>
  <c r="Z656" i="24"/>
  <c r="Z657" i="24"/>
  <c r="Z660" i="24"/>
  <c r="Z661" i="24"/>
  <c r="Z662" i="24"/>
  <c r="Z666" i="24"/>
  <c r="Z670" i="24"/>
  <c r="Z674" i="24"/>
  <c r="Z678" i="24"/>
  <c r="Z682" i="24"/>
  <c r="Z686" i="24"/>
  <c r="Z690" i="24"/>
  <c r="Z691" i="24"/>
  <c r="Z694" i="24"/>
  <c r="Z695" i="24"/>
  <c r="Z696" i="24"/>
  <c r="Z701" i="24"/>
  <c r="Z711" i="24"/>
  <c r="Z712" i="24"/>
  <c r="Z716" i="24"/>
  <c r="Z717" i="24"/>
  <c r="Z719" i="24"/>
  <c r="Z720" i="24"/>
  <c r="Z723" i="24"/>
  <c r="Z724" i="24"/>
  <c r="Z725" i="24"/>
  <c r="Z729" i="24"/>
  <c r="Z732" i="24"/>
  <c r="Z736" i="24"/>
  <c r="Z738" i="24"/>
  <c r="Z740" i="24"/>
  <c r="Z741" i="24"/>
  <c r="Z751" i="24"/>
  <c r="Z753" i="24"/>
  <c r="Z757" i="24"/>
  <c r="Z758" i="24"/>
  <c r="Z763" i="24"/>
  <c r="Z764" i="24"/>
  <c r="Z531" i="24"/>
  <c r="Z539" i="24"/>
  <c r="Z548" i="24"/>
  <c r="Z549" i="24"/>
  <c r="Z550" i="24"/>
  <c r="Z552" i="24"/>
  <c r="Z553" i="24"/>
  <c r="Z556" i="24"/>
  <c r="Z557" i="24"/>
  <c r="Z558" i="24"/>
  <c r="Z562" i="24"/>
  <c r="Z563" i="24"/>
  <c r="Z566" i="24"/>
  <c r="Z567" i="24"/>
  <c r="Z570" i="24"/>
  <c r="Z575" i="24"/>
  <c r="Z576" i="24"/>
  <c r="Z578" i="24"/>
  <c r="Z579" i="24"/>
  <c r="Z580" i="24"/>
  <c r="Z583" i="24"/>
  <c r="Z584" i="24"/>
  <c r="Z586" i="24"/>
  <c r="Z587" i="24"/>
  <c r="Z590" i="24"/>
  <c r="Z591" i="24"/>
  <c r="Z592" i="24"/>
  <c r="Z594" i="24"/>
  <c r="Z595" i="24"/>
  <c r="Z596" i="24"/>
  <c r="Z604" i="24"/>
  <c r="Z612" i="24"/>
  <c r="Z768" i="24"/>
  <c r="Z773" i="24"/>
  <c r="Z774" i="24" s="1"/>
  <c r="Z781" i="24" s="1"/>
  <c r="AA89" i="24"/>
  <c r="AA4" i="24"/>
  <c r="AA95" i="24"/>
  <c r="AA97" i="24"/>
  <c r="AA99" i="24"/>
  <c r="AA105" i="24"/>
  <c r="AA106" i="24"/>
  <c r="AA108" i="24"/>
  <c r="AA112" i="24"/>
  <c r="AA114" i="24"/>
  <c r="AA118" i="24"/>
  <c r="AA121" i="24"/>
  <c r="AA122" i="24"/>
  <c r="AA133" i="24"/>
  <c r="AA134" i="24"/>
  <c r="AA135" i="24"/>
  <c r="AA136" i="24"/>
  <c r="AA137" i="24"/>
  <c r="AA138" i="24"/>
  <c r="AA139" i="24"/>
  <c r="AA140" i="24"/>
  <c r="AA141" i="24"/>
  <c r="AA142" i="24"/>
  <c r="AA143" i="24"/>
  <c r="AA144" i="24"/>
  <c r="AA145" i="24"/>
  <c r="AA146" i="24"/>
  <c r="AA147" i="24"/>
  <c r="AA148" i="24"/>
  <c r="AA149" i="24"/>
  <c r="AA150" i="24"/>
  <c r="AA151" i="24"/>
  <c r="AA152" i="24"/>
  <c r="AA153" i="24"/>
  <c r="AA154" i="24"/>
  <c r="AA155" i="24"/>
  <c r="AA156" i="24"/>
  <c r="AA157" i="24"/>
  <c r="AA158" i="24"/>
  <c r="AA159" i="24"/>
  <c r="AA160" i="24"/>
  <c r="AA163" i="24"/>
  <c r="AA178" i="24"/>
  <c r="AA179" i="24"/>
  <c r="AA180" i="24"/>
  <c r="AA181" i="24"/>
  <c r="AA182" i="24"/>
  <c r="AA183" i="24"/>
  <c r="AA184" i="24"/>
  <c r="AA185" i="24"/>
  <c r="AA186" i="24"/>
  <c r="AA187" i="24"/>
  <c r="AA188" i="24"/>
  <c r="AA189" i="24"/>
  <c r="AA190" i="24"/>
  <c r="AA191" i="24"/>
  <c r="AA192" i="24"/>
  <c r="AA193" i="24"/>
  <c r="AA194" i="24"/>
  <c r="AA195" i="24"/>
  <c r="AA196" i="24"/>
  <c r="AA197" i="24"/>
  <c r="AA198" i="24"/>
  <c r="AA205" i="24"/>
  <c r="AA206" i="24"/>
  <c r="AA208" i="24"/>
  <c r="AA209" i="24"/>
  <c r="AA210" i="24"/>
  <c r="AA212" i="24"/>
  <c r="AA213" i="24"/>
  <c r="AA214" i="24"/>
  <c r="AA223" i="24"/>
  <c r="AA225" i="24"/>
  <c r="AA227" i="24"/>
  <c r="AA235" i="24"/>
  <c r="AA236" i="24"/>
  <c r="AA237" i="24"/>
  <c r="AA240" i="24"/>
  <c r="AA241" i="24"/>
  <c r="AA243" i="24"/>
  <c r="AA244" i="24"/>
  <c r="AA245" i="24"/>
  <c r="AA247" i="24"/>
  <c r="AA248" i="24"/>
  <c r="AA249" i="24"/>
  <c r="AA257" i="24"/>
  <c r="AA261" i="24"/>
  <c r="AA265" i="24"/>
  <c r="AA269" i="24"/>
  <c r="AA270" i="24"/>
  <c r="AA273" i="24"/>
  <c r="AA282" i="24"/>
  <c r="AA283" i="24"/>
  <c r="AA286" i="24"/>
  <c r="AA287" i="24"/>
  <c r="AA290" i="24"/>
  <c r="AA297" i="24"/>
  <c r="AA298" i="24"/>
  <c r="AA299" i="24"/>
  <c r="AA301" i="24"/>
  <c r="AA302" i="24"/>
  <c r="AA303" i="24"/>
  <c r="AA305" i="24"/>
  <c r="AA307" i="24"/>
  <c r="AA312" i="24"/>
  <c r="AA326" i="24" s="1"/>
  <c r="AA19" i="24" s="1"/>
  <c r="AA313" i="24"/>
  <c r="AA314" i="24"/>
  <c r="AA315" i="24"/>
  <c r="AA316" i="24"/>
  <c r="AA317" i="24"/>
  <c r="AA318" i="24"/>
  <c r="AA319" i="24"/>
  <c r="AA320" i="24"/>
  <c r="AA321" i="24"/>
  <c r="AA322" i="24"/>
  <c r="AA323" i="24"/>
  <c r="AA324" i="24"/>
  <c r="AA329" i="24"/>
  <c r="AA330" i="24"/>
  <c r="AA331" i="24"/>
  <c r="AA332" i="24"/>
  <c r="AA333" i="24"/>
  <c r="AA334" i="24"/>
  <c r="AA335" i="24"/>
  <c r="AA336" i="24"/>
  <c r="AA337" i="24"/>
  <c r="AA338" i="24"/>
  <c r="AA339" i="24"/>
  <c r="AA340" i="24"/>
  <c r="AA349" i="24"/>
  <c r="AA350" i="24"/>
  <c r="AA353" i="24"/>
  <c r="AA354" i="24"/>
  <c r="AA357" i="24"/>
  <c r="AA358" i="24"/>
  <c r="AA361" i="24"/>
  <c r="AA362" i="24"/>
  <c r="AA365" i="24"/>
  <c r="AA366" i="24"/>
  <c r="AA374" i="24"/>
  <c r="AA378" i="24"/>
  <c r="AA382" i="24"/>
  <c r="AA386" i="24"/>
  <c r="AA391" i="24"/>
  <c r="AA392" i="24"/>
  <c r="AA393" i="24"/>
  <c r="AA395" i="24"/>
  <c r="AA396" i="24"/>
  <c r="AA397" i="24"/>
  <c r="AA399" i="24"/>
  <c r="AA400" i="24"/>
  <c r="AA401" i="24"/>
  <c r="AA403" i="24"/>
  <c r="AA404" i="24"/>
  <c r="AA405" i="24"/>
  <c r="AA415" i="24"/>
  <c r="AA425" i="24"/>
  <c r="AA444" i="24" s="1"/>
  <c r="AA25" i="24" s="1"/>
  <c r="AA426" i="24"/>
  <c r="AA427" i="24"/>
  <c r="AA428" i="24"/>
  <c r="AA429" i="24"/>
  <c r="AA430" i="24"/>
  <c r="AA431" i="24"/>
  <c r="AA440" i="24"/>
  <c r="AA441" i="24"/>
  <c r="AA442" i="24"/>
  <c r="AA449" i="24"/>
  <c r="AA457" i="24"/>
  <c r="AA465" i="24"/>
  <c r="AA468" i="24"/>
  <c r="AA469" i="24"/>
  <c r="AA478" i="24"/>
  <c r="AA490" i="24"/>
  <c r="AA494" i="24"/>
  <c r="AA495" i="24"/>
  <c r="AA500" i="24" s="1"/>
  <c r="AA29" i="24" s="1"/>
  <c r="AA496" i="24"/>
  <c r="AA497" i="24"/>
  <c r="AA498" i="24"/>
  <c r="AA499" i="24"/>
  <c r="AA503" i="24"/>
  <c r="AA508" i="24"/>
  <c r="AA31" i="24"/>
  <c r="AA524" i="24"/>
  <c r="AA618" i="24"/>
  <c r="AA619" i="24"/>
  <c r="AA620" i="24"/>
  <c r="AA621" i="24"/>
  <c r="AA622" i="24"/>
  <c r="AA623" i="24"/>
  <c r="AA624" i="24"/>
  <c r="AA625" i="24"/>
  <c r="AA626" i="24"/>
  <c r="AA627" i="24"/>
  <c r="AA628" i="24"/>
  <c r="AA629" i="24"/>
  <c r="AA630" i="24"/>
  <c r="AA631" i="24"/>
  <c r="AA632" i="24"/>
  <c r="AA633" i="24"/>
  <c r="AA634" i="24"/>
  <c r="AA635" i="24"/>
  <c r="AA636" i="24"/>
  <c r="AA637" i="24"/>
  <c r="AA639" i="24"/>
  <c r="AA44" i="24" s="1"/>
  <c r="AA642" i="24"/>
  <c r="AA644" i="24"/>
  <c r="AA646" i="24"/>
  <c r="AA650" i="24"/>
  <c r="AA652" i="24"/>
  <c r="AA656" i="24"/>
  <c r="AA663" i="24" s="1"/>
  <c r="AA46" i="24" s="1"/>
  <c r="AA657" i="24"/>
  <c r="AA659" i="24"/>
  <c r="AA660" i="24"/>
  <c r="AA661" i="24"/>
  <c r="AA666" i="24"/>
  <c r="AA668" i="24"/>
  <c r="AA670" i="24"/>
  <c r="AA672" i="24"/>
  <c r="AA674" i="24"/>
  <c r="AA676" i="24"/>
  <c r="AA678" i="24"/>
  <c r="AA680" i="24"/>
  <c r="AA682" i="24"/>
  <c r="AA684" i="24"/>
  <c r="AA691" i="24"/>
  <c r="AA693" i="24"/>
  <c r="AA695" i="24"/>
  <c r="AA701" i="24"/>
  <c r="AA707" i="24"/>
  <c r="AA710" i="24"/>
  <c r="AA711" i="24"/>
  <c r="AA712" i="24"/>
  <c r="AA714" i="24"/>
  <c r="AA715" i="24"/>
  <c r="AA716" i="24"/>
  <c r="AA717" i="24"/>
  <c r="AA719" i="24"/>
  <c r="AA720" i="24"/>
  <c r="AA722" i="24"/>
  <c r="AA725" i="24"/>
  <c r="AA765" i="24"/>
  <c r="AA56" i="24"/>
  <c r="AA531" i="24"/>
  <c r="AA539" i="24"/>
  <c r="AA543" i="24"/>
  <c r="AA548" i="24"/>
  <c r="AA549" i="24"/>
  <c r="AA550" i="24"/>
  <c r="AA552" i="24"/>
  <c r="AA553" i="24"/>
  <c r="AA554" i="24"/>
  <c r="AA556" i="24"/>
  <c r="AA557" i="24"/>
  <c r="AA558" i="24"/>
  <c r="AA562" i="24"/>
  <c r="AA563" i="24"/>
  <c r="AA566" i="24"/>
  <c r="AA567" i="24"/>
  <c r="AA570" i="24"/>
  <c r="AA571" i="24"/>
  <c r="AA575" i="24"/>
  <c r="AA576" i="24"/>
  <c r="AA578" i="24"/>
  <c r="AA579" i="24"/>
  <c r="AA580" i="24"/>
  <c r="AA583" i="24"/>
  <c r="AA584" i="24"/>
  <c r="AA586" i="24"/>
  <c r="AA587" i="24"/>
  <c r="AA588" i="24"/>
  <c r="AA590" i="24"/>
  <c r="AA591" i="24"/>
  <c r="AA592" i="24"/>
  <c r="AA594" i="24"/>
  <c r="AA595" i="24"/>
  <c r="AA596" i="24"/>
  <c r="AA604" i="24"/>
  <c r="AA612" i="24"/>
  <c r="AA774" i="24"/>
  <c r="AA64" i="24" s="1"/>
  <c r="AA509" i="24"/>
  <c r="L783" i="22"/>
  <c r="M783" i="22"/>
  <c r="N69" i="22"/>
  <c r="N70" i="22"/>
  <c r="N71" i="22"/>
  <c r="N72" i="22"/>
  <c r="N73" i="22"/>
  <c r="N74" i="22"/>
  <c r="N75" i="22"/>
  <c r="N76" i="22"/>
  <c r="N77" i="22"/>
  <c r="N78" i="22"/>
  <c r="N79" i="22"/>
  <c r="N80" i="22"/>
  <c r="N81" i="22"/>
  <c r="N82" i="22"/>
  <c r="N83" i="22"/>
  <c r="N84" i="22"/>
  <c r="N85" i="22"/>
  <c r="N86" i="22"/>
  <c r="N87" i="22"/>
  <c r="N88" i="22"/>
  <c r="N89" i="22"/>
  <c r="N4" i="22" s="1"/>
  <c r="N92" i="22"/>
  <c r="N93" i="22"/>
  <c r="N94" i="22"/>
  <c r="N95" i="22"/>
  <c r="N96" i="22"/>
  <c r="N97" i="22"/>
  <c r="N98" i="22"/>
  <c r="N99" i="22"/>
  <c r="N100" i="22"/>
  <c r="N101" i="22"/>
  <c r="N102" i="22"/>
  <c r="N5" i="22" s="1"/>
  <c r="N105" i="22"/>
  <c r="N106" i="22"/>
  <c r="N107" i="22"/>
  <c r="N108" i="22"/>
  <c r="N109" i="22"/>
  <c r="N110" i="22"/>
  <c r="N111" i="22"/>
  <c r="N112" i="22"/>
  <c r="N113" i="22"/>
  <c r="N114" i="22"/>
  <c r="N115" i="22"/>
  <c r="N6" i="22" s="1"/>
  <c r="N118" i="22"/>
  <c r="N119" i="22"/>
  <c r="N120" i="22"/>
  <c r="N130" i="22" s="1"/>
  <c r="N121" i="22"/>
  <c r="N122" i="22"/>
  <c r="N123" i="22"/>
  <c r="N124" i="22"/>
  <c r="N125" i="22"/>
  <c r="N126" i="22"/>
  <c r="N127" i="22"/>
  <c r="N128" i="22"/>
  <c r="N129" i="22"/>
  <c r="N133" i="22"/>
  <c r="N134" i="22"/>
  <c r="N135" i="22"/>
  <c r="N136" i="22"/>
  <c r="N137" i="22"/>
  <c r="N138" i="22"/>
  <c r="N139" i="22"/>
  <c r="N140" i="22"/>
  <c r="N141" i="22"/>
  <c r="N142" i="22"/>
  <c r="N143" i="22"/>
  <c r="N144" i="22"/>
  <c r="N145" i="22"/>
  <c r="N146" i="22"/>
  <c r="N147" i="22"/>
  <c r="N148" i="22"/>
  <c r="N149" i="22"/>
  <c r="N150" i="22"/>
  <c r="N151" i="22"/>
  <c r="N152" i="22"/>
  <c r="N153" i="22"/>
  <c r="N154" i="22"/>
  <c r="N155" i="22"/>
  <c r="N156" i="22"/>
  <c r="N157" i="22"/>
  <c r="N158" i="22"/>
  <c r="N159" i="22"/>
  <c r="N160" i="22"/>
  <c r="N161" i="22"/>
  <c r="N162" i="22"/>
  <c r="N163" i="22"/>
  <c r="N164" i="22"/>
  <c r="N165" i="22"/>
  <c r="N8" i="22" s="1"/>
  <c r="N168" i="22"/>
  <c r="N175" i="22" s="1"/>
  <c r="N9" i="22" s="1"/>
  <c r="N169" i="22"/>
  <c r="N170" i="22"/>
  <c r="N171" i="22"/>
  <c r="N172" i="22"/>
  <c r="N173" i="22"/>
  <c r="N174" i="22"/>
  <c r="N178" i="22"/>
  <c r="N179" i="22"/>
  <c r="N180" i="22"/>
  <c r="N181" i="22"/>
  <c r="N182" i="22"/>
  <c r="N183" i="22"/>
  <c r="N184" i="22"/>
  <c r="N185" i="22"/>
  <c r="N186" i="22"/>
  <c r="N187" i="22"/>
  <c r="N188" i="22"/>
  <c r="N189" i="22"/>
  <c r="N190" i="22"/>
  <c r="N191" i="22"/>
  <c r="N192" i="22"/>
  <c r="N193" i="22"/>
  <c r="N194" i="22"/>
  <c r="N195" i="22"/>
  <c r="N196" i="22"/>
  <c r="N197" i="22"/>
  <c r="N198" i="22"/>
  <c r="N199" i="22"/>
  <c r="N200" i="22"/>
  <c r="N201" i="22"/>
  <c r="N202" i="22"/>
  <c r="N12" i="22" s="1"/>
  <c r="N205" i="22"/>
  <c r="N206" i="22"/>
  <c r="N207" i="22"/>
  <c r="N208" i="22"/>
  <c r="N209" i="22"/>
  <c r="N210" i="22"/>
  <c r="N211" i="22"/>
  <c r="N212" i="22"/>
  <c r="N213" i="22"/>
  <c r="N214" i="22"/>
  <c r="N215" i="22"/>
  <c r="N13" i="22" s="1"/>
  <c r="N218" i="22"/>
  <c r="N231" i="22" s="1"/>
  <c r="N14" i="22" s="1"/>
  <c r="N219" i="22"/>
  <c r="N220" i="22"/>
  <c r="N221" i="22"/>
  <c r="N222" i="22"/>
  <c r="N223" i="22"/>
  <c r="N224" i="22"/>
  <c r="N225" i="22"/>
  <c r="N226" i="22"/>
  <c r="N227" i="22"/>
  <c r="N228" i="22"/>
  <c r="N229" i="22"/>
  <c r="N230" i="22"/>
  <c r="N234" i="22"/>
  <c r="N235" i="22"/>
  <c r="N236" i="22"/>
  <c r="N237" i="22"/>
  <c r="N251" i="22" s="1"/>
  <c r="N15" i="22" s="1"/>
  <c r="N238" i="22"/>
  <c r="N239" i="22"/>
  <c r="N240" i="22"/>
  <c r="N241" i="22"/>
  <c r="N242" i="22"/>
  <c r="N243" i="22"/>
  <c r="N244" i="22"/>
  <c r="N245" i="22"/>
  <c r="N246" i="22"/>
  <c r="N247" i="22"/>
  <c r="N248" i="22"/>
  <c r="N249" i="22"/>
  <c r="N250" i="22"/>
  <c r="N254" i="22"/>
  <c r="N255" i="22"/>
  <c r="N256" i="22"/>
  <c r="N257" i="22"/>
  <c r="N258" i="22"/>
  <c r="N259" i="22"/>
  <c r="N260" i="22"/>
  <c r="N261" i="22"/>
  <c r="N262" i="22"/>
  <c r="N263" i="22"/>
  <c r="N264" i="22"/>
  <c r="N265" i="22"/>
  <c r="N266" i="22"/>
  <c r="N267" i="22"/>
  <c r="N268" i="22"/>
  <c r="N269" i="22"/>
  <c r="N270" i="22"/>
  <c r="N271" i="22"/>
  <c r="N272" i="22"/>
  <c r="N273" i="22"/>
  <c r="N274" i="22"/>
  <c r="N275" i="22"/>
  <c r="N276" i="22"/>
  <c r="N277" i="22"/>
  <c r="N278" i="22"/>
  <c r="N16" i="22" s="1"/>
  <c r="N281" i="22"/>
  <c r="N282" i="22"/>
  <c r="N283" i="22"/>
  <c r="N284" i="22"/>
  <c r="N285" i="22"/>
  <c r="N286" i="22"/>
  <c r="N287" i="22"/>
  <c r="N288" i="22"/>
  <c r="N289" i="22"/>
  <c r="N290" i="22"/>
  <c r="N291" i="22"/>
  <c r="N17" i="22" s="1"/>
  <c r="N294" i="22"/>
  <c r="N309" i="22" s="1"/>
  <c r="N18" i="22" s="1"/>
  <c r="N295" i="22"/>
  <c r="N296" i="22"/>
  <c r="N297" i="22"/>
  <c r="N298" i="22"/>
  <c r="N299" i="22"/>
  <c r="N300" i="22"/>
  <c r="N301" i="22"/>
  <c r="N302" i="22"/>
  <c r="N303" i="22"/>
  <c r="N304" i="22"/>
  <c r="N305" i="22"/>
  <c r="N306" i="22"/>
  <c r="N307" i="22"/>
  <c r="N308" i="22"/>
  <c r="N312" i="22"/>
  <c r="N326" i="22" s="1"/>
  <c r="N19" i="22" s="1"/>
  <c r="N313" i="22"/>
  <c r="N314" i="22"/>
  <c r="N315" i="22"/>
  <c r="N316" i="22"/>
  <c r="N317" i="22"/>
  <c r="N318" i="22"/>
  <c r="N319" i="22"/>
  <c r="N320" i="22"/>
  <c r="N321" i="22"/>
  <c r="N322" i="22"/>
  <c r="N323" i="22"/>
  <c r="N324" i="22"/>
  <c r="N325" i="22"/>
  <c r="N329" i="22"/>
  <c r="N330" i="22"/>
  <c r="N344" i="22" s="1"/>
  <c r="N20" i="22" s="1"/>
  <c r="N331" i="22"/>
  <c r="N332" i="22"/>
  <c r="N333" i="22"/>
  <c r="N334" i="22"/>
  <c r="N335" i="22"/>
  <c r="N336" i="22"/>
  <c r="N337" i="22"/>
  <c r="N338" i="22"/>
  <c r="N339" i="22"/>
  <c r="N340" i="22"/>
  <c r="N341" i="22"/>
  <c r="N342" i="22"/>
  <c r="N343" i="22"/>
  <c r="N347" i="22"/>
  <c r="N368" i="22" s="1"/>
  <c r="N21" i="22" s="1"/>
  <c r="N348" i="22"/>
  <c r="N349" i="22"/>
  <c r="N350" i="22"/>
  <c r="N351" i="22"/>
  <c r="N352" i="22"/>
  <c r="N353" i="22"/>
  <c r="N354" i="22"/>
  <c r="N355" i="22"/>
  <c r="N356" i="22"/>
  <c r="N357" i="22"/>
  <c r="N358" i="22"/>
  <c r="N359" i="22"/>
  <c r="N360" i="22"/>
  <c r="N361" i="22"/>
  <c r="N362" i="22"/>
  <c r="N363" i="22"/>
  <c r="N364" i="22"/>
  <c r="N365" i="22"/>
  <c r="N366" i="22"/>
  <c r="N367" i="22"/>
  <c r="N371" i="22"/>
  <c r="N372" i="22"/>
  <c r="N373" i="22"/>
  <c r="N374" i="22"/>
  <c r="N375" i="22"/>
  <c r="N376" i="22"/>
  <c r="N377" i="22"/>
  <c r="N378" i="22"/>
  <c r="N379" i="22"/>
  <c r="N380" i="22"/>
  <c r="N381" i="22"/>
  <c r="N382" i="22"/>
  <c r="N383" i="22"/>
  <c r="N384" i="22"/>
  <c r="N385" i="22"/>
  <c r="N386" i="22"/>
  <c r="N387" i="22"/>
  <c r="N388" i="22"/>
  <c r="N22" i="22" s="1"/>
  <c r="N391" i="22"/>
  <c r="N392" i="22"/>
  <c r="N393" i="22"/>
  <c r="N407" i="22" s="1"/>
  <c r="N23" i="22" s="1"/>
  <c r="N394" i="22"/>
  <c r="N395" i="22"/>
  <c r="N396" i="22"/>
  <c r="N397" i="22"/>
  <c r="N398" i="22"/>
  <c r="N399" i="22"/>
  <c r="N400" i="22"/>
  <c r="N401" i="22"/>
  <c r="N402" i="22"/>
  <c r="N403" i="22"/>
  <c r="N404" i="22"/>
  <c r="N405" i="22"/>
  <c r="N406" i="22"/>
  <c r="N410" i="22"/>
  <c r="N411" i="22"/>
  <c r="N412" i="22"/>
  <c r="N413" i="22"/>
  <c r="N414" i="22"/>
  <c r="N415" i="22"/>
  <c r="N416" i="22"/>
  <c r="N417" i="22"/>
  <c r="N418" i="22"/>
  <c r="N419" i="22"/>
  <c r="N420" i="22"/>
  <c r="N421" i="22"/>
  <c r="N422" i="22"/>
  <c r="N24" i="22" s="1"/>
  <c r="N425" i="22"/>
  <c r="N444" i="22" s="1"/>
  <c r="N25" i="22" s="1"/>
  <c r="N426" i="22"/>
  <c r="N427" i="22"/>
  <c r="N428" i="22"/>
  <c r="N429" i="22"/>
  <c r="N430" i="22"/>
  <c r="N431" i="22"/>
  <c r="N432" i="22"/>
  <c r="N433" i="22"/>
  <c r="N434" i="22"/>
  <c r="N435" i="22"/>
  <c r="N436" i="22"/>
  <c r="N437" i="22"/>
  <c r="N438" i="22"/>
  <c r="N439" i="22"/>
  <c r="N440" i="22"/>
  <c r="N441" i="22"/>
  <c r="N442" i="22"/>
  <c r="N443" i="22"/>
  <c r="N447" i="22"/>
  <c r="N448" i="22"/>
  <c r="N462" i="22" s="1"/>
  <c r="N26" i="22" s="1"/>
  <c r="N449" i="22"/>
  <c r="N450" i="22"/>
  <c r="N451" i="22"/>
  <c r="N452" i="22"/>
  <c r="N453" i="22"/>
  <c r="N454" i="22"/>
  <c r="N455" i="22"/>
  <c r="N456" i="22"/>
  <c r="N457" i="22"/>
  <c r="N458" i="22"/>
  <c r="N459" i="22"/>
  <c r="N460" i="22"/>
  <c r="N461" i="22"/>
  <c r="N465" i="22"/>
  <c r="N466" i="22"/>
  <c r="N467" i="22"/>
  <c r="N468" i="22"/>
  <c r="N469" i="22"/>
  <c r="N470" i="22"/>
  <c r="N471" i="22"/>
  <c r="N472" i="22"/>
  <c r="N473" i="22"/>
  <c r="N27" i="22" s="1"/>
  <c r="N476" i="22"/>
  <c r="N491" i="22" s="1"/>
  <c r="N28" i="22" s="1"/>
  <c r="N477" i="22"/>
  <c r="N478" i="22"/>
  <c r="N479" i="22"/>
  <c r="N480" i="22"/>
  <c r="N481" i="22"/>
  <c r="N482" i="22"/>
  <c r="N483" i="22"/>
  <c r="N484" i="22"/>
  <c r="N485" i="22"/>
  <c r="N486" i="22"/>
  <c r="N487" i="22"/>
  <c r="N488" i="22"/>
  <c r="N489" i="22"/>
  <c r="N490" i="22"/>
  <c r="N494" i="22"/>
  <c r="N500" i="22" s="1"/>
  <c r="N29" i="22" s="1"/>
  <c r="N495" i="22"/>
  <c r="N496" i="22"/>
  <c r="N497" i="22"/>
  <c r="N498" i="22"/>
  <c r="N499" i="22"/>
  <c r="N503" i="22"/>
  <c r="N505" i="22" s="1"/>
  <c r="N30" i="22" s="1"/>
  <c r="N504" i="22"/>
  <c r="N508" i="22"/>
  <c r="N509" i="22" s="1"/>
  <c r="N31" i="22"/>
  <c r="N512" i="22"/>
  <c r="N513" i="22"/>
  <c r="N526" i="22" s="1"/>
  <c r="N514" i="22"/>
  <c r="N515" i="22"/>
  <c r="N516" i="22"/>
  <c r="N517" i="22"/>
  <c r="N518" i="22"/>
  <c r="N519" i="22"/>
  <c r="N520" i="22"/>
  <c r="N521" i="22"/>
  <c r="N522" i="22"/>
  <c r="N523" i="22"/>
  <c r="N524" i="22"/>
  <c r="N525" i="22"/>
  <c r="N618" i="22"/>
  <c r="N639" i="22" s="1"/>
  <c r="N44" i="22" s="1"/>
  <c r="N619" i="22"/>
  <c r="N620" i="22"/>
  <c r="N621" i="22"/>
  <c r="N622" i="22"/>
  <c r="N623" i="22"/>
  <c r="N624" i="22"/>
  <c r="N625" i="22"/>
  <c r="N626" i="22"/>
  <c r="N627" i="22"/>
  <c r="N628" i="22"/>
  <c r="N629" i="22"/>
  <c r="N630" i="22"/>
  <c r="N631" i="22"/>
  <c r="N632" i="22"/>
  <c r="N633" i="22"/>
  <c r="N634" i="22"/>
  <c r="N635" i="22"/>
  <c r="N636" i="22"/>
  <c r="N637" i="22"/>
  <c r="N638" i="22"/>
  <c r="N642" i="22"/>
  <c r="N643" i="22"/>
  <c r="N644" i="22"/>
  <c r="N645" i="22"/>
  <c r="N646" i="22"/>
  <c r="N647" i="22"/>
  <c r="N648" i="22"/>
  <c r="N649" i="22"/>
  <c r="N650" i="22"/>
  <c r="N651" i="22"/>
  <c r="N652" i="22"/>
  <c r="N653" i="22"/>
  <c r="N45" i="22" s="1"/>
  <c r="N656" i="22"/>
  <c r="N663" i="22" s="1"/>
  <c r="N46" i="22" s="1"/>
  <c r="N657" i="22"/>
  <c r="N658" i="22"/>
  <c r="N659" i="22"/>
  <c r="N660" i="22"/>
  <c r="N661" i="22"/>
  <c r="N662" i="22"/>
  <c r="N666" i="22"/>
  <c r="N667" i="22"/>
  <c r="N668" i="22"/>
  <c r="N669" i="22"/>
  <c r="N670" i="22"/>
  <c r="N671" i="22"/>
  <c r="N672" i="22"/>
  <c r="N673" i="22"/>
  <c r="N674" i="22"/>
  <c r="N675" i="22"/>
  <c r="N676" i="22"/>
  <c r="N677" i="22"/>
  <c r="N678" i="22"/>
  <c r="N679" i="22"/>
  <c r="N680" i="22"/>
  <c r="N681" i="22"/>
  <c r="N682" i="22"/>
  <c r="N683" i="22"/>
  <c r="N684" i="22"/>
  <c r="N685" i="22"/>
  <c r="N686" i="22"/>
  <c r="N687" i="22"/>
  <c r="N47" i="22" s="1"/>
  <c r="N690" i="22"/>
  <c r="N691" i="22"/>
  <c r="N692" i="22"/>
  <c r="N698" i="22" s="1"/>
  <c r="N48" i="22" s="1"/>
  <c r="N693" i="22"/>
  <c r="N694" i="22"/>
  <c r="N695" i="22"/>
  <c r="N696" i="22"/>
  <c r="N697" i="22"/>
  <c r="N701" i="22"/>
  <c r="N703" i="22" s="1"/>
  <c r="N702" i="22"/>
  <c r="N706" i="22"/>
  <c r="N707" i="22"/>
  <c r="N708" i="22"/>
  <c r="N709" i="22"/>
  <c r="N710" i="22"/>
  <c r="N711" i="22"/>
  <c r="N712" i="22"/>
  <c r="N713" i="22"/>
  <c r="N714" i="22"/>
  <c r="N715" i="22"/>
  <c r="N716" i="22"/>
  <c r="N717" i="22"/>
  <c r="N718" i="22"/>
  <c r="N719" i="22"/>
  <c r="N720" i="22"/>
  <c r="N721" i="22"/>
  <c r="N722" i="22"/>
  <c r="N723" i="22"/>
  <c r="N724" i="22"/>
  <c r="N725" i="22"/>
  <c r="N726" i="22"/>
  <c r="N727" i="22"/>
  <c r="N728" i="22"/>
  <c r="N729" i="22"/>
  <c r="N730" i="22"/>
  <c r="N731" i="22"/>
  <c r="N732" i="22"/>
  <c r="N733" i="22"/>
  <c r="N53" i="22" s="1"/>
  <c r="N736" i="22"/>
  <c r="N745" i="22" s="1"/>
  <c r="N54" i="22" s="1"/>
  <c r="N737" i="22"/>
  <c r="N738" i="22"/>
  <c r="N739" i="22"/>
  <c r="N740" i="22"/>
  <c r="N741" i="22"/>
  <c r="N742" i="22"/>
  <c r="N743" i="22"/>
  <c r="N744" i="22"/>
  <c r="N748" i="22"/>
  <c r="N749" i="22"/>
  <c r="N750" i="22"/>
  <c r="N751" i="22"/>
  <c r="N752" i="22"/>
  <c r="N753" i="22"/>
  <c r="N754" i="22"/>
  <c r="N755" i="22"/>
  <c r="N756" i="22"/>
  <c r="N757" i="22"/>
  <c r="N758" i="22"/>
  <c r="N759" i="22"/>
  <c r="N55" i="22" s="1"/>
  <c r="N762" i="22"/>
  <c r="N765" i="22" s="1"/>
  <c r="N56" i="22" s="1"/>
  <c r="N763" i="22"/>
  <c r="N764" i="22"/>
  <c r="N529" i="22"/>
  <c r="N530" i="22"/>
  <c r="N531" i="22"/>
  <c r="N532" i="22"/>
  <c r="N533" i="22"/>
  <c r="N534" i="22"/>
  <c r="N535" i="22"/>
  <c r="N536" i="22"/>
  <c r="N537" i="22"/>
  <c r="N538" i="22"/>
  <c r="N539" i="22"/>
  <c r="N540" i="22"/>
  <c r="N541" i="22"/>
  <c r="N542" i="22"/>
  <c r="N543" i="22"/>
  <c r="N544" i="22"/>
  <c r="N545" i="22"/>
  <c r="N36" i="22" s="1"/>
  <c r="N548" i="22"/>
  <c r="N559" i="22" s="1"/>
  <c r="N549" i="22"/>
  <c r="N550" i="22"/>
  <c r="N551" i="22"/>
  <c r="N552" i="22"/>
  <c r="N553" i="22"/>
  <c r="N554" i="22"/>
  <c r="N555" i="22"/>
  <c r="N556" i="22"/>
  <c r="N557" i="22"/>
  <c r="N558" i="22"/>
  <c r="N562" i="22"/>
  <c r="N572" i="22" s="1"/>
  <c r="N38" i="22" s="1"/>
  <c r="N563" i="22"/>
  <c r="N564" i="22"/>
  <c r="N565" i="22"/>
  <c r="N566" i="22"/>
  <c r="N567" i="22"/>
  <c r="N568" i="22"/>
  <c r="N569" i="22"/>
  <c r="N570" i="22"/>
  <c r="N571" i="22"/>
  <c r="N575" i="22"/>
  <c r="N576" i="22"/>
  <c r="N599" i="22" s="1"/>
  <c r="N39" i="22" s="1"/>
  <c r="N577" i="22"/>
  <c r="N578" i="22"/>
  <c r="N579" i="22"/>
  <c r="N580" i="22"/>
  <c r="N581" i="22"/>
  <c r="N582" i="22"/>
  <c r="N583" i="22"/>
  <c r="N584" i="22"/>
  <c r="N585" i="22"/>
  <c r="N586" i="22"/>
  <c r="N587" i="22"/>
  <c r="N588" i="22"/>
  <c r="N589" i="22"/>
  <c r="N590" i="22"/>
  <c r="N591" i="22"/>
  <c r="N592" i="22"/>
  <c r="N593" i="22"/>
  <c r="N594" i="22"/>
  <c r="N595" i="22"/>
  <c r="N596" i="22"/>
  <c r="N597" i="22"/>
  <c r="N598" i="22"/>
  <c r="N602" i="22"/>
  <c r="N603" i="22"/>
  <c r="N604" i="22"/>
  <c r="N605" i="22"/>
  <c r="N615" i="22" s="1"/>
  <c r="N40" i="22" s="1"/>
  <c r="N606" i="22"/>
  <c r="N607" i="22"/>
  <c r="N608" i="22"/>
  <c r="N609" i="22"/>
  <c r="N610" i="22"/>
  <c r="N611" i="22"/>
  <c r="N612" i="22"/>
  <c r="N613" i="22"/>
  <c r="N614" i="22"/>
  <c r="N768" i="22"/>
  <c r="N771" i="22" s="1"/>
  <c r="N769" i="22"/>
  <c r="N770" i="22"/>
  <c r="N773" i="22"/>
  <c r="N774" i="22" s="1"/>
  <c r="G69" i="22"/>
  <c r="K69" i="22"/>
  <c r="O69" i="22" s="1"/>
  <c r="G70" i="22"/>
  <c r="K70" i="22" s="1"/>
  <c r="O70" i="22" s="1"/>
  <c r="G71" i="22"/>
  <c r="K71" i="22"/>
  <c r="O71" i="22" s="1"/>
  <c r="G72" i="22"/>
  <c r="K72" i="22" s="1"/>
  <c r="G73" i="22"/>
  <c r="K73" i="22"/>
  <c r="O73" i="22" s="1"/>
  <c r="G74" i="22"/>
  <c r="K74" i="22" s="1"/>
  <c r="O74" i="22" s="1"/>
  <c r="G75" i="22"/>
  <c r="K75" i="22"/>
  <c r="O75" i="22" s="1"/>
  <c r="G76" i="22"/>
  <c r="K76" i="22" s="1"/>
  <c r="O76" i="22" s="1"/>
  <c r="G77" i="22"/>
  <c r="K77" i="22"/>
  <c r="O77" i="22" s="1"/>
  <c r="P77" i="22" s="1"/>
  <c r="G78" i="22"/>
  <c r="K78" i="22" s="1"/>
  <c r="O78" i="22" s="1"/>
  <c r="G79" i="22"/>
  <c r="K79" i="22"/>
  <c r="O79" i="22" s="1"/>
  <c r="G80" i="22"/>
  <c r="K80" i="22" s="1"/>
  <c r="O80" i="22" s="1"/>
  <c r="G81" i="22"/>
  <c r="K81" i="22"/>
  <c r="O81" i="22" s="1"/>
  <c r="G82" i="22"/>
  <c r="K82" i="22" s="1"/>
  <c r="O82" i="22" s="1"/>
  <c r="G83" i="22"/>
  <c r="K83" i="22"/>
  <c r="O83" i="22" s="1"/>
  <c r="G84" i="22"/>
  <c r="K84" i="22" s="1"/>
  <c r="O84" i="22" s="1"/>
  <c r="G85" i="22"/>
  <c r="K85" i="22"/>
  <c r="O85" i="22" s="1"/>
  <c r="P85" i="22" s="1"/>
  <c r="G86" i="22"/>
  <c r="K86" i="22" s="1"/>
  <c r="O86" i="22" s="1"/>
  <c r="G87" i="22"/>
  <c r="K87" i="22"/>
  <c r="O87" i="22" s="1"/>
  <c r="G88" i="22"/>
  <c r="K88" i="22" s="1"/>
  <c r="O88" i="22" s="1"/>
  <c r="G92" i="22"/>
  <c r="K92" i="22" s="1"/>
  <c r="O92" i="22" s="1"/>
  <c r="J92" i="22"/>
  <c r="G93" i="22"/>
  <c r="K93" i="22"/>
  <c r="O93" i="22" s="1"/>
  <c r="G94" i="22"/>
  <c r="K94" i="22" s="1"/>
  <c r="O94" i="22" s="1"/>
  <c r="G95" i="22"/>
  <c r="K95" i="22"/>
  <c r="O95" i="22" s="1"/>
  <c r="G96" i="22"/>
  <c r="K96" i="22" s="1"/>
  <c r="O96" i="22" s="1"/>
  <c r="G97" i="22"/>
  <c r="K97" i="22"/>
  <c r="O97" i="22" s="1"/>
  <c r="G98" i="22"/>
  <c r="K98" i="22" s="1"/>
  <c r="O98" i="22" s="1"/>
  <c r="G99" i="22"/>
  <c r="K99" i="22"/>
  <c r="O99" i="22" s="1"/>
  <c r="G100" i="22"/>
  <c r="K100" i="22" s="1"/>
  <c r="O100" i="22" s="1"/>
  <c r="G101" i="22"/>
  <c r="K101" i="22"/>
  <c r="O101" i="22" s="1"/>
  <c r="G105" i="22"/>
  <c r="K105" i="22" s="1"/>
  <c r="O105" i="22" s="1"/>
  <c r="H105" i="22"/>
  <c r="D106" i="22"/>
  <c r="G106" i="22" s="1"/>
  <c r="K106" i="22" s="1"/>
  <c r="O106" i="22" s="1"/>
  <c r="E106" i="22"/>
  <c r="F106" i="22"/>
  <c r="D107" i="22"/>
  <c r="E107" i="22"/>
  <c r="G107" i="22" s="1"/>
  <c r="K107" i="22" s="1"/>
  <c r="O107" i="22" s="1"/>
  <c r="P107" i="22" s="1"/>
  <c r="F107" i="22"/>
  <c r="G108" i="22"/>
  <c r="K108" i="22" s="1"/>
  <c r="O108" i="22" s="1"/>
  <c r="G109" i="22"/>
  <c r="K109" i="22" s="1"/>
  <c r="O109" i="22" s="1"/>
  <c r="G110" i="22"/>
  <c r="K110" i="22"/>
  <c r="O110" i="22" s="1"/>
  <c r="G111" i="22"/>
  <c r="K111" i="22" s="1"/>
  <c r="O111" i="22"/>
  <c r="G112" i="22"/>
  <c r="K112" i="22" s="1"/>
  <c r="G113" i="22"/>
  <c r="K113" i="22" s="1"/>
  <c r="O113" i="22" s="1"/>
  <c r="G114" i="22"/>
  <c r="K114" i="22"/>
  <c r="O114" i="22" s="1"/>
  <c r="G118" i="22"/>
  <c r="K118" i="22" s="1"/>
  <c r="O118" i="22" s="1"/>
  <c r="G119" i="22"/>
  <c r="K119" i="22"/>
  <c r="O119" i="22" s="1"/>
  <c r="G120" i="22"/>
  <c r="K120" i="22" s="1"/>
  <c r="O120" i="22"/>
  <c r="P120" i="22" s="1"/>
  <c r="G121" i="22"/>
  <c r="K121" i="22" s="1"/>
  <c r="O121" i="22" s="1"/>
  <c r="G122" i="22"/>
  <c r="K122" i="22" s="1"/>
  <c r="O122" i="22" s="1"/>
  <c r="G123" i="22"/>
  <c r="K123" i="22"/>
  <c r="O123" i="22" s="1"/>
  <c r="P123" i="22" s="1"/>
  <c r="Q123" i="22" s="1"/>
  <c r="G124" i="22"/>
  <c r="K124" i="22" s="1"/>
  <c r="O124" i="22" s="1"/>
  <c r="P124" i="22" s="1"/>
  <c r="G125" i="22"/>
  <c r="K125" i="22" s="1"/>
  <c r="O125" i="22" s="1"/>
  <c r="G126" i="22"/>
  <c r="K126" i="22" s="1"/>
  <c r="O126" i="22" s="1"/>
  <c r="G127" i="22"/>
  <c r="K127" i="22"/>
  <c r="O127" i="22" s="1"/>
  <c r="G128" i="22"/>
  <c r="K128" i="22" s="1"/>
  <c r="O128" i="22"/>
  <c r="P128" i="22" s="1"/>
  <c r="G129" i="22"/>
  <c r="K129" i="22" s="1"/>
  <c r="O129" i="22" s="1"/>
  <c r="G133" i="22"/>
  <c r="K133" i="22"/>
  <c r="O133" i="22"/>
  <c r="G134" i="22"/>
  <c r="K134" i="22" s="1"/>
  <c r="O134" i="22" s="1"/>
  <c r="G135" i="22"/>
  <c r="K135" i="22" s="1"/>
  <c r="O135" i="22" s="1"/>
  <c r="G136" i="22"/>
  <c r="K136" i="22"/>
  <c r="O136" i="22" s="1"/>
  <c r="G137" i="22"/>
  <c r="K137" i="22"/>
  <c r="O137" i="22"/>
  <c r="P137" i="22" s="1"/>
  <c r="G138" i="22"/>
  <c r="K138" i="22" s="1"/>
  <c r="O138" i="22" s="1"/>
  <c r="G139" i="22"/>
  <c r="K139" i="22" s="1"/>
  <c r="O139" i="22" s="1"/>
  <c r="G140" i="22"/>
  <c r="K140" i="22"/>
  <c r="G141" i="22"/>
  <c r="K141" i="22"/>
  <c r="O141" i="22"/>
  <c r="G142" i="22"/>
  <c r="K142" i="22" s="1"/>
  <c r="O142" i="22" s="1"/>
  <c r="G143" i="22"/>
  <c r="K143" i="22" s="1"/>
  <c r="O143" i="22" s="1"/>
  <c r="G144" i="22"/>
  <c r="K144" i="22"/>
  <c r="O144" i="22" s="1"/>
  <c r="G145" i="22"/>
  <c r="K145" i="22"/>
  <c r="O145" i="22"/>
  <c r="G146" i="22"/>
  <c r="K146" i="22" s="1"/>
  <c r="O146" i="22" s="1"/>
  <c r="G147" i="22"/>
  <c r="K147" i="22" s="1"/>
  <c r="O147" i="22" s="1"/>
  <c r="G148" i="22"/>
  <c r="K148" i="22"/>
  <c r="O148" i="22" s="1"/>
  <c r="G149" i="22"/>
  <c r="K149" i="22"/>
  <c r="O149" i="22"/>
  <c r="G150" i="22"/>
  <c r="K150" i="22" s="1"/>
  <c r="O150" i="22" s="1"/>
  <c r="G151" i="22"/>
  <c r="K151" i="22" s="1"/>
  <c r="O151" i="22" s="1"/>
  <c r="G152" i="22"/>
  <c r="K152" i="22"/>
  <c r="O152" i="22" s="1"/>
  <c r="G153" i="22"/>
  <c r="K153" i="22"/>
  <c r="O153" i="22"/>
  <c r="P153" i="22" s="1"/>
  <c r="G154" i="22"/>
  <c r="K154" i="22" s="1"/>
  <c r="J154" i="22"/>
  <c r="O154" i="22"/>
  <c r="G155" i="22"/>
  <c r="K155" i="22" s="1"/>
  <c r="O155" i="22" s="1"/>
  <c r="G156" i="22"/>
  <c r="K156" i="22" s="1"/>
  <c r="O156" i="22" s="1"/>
  <c r="G157" i="22"/>
  <c r="K157" i="22"/>
  <c r="O157" i="22" s="1"/>
  <c r="G158" i="22"/>
  <c r="K158" i="22"/>
  <c r="O158" i="22"/>
  <c r="G159" i="22"/>
  <c r="K159" i="22" s="1"/>
  <c r="O159" i="22" s="1"/>
  <c r="G160" i="22"/>
  <c r="K160" i="22" s="1"/>
  <c r="O160" i="22" s="1"/>
  <c r="G161" i="22"/>
  <c r="K161" i="22"/>
  <c r="O161" i="22" s="1"/>
  <c r="G162" i="22"/>
  <c r="K162" i="22"/>
  <c r="O162" i="22"/>
  <c r="G163" i="22"/>
  <c r="K163" i="22" s="1"/>
  <c r="O163" i="22" s="1"/>
  <c r="G164" i="22"/>
  <c r="K164" i="22" s="1"/>
  <c r="O164" i="22" s="1"/>
  <c r="G168" i="22"/>
  <c r="K168" i="22" s="1"/>
  <c r="O168" i="22" s="1"/>
  <c r="G169" i="22"/>
  <c r="K169" i="22" s="1"/>
  <c r="O169" i="22" s="1"/>
  <c r="G170" i="22"/>
  <c r="K170" i="22"/>
  <c r="O170" i="22" s="1"/>
  <c r="P170" i="22" s="1"/>
  <c r="G171" i="22"/>
  <c r="K171" i="22"/>
  <c r="O171" i="22"/>
  <c r="G172" i="22"/>
  <c r="K172" i="22" s="1"/>
  <c r="O172" i="22" s="1"/>
  <c r="G173" i="22"/>
  <c r="K173" i="22" s="1"/>
  <c r="O173" i="22" s="1"/>
  <c r="G174" i="22"/>
  <c r="K174" i="22"/>
  <c r="O174" i="22" s="1"/>
  <c r="D178" i="22"/>
  <c r="E178" i="22"/>
  <c r="F178" i="22"/>
  <c r="G178" i="22"/>
  <c r="K178" i="22" s="1"/>
  <c r="D179" i="22"/>
  <c r="E179" i="22"/>
  <c r="F179" i="22"/>
  <c r="D180" i="22"/>
  <c r="E180" i="22"/>
  <c r="F180" i="22"/>
  <c r="G180" i="22"/>
  <c r="K180" i="22" s="1"/>
  <c r="O180" i="22" s="1"/>
  <c r="E181" i="22"/>
  <c r="G181" i="22"/>
  <c r="K181" i="22" s="1"/>
  <c r="O181" i="22" s="1"/>
  <c r="E182" i="22"/>
  <c r="G182" i="22"/>
  <c r="K182" i="22" s="1"/>
  <c r="O182" i="22" s="1"/>
  <c r="P182" i="22" s="1"/>
  <c r="D183" i="22"/>
  <c r="E183" i="22"/>
  <c r="F183" i="22"/>
  <c r="D184" i="22"/>
  <c r="G184" i="22" s="1"/>
  <c r="E184" i="22"/>
  <c r="K184" i="22"/>
  <c r="O184" i="22" s="1"/>
  <c r="G185" i="22"/>
  <c r="K185" i="22"/>
  <c r="O185" i="22"/>
  <c r="D186" i="22"/>
  <c r="G186" i="22" s="1"/>
  <c r="K186" i="22" s="1"/>
  <c r="O186" i="22" s="1"/>
  <c r="P186" i="22" s="1"/>
  <c r="E186" i="22"/>
  <c r="E187" i="22"/>
  <c r="G187" i="22"/>
  <c r="K187" i="22"/>
  <c r="O187" i="22" s="1"/>
  <c r="E188" i="22"/>
  <c r="G188" i="22"/>
  <c r="K188" i="22"/>
  <c r="O188" i="22" s="1"/>
  <c r="D189" i="22"/>
  <c r="E189" i="22"/>
  <c r="G189" i="22"/>
  <c r="K189" i="22" s="1"/>
  <c r="O189" i="22" s="1"/>
  <c r="G190" i="22"/>
  <c r="K190" i="22"/>
  <c r="O190" i="22" s="1"/>
  <c r="P190" i="22" s="1"/>
  <c r="D191" i="22"/>
  <c r="E191" i="22"/>
  <c r="G191" i="22"/>
  <c r="K191" i="22" s="1"/>
  <c r="O191" i="22" s="1"/>
  <c r="G192" i="22"/>
  <c r="K192" i="22"/>
  <c r="O192" i="22" s="1"/>
  <c r="E193" i="22"/>
  <c r="G193" i="22"/>
  <c r="K193" i="22"/>
  <c r="O193" i="22" s="1"/>
  <c r="G194" i="22"/>
  <c r="K194" i="22"/>
  <c r="O194" i="22"/>
  <c r="G195" i="22"/>
  <c r="K195" i="22" s="1"/>
  <c r="O195" i="22" s="1"/>
  <c r="G196" i="22"/>
  <c r="K196" i="22" s="1"/>
  <c r="O196" i="22" s="1"/>
  <c r="E197" i="22"/>
  <c r="G197" i="22"/>
  <c r="K197" i="22" s="1"/>
  <c r="O197" i="22" s="1"/>
  <c r="G198" i="22"/>
  <c r="K198" i="22"/>
  <c r="O198" i="22" s="1"/>
  <c r="D199" i="22"/>
  <c r="E199" i="22"/>
  <c r="F199" i="22"/>
  <c r="G199" i="22" s="1"/>
  <c r="K199" i="22" s="1"/>
  <c r="O199" i="22" s="1"/>
  <c r="G200" i="22"/>
  <c r="K200" i="22" s="1"/>
  <c r="O200" i="22" s="1"/>
  <c r="G201" i="22"/>
  <c r="K201" i="22"/>
  <c r="O201" i="22" s="1"/>
  <c r="G205" i="22"/>
  <c r="K205" i="22" s="1"/>
  <c r="O205" i="22" s="1"/>
  <c r="E206" i="22"/>
  <c r="G206" i="22"/>
  <c r="K206" i="22" s="1"/>
  <c r="O206" i="22" s="1"/>
  <c r="E207" i="22"/>
  <c r="G207" i="22"/>
  <c r="K207" i="22" s="1"/>
  <c r="O207" i="22" s="1"/>
  <c r="P207" i="22" s="1"/>
  <c r="G208" i="22"/>
  <c r="K208" i="22"/>
  <c r="O208" i="22" s="1"/>
  <c r="E209" i="22"/>
  <c r="G209" i="22"/>
  <c r="K209" i="22"/>
  <c r="O209" i="22" s="1"/>
  <c r="E210" i="22"/>
  <c r="G210" i="22"/>
  <c r="K210" i="22"/>
  <c r="O210" i="22" s="1"/>
  <c r="G211" i="22"/>
  <c r="K211" i="22"/>
  <c r="O211" i="22"/>
  <c r="G212" i="22"/>
  <c r="K212" i="22" s="1"/>
  <c r="O212" i="22" s="1"/>
  <c r="G213" i="22"/>
  <c r="K213" i="22" s="1"/>
  <c r="O213" i="22" s="1"/>
  <c r="G214" i="22"/>
  <c r="K214" i="22"/>
  <c r="O214" i="22" s="1"/>
  <c r="D218" i="22"/>
  <c r="G218" i="22" s="1"/>
  <c r="K218" i="22" s="1"/>
  <c r="E218" i="22"/>
  <c r="F218" i="22"/>
  <c r="G219" i="22"/>
  <c r="K219" i="22"/>
  <c r="O219" i="22"/>
  <c r="G220" i="22"/>
  <c r="K220" i="22" s="1"/>
  <c r="O220" i="22" s="1"/>
  <c r="D221" i="22"/>
  <c r="G221" i="22" s="1"/>
  <c r="K221" i="22" s="1"/>
  <c r="O221" i="22" s="1"/>
  <c r="E221" i="22"/>
  <c r="E222" i="22"/>
  <c r="G222" i="22" s="1"/>
  <c r="K222" i="22" s="1"/>
  <c r="O222" i="22"/>
  <c r="G223" i="22"/>
  <c r="K223" i="22" s="1"/>
  <c r="O223" i="22" s="1"/>
  <c r="G224" i="22"/>
  <c r="K224" i="22" s="1"/>
  <c r="O224" i="22" s="1"/>
  <c r="G225" i="22"/>
  <c r="K225" i="22"/>
  <c r="O225" i="22" s="1"/>
  <c r="G226" i="22"/>
  <c r="K226" i="22"/>
  <c r="O226" i="22"/>
  <c r="E227" i="22"/>
  <c r="G227" i="22" s="1"/>
  <c r="K227" i="22" s="1"/>
  <c r="O227" i="22" s="1"/>
  <c r="G228" i="22"/>
  <c r="K228" i="22" s="1"/>
  <c r="O228" i="22" s="1"/>
  <c r="G229" i="22"/>
  <c r="K229" i="22" s="1"/>
  <c r="O229" i="22" s="1"/>
  <c r="G230" i="22"/>
  <c r="K230" i="22"/>
  <c r="O230" i="22" s="1"/>
  <c r="G234" i="22"/>
  <c r="K234" i="22" s="1"/>
  <c r="O234" i="22" s="1"/>
  <c r="G235" i="22"/>
  <c r="K235" i="22"/>
  <c r="O235" i="22" s="1"/>
  <c r="G236" i="22"/>
  <c r="K236" i="22"/>
  <c r="O236" i="22"/>
  <c r="G237" i="22"/>
  <c r="K237" i="22" s="1"/>
  <c r="O237" i="22" s="1"/>
  <c r="P237" i="22" s="1"/>
  <c r="G238" i="22"/>
  <c r="K238" i="22" s="1"/>
  <c r="O238" i="22" s="1"/>
  <c r="G239" i="22"/>
  <c r="K239" i="22"/>
  <c r="O239" i="22" s="1"/>
  <c r="G240" i="22"/>
  <c r="K240" i="22"/>
  <c r="O240" i="22"/>
  <c r="G241" i="22"/>
  <c r="K241" i="22" s="1"/>
  <c r="O241" i="22" s="1"/>
  <c r="G242" i="22"/>
  <c r="K242" i="22" s="1"/>
  <c r="O242" i="22" s="1"/>
  <c r="G243" i="22"/>
  <c r="K243" i="22"/>
  <c r="O243" i="22" s="1"/>
  <c r="G244" i="22"/>
  <c r="K244" i="22"/>
  <c r="O244" i="22"/>
  <c r="G245" i="22"/>
  <c r="K245" i="22" s="1"/>
  <c r="O245" i="22" s="1"/>
  <c r="G246" i="22"/>
  <c r="K246" i="22" s="1"/>
  <c r="O246" i="22" s="1"/>
  <c r="G247" i="22"/>
  <c r="K247" i="22"/>
  <c r="O247" i="22" s="1"/>
  <c r="D248" i="22"/>
  <c r="E248" i="22"/>
  <c r="G248" i="22"/>
  <c r="K248" i="22" s="1"/>
  <c r="O248" i="22" s="1"/>
  <c r="G249" i="22"/>
  <c r="K249" i="22"/>
  <c r="O249" i="22" s="1"/>
  <c r="G250" i="22"/>
  <c r="K250" i="22"/>
  <c r="O250" i="22"/>
  <c r="G254" i="22"/>
  <c r="K254" i="22"/>
  <c r="O254" i="22" s="1"/>
  <c r="G255" i="22"/>
  <c r="K255" i="22"/>
  <c r="O255" i="22"/>
  <c r="E256" i="22"/>
  <c r="G256" i="22" s="1"/>
  <c r="K256" i="22" s="1"/>
  <c r="O256" i="22"/>
  <c r="D257" i="22"/>
  <c r="E257" i="22"/>
  <c r="G257" i="22"/>
  <c r="K257" i="22"/>
  <c r="O257" i="22" s="1"/>
  <c r="G258" i="22"/>
  <c r="K258" i="22"/>
  <c r="O258" i="22"/>
  <c r="G259" i="22"/>
  <c r="K259" i="22" s="1"/>
  <c r="O259" i="22" s="1"/>
  <c r="E260" i="22"/>
  <c r="D260" i="22" s="1"/>
  <c r="G260" i="22" s="1"/>
  <c r="K260" i="22" s="1"/>
  <c r="O260" i="22"/>
  <c r="E261" i="22"/>
  <c r="G261" i="22" s="1"/>
  <c r="K261" i="22" s="1"/>
  <c r="O261" i="22"/>
  <c r="G262" i="22"/>
  <c r="K262" i="22" s="1"/>
  <c r="O262" i="22" s="1"/>
  <c r="G263" i="22"/>
  <c r="K263" i="22" s="1"/>
  <c r="O263" i="22" s="1"/>
  <c r="G264" i="22"/>
  <c r="K264" i="22"/>
  <c r="O264" i="22" s="1"/>
  <c r="G265" i="22"/>
  <c r="K265" i="22"/>
  <c r="O265" i="22"/>
  <c r="G266" i="22"/>
  <c r="K266" i="22" s="1"/>
  <c r="O266" i="22" s="1"/>
  <c r="P266" i="22" s="1"/>
  <c r="G267" i="22"/>
  <c r="K267" i="22"/>
  <c r="O267" i="22" s="1"/>
  <c r="G268" i="22"/>
  <c r="K268" i="22" s="1"/>
  <c r="O268" i="22" s="1"/>
  <c r="G269" i="22"/>
  <c r="K269" i="22"/>
  <c r="O269" i="22" s="1"/>
  <c r="G270" i="22"/>
  <c r="K270" i="22" s="1"/>
  <c r="O270" i="22"/>
  <c r="G271" i="22"/>
  <c r="K271" i="22" s="1"/>
  <c r="O271" i="22" s="1"/>
  <c r="G272" i="22"/>
  <c r="K272" i="22"/>
  <c r="O272" i="22"/>
  <c r="G273" i="22"/>
  <c r="K273" i="22"/>
  <c r="O273" i="22"/>
  <c r="G274" i="22"/>
  <c r="K274" i="22" s="1"/>
  <c r="O274" i="22" s="1"/>
  <c r="P274" i="22" s="1"/>
  <c r="G275" i="22"/>
  <c r="K275" i="22"/>
  <c r="O275" i="22" s="1"/>
  <c r="D276" i="22"/>
  <c r="G276" i="22" s="1"/>
  <c r="K276" i="22" s="1"/>
  <c r="O276" i="22" s="1"/>
  <c r="E276" i="22"/>
  <c r="G277" i="22"/>
  <c r="K277" i="22"/>
  <c r="O277" i="22"/>
  <c r="G281" i="22"/>
  <c r="K281" i="22"/>
  <c r="O281" i="22"/>
  <c r="O291" i="22" s="1"/>
  <c r="O17" i="22" s="1"/>
  <c r="G282" i="22"/>
  <c r="K282" i="22"/>
  <c r="O282" i="22"/>
  <c r="G283" i="22"/>
  <c r="K283" i="22" s="1"/>
  <c r="O283" i="22" s="1"/>
  <c r="P283" i="22" s="1"/>
  <c r="G284" i="22"/>
  <c r="K284" i="22"/>
  <c r="O284" i="22" s="1"/>
  <c r="G285" i="22"/>
  <c r="K285" i="22"/>
  <c r="O285" i="22"/>
  <c r="G286" i="22"/>
  <c r="K286" i="22"/>
  <c r="O286" i="22"/>
  <c r="G287" i="22"/>
  <c r="K287" i="22" s="1"/>
  <c r="O287" i="22" s="1"/>
  <c r="P287" i="22" s="1"/>
  <c r="G288" i="22"/>
  <c r="K288" i="22"/>
  <c r="O288" i="22" s="1"/>
  <c r="G289" i="22"/>
  <c r="K289" i="22"/>
  <c r="O289" i="22"/>
  <c r="G290" i="22"/>
  <c r="K290" i="22"/>
  <c r="O290" i="22"/>
  <c r="G294" i="22"/>
  <c r="K294" i="22"/>
  <c r="O294" i="22"/>
  <c r="G295" i="22"/>
  <c r="K295" i="22"/>
  <c r="O295" i="22"/>
  <c r="G296" i="22"/>
  <c r="K296" i="22" s="1"/>
  <c r="O296" i="22" s="1"/>
  <c r="P296" i="22" s="1"/>
  <c r="G297" i="22"/>
  <c r="K297" i="22"/>
  <c r="O297" i="22" s="1"/>
  <c r="P297" i="22" s="1"/>
  <c r="G298" i="22"/>
  <c r="K298" i="22"/>
  <c r="O298" i="22"/>
  <c r="G299" i="22"/>
  <c r="K299" i="22"/>
  <c r="O299" i="22"/>
  <c r="G300" i="22"/>
  <c r="K300" i="22" s="1"/>
  <c r="O300" i="22" s="1"/>
  <c r="P300" i="22" s="1"/>
  <c r="E301" i="22"/>
  <c r="G301" i="22"/>
  <c r="K301" i="22" s="1"/>
  <c r="O301" i="22" s="1"/>
  <c r="E302" i="22"/>
  <c r="G302" i="22"/>
  <c r="K302" i="22" s="1"/>
  <c r="O302" i="22" s="1"/>
  <c r="G303" i="22"/>
  <c r="K303" i="22"/>
  <c r="O303" i="22" s="1"/>
  <c r="G304" i="22"/>
  <c r="K304" i="22"/>
  <c r="O304" i="22"/>
  <c r="P304" i="22" s="1"/>
  <c r="G305" i="22"/>
  <c r="K305" i="22"/>
  <c r="O305" i="22"/>
  <c r="G306" i="22"/>
  <c r="K306" i="22" s="1"/>
  <c r="O306" i="22" s="1"/>
  <c r="P306" i="22" s="1"/>
  <c r="G307" i="22"/>
  <c r="K307" i="22"/>
  <c r="O307" i="22" s="1"/>
  <c r="G308" i="22"/>
  <c r="K308" i="22"/>
  <c r="O308" i="22"/>
  <c r="P308" i="22" s="1"/>
  <c r="D312" i="22"/>
  <c r="G312" i="22" s="1"/>
  <c r="K312" i="22" s="1"/>
  <c r="O312" i="22" s="1"/>
  <c r="E312" i="22"/>
  <c r="D313" i="22"/>
  <c r="G313" i="22" s="1"/>
  <c r="K313" i="22" s="1"/>
  <c r="O313" i="22" s="1"/>
  <c r="P313" i="22" s="1"/>
  <c r="E313" i="22"/>
  <c r="D314" i="22"/>
  <c r="E314" i="22"/>
  <c r="G314" i="22"/>
  <c r="K314" i="22"/>
  <c r="O314" i="22" s="1"/>
  <c r="G315" i="22"/>
  <c r="K315" i="22"/>
  <c r="O315" i="22"/>
  <c r="G316" i="22"/>
  <c r="K316" i="22"/>
  <c r="O316" i="22"/>
  <c r="E317" i="22"/>
  <c r="G317" i="22" s="1"/>
  <c r="K317" i="22" s="1"/>
  <c r="O317" i="22" s="1"/>
  <c r="P317" i="22" s="1"/>
  <c r="G318" i="22"/>
  <c r="K318" i="22" s="1"/>
  <c r="O318" i="22" s="1"/>
  <c r="G319" i="22"/>
  <c r="K319" i="22"/>
  <c r="O319" i="22" s="1"/>
  <c r="P319" i="22" s="1"/>
  <c r="G320" i="22"/>
  <c r="K320" i="22"/>
  <c r="O320" i="22"/>
  <c r="G321" i="22"/>
  <c r="K321" i="22"/>
  <c r="O321" i="22"/>
  <c r="G322" i="22"/>
  <c r="K322" i="22" s="1"/>
  <c r="O322" i="22" s="1"/>
  <c r="E323" i="22"/>
  <c r="G323" i="22"/>
  <c r="K323" i="22" s="1"/>
  <c r="O323" i="22" s="1"/>
  <c r="E324" i="22"/>
  <c r="G324" i="22"/>
  <c r="K324" i="22" s="1"/>
  <c r="O324" i="22" s="1"/>
  <c r="G325" i="22"/>
  <c r="K325" i="22"/>
  <c r="O325" i="22" s="1"/>
  <c r="P325" i="22" s="1"/>
  <c r="D329" i="22"/>
  <c r="G329" i="22" s="1"/>
  <c r="K329" i="22" s="1"/>
  <c r="E329" i="22"/>
  <c r="O329" i="22"/>
  <c r="P329" i="22" s="1"/>
  <c r="G330" i="22"/>
  <c r="K330" i="22"/>
  <c r="O330" i="22"/>
  <c r="D331" i="22"/>
  <c r="G331" i="22" s="1"/>
  <c r="K331" i="22" s="1"/>
  <c r="O331" i="22" s="1"/>
  <c r="O344" i="22" s="1"/>
  <c r="O20" i="22" s="1"/>
  <c r="E331" i="22"/>
  <c r="G332" i="22"/>
  <c r="K332" i="22"/>
  <c r="O332" i="22"/>
  <c r="G333" i="22"/>
  <c r="K333" i="22" s="1"/>
  <c r="O333" i="22" s="1"/>
  <c r="G334" i="22"/>
  <c r="K334" i="22"/>
  <c r="O334" i="22" s="1"/>
  <c r="P334" i="22" s="1"/>
  <c r="G335" i="22"/>
  <c r="K335" i="22"/>
  <c r="O335" i="22"/>
  <c r="G336" i="22"/>
  <c r="K336" i="22"/>
  <c r="O336" i="22"/>
  <c r="G337" i="22"/>
  <c r="K337" i="22" s="1"/>
  <c r="O337" i="22" s="1"/>
  <c r="E338" i="22"/>
  <c r="G338" i="22"/>
  <c r="K338" i="22" s="1"/>
  <c r="O338" i="22" s="1"/>
  <c r="P338" i="22" s="1"/>
  <c r="E339" i="22"/>
  <c r="G339" i="22"/>
  <c r="K339" i="22" s="1"/>
  <c r="O339" i="22" s="1"/>
  <c r="G340" i="22"/>
  <c r="K340" i="22"/>
  <c r="O340" i="22" s="1"/>
  <c r="G341" i="22"/>
  <c r="K341" i="22"/>
  <c r="O341" i="22"/>
  <c r="E342" i="22"/>
  <c r="G342" i="22"/>
  <c r="K342" i="22"/>
  <c r="O342" i="22"/>
  <c r="P342" i="22" s="1"/>
  <c r="G343" i="22"/>
  <c r="K343" i="22"/>
  <c r="O343" i="22"/>
  <c r="E347" i="22"/>
  <c r="D347" i="22"/>
  <c r="G347" i="22"/>
  <c r="K347" i="22" s="1"/>
  <c r="O347" i="22" s="1"/>
  <c r="E348" i="22"/>
  <c r="G348" i="22"/>
  <c r="K348" i="22" s="1"/>
  <c r="O348" i="22" s="1"/>
  <c r="H348" i="22"/>
  <c r="D349" i="22"/>
  <c r="G349" i="22" s="1"/>
  <c r="K349" i="22" s="1"/>
  <c r="E349" i="22"/>
  <c r="O349" i="22"/>
  <c r="E350" i="22"/>
  <c r="G350" i="22"/>
  <c r="K350" i="22"/>
  <c r="O350" i="22"/>
  <c r="E351" i="22"/>
  <c r="G351" i="22"/>
  <c r="H351" i="22"/>
  <c r="K351" i="22"/>
  <c r="O351" i="22" s="1"/>
  <c r="P351" i="22" s="1"/>
  <c r="E352" i="22"/>
  <c r="G352" i="22"/>
  <c r="K352" i="22"/>
  <c r="O352" i="22" s="1"/>
  <c r="E353" i="22"/>
  <c r="G353" i="22"/>
  <c r="K353" i="22"/>
  <c r="O353" i="22" s="1"/>
  <c r="E354" i="22"/>
  <c r="G354" i="22"/>
  <c r="K354" i="22"/>
  <c r="O354" i="22" s="1"/>
  <c r="E355" i="22"/>
  <c r="G355" i="22"/>
  <c r="K355" i="22"/>
  <c r="O355" i="22" s="1"/>
  <c r="P355" i="22" s="1"/>
  <c r="E356" i="22"/>
  <c r="G356" i="22"/>
  <c r="K356" i="22"/>
  <c r="O356" i="22" s="1"/>
  <c r="P356" i="22" s="1"/>
  <c r="E357" i="22"/>
  <c r="G357" i="22"/>
  <c r="K357" i="22"/>
  <c r="O357" i="22" s="1"/>
  <c r="G358" i="22"/>
  <c r="K358" i="22"/>
  <c r="O358" i="22"/>
  <c r="E359" i="22"/>
  <c r="G359" i="22"/>
  <c r="K359" i="22"/>
  <c r="O359" i="22"/>
  <c r="P359" i="22" s="1"/>
  <c r="G360" i="22"/>
  <c r="K360" i="22"/>
  <c r="O360" i="22"/>
  <c r="G361" i="22"/>
  <c r="K361" i="22" s="1"/>
  <c r="O361" i="22" s="1"/>
  <c r="G362" i="22"/>
  <c r="K362" i="22"/>
  <c r="O362" i="22" s="1"/>
  <c r="G363" i="22"/>
  <c r="K363" i="22"/>
  <c r="O363" i="22"/>
  <c r="P363" i="22" s="1"/>
  <c r="G364" i="22"/>
  <c r="K364" i="22"/>
  <c r="O364" i="22"/>
  <c r="G365" i="22"/>
  <c r="K365" i="22" s="1"/>
  <c r="O365" i="22" s="1"/>
  <c r="G366" i="22"/>
  <c r="K366" i="22"/>
  <c r="O366" i="22" s="1"/>
  <c r="G367" i="22"/>
  <c r="K367" i="22"/>
  <c r="O367" i="22"/>
  <c r="P367" i="22" s="1"/>
  <c r="D371" i="22"/>
  <c r="G371" i="22" s="1"/>
  <c r="K371" i="22" s="1"/>
  <c r="O371" i="22" s="1"/>
  <c r="E371" i="22"/>
  <c r="D372" i="22"/>
  <c r="G372" i="22" s="1"/>
  <c r="K372" i="22" s="1"/>
  <c r="E372" i="22"/>
  <c r="O372" i="22"/>
  <c r="P372" i="22" s="1"/>
  <c r="E373" i="22"/>
  <c r="G373" i="22"/>
  <c r="K373" i="22"/>
  <c r="O373" i="22"/>
  <c r="E374" i="22"/>
  <c r="G374" i="22"/>
  <c r="K374" i="22"/>
  <c r="O374" i="22"/>
  <c r="E375" i="22"/>
  <c r="G375" i="22"/>
  <c r="K375" i="22"/>
  <c r="O375" i="22"/>
  <c r="G376" i="22"/>
  <c r="K376" i="22"/>
  <c r="O376" i="22"/>
  <c r="G377" i="22"/>
  <c r="K377" i="22" s="1"/>
  <c r="O377" i="22" s="1"/>
  <c r="E378" i="22"/>
  <c r="G378" i="22"/>
  <c r="K378" i="22" s="1"/>
  <c r="O378" i="22" s="1"/>
  <c r="E379" i="22"/>
  <c r="G379" i="22"/>
  <c r="K379" i="22" s="1"/>
  <c r="O379" i="22" s="1"/>
  <c r="G380" i="22"/>
  <c r="K380" i="22"/>
  <c r="O380" i="22" s="1"/>
  <c r="P380" i="22" s="1"/>
  <c r="G381" i="22"/>
  <c r="K381" i="22"/>
  <c r="O381" i="22"/>
  <c r="G382" i="22"/>
  <c r="K382" i="22"/>
  <c r="O382" i="22"/>
  <c r="E383" i="22"/>
  <c r="G383" i="22" s="1"/>
  <c r="K383" i="22" s="1"/>
  <c r="O383" i="22" s="1"/>
  <c r="G384" i="22"/>
  <c r="K384" i="22" s="1"/>
  <c r="O384" i="22" s="1"/>
  <c r="P384" i="22" s="1"/>
  <c r="G385" i="22"/>
  <c r="K385" i="22"/>
  <c r="O385" i="22" s="1"/>
  <c r="G386" i="22"/>
  <c r="K386" i="22"/>
  <c r="O386" i="22"/>
  <c r="P386" i="22" s="1"/>
  <c r="Q386" i="22" s="1"/>
  <c r="G387" i="22"/>
  <c r="K387" i="22"/>
  <c r="O387" i="22"/>
  <c r="O388" i="22"/>
  <c r="O22" i="22" s="1"/>
  <c r="D391" i="22"/>
  <c r="E391" i="22"/>
  <c r="G391" i="22"/>
  <c r="K391" i="22" s="1"/>
  <c r="O391" i="22" s="1"/>
  <c r="E392" i="22"/>
  <c r="G392" i="22"/>
  <c r="K392" i="22" s="1"/>
  <c r="O392" i="22" s="1"/>
  <c r="E393" i="22"/>
  <c r="G393" i="22"/>
  <c r="K393" i="22" s="1"/>
  <c r="O393" i="22" s="1"/>
  <c r="P393" i="22" s="1"/>
  <c r="G394" i="22"/>
  <c r="K394" i="22"/>
  <c r="O394" i="22" s="1"/>
  <c r="G395" i="22"/>
  <c r="K395" i="22"/>
  <c r="O395" i="22"/>
  <c r="G396" i="22"/>
  <c r="K396" i="22"/>
  <c r="O396" i="22"/>
  <c r="E397" i="22"/>
  <c r="G397" i="22" s="1"/>
  <c r="K397" i="22" s="1"/>
  <c r="O397" i="22" s="1"/>
  <c r="P397" i="22" s="1"/>
  <c r="G398" i="22"/>
  <c r="K398" i="22" s="1"/>
  <c r="O398" i="22" s="1"/>
  <c r="G399" i="22"/>
  <c r="K399" i="22"/>
  <c r="O399" i="22" s="1"/>
  <c r="G400" i="22"/>
  <c r="K400" i="22"/>
  <c r="O400" i="22"/>
  <c r="G401" i="22"/>
  <c r="K401" i="22"/>
  <c r="O401" i="22"/>
  <c r="G402" i="22"/>
  <c r="K402" i="22" s="1"/>
  <c r="O402" i="22" s="1"/>
  <c r="G403" i="22"/>
  <c r="K403" i="22"/>
  <c r="O403" i="22" s="1"/>
  <c r="P403" i="22" s="1"/>
  <c r="G404" i="22"/>
  <c r="K404" i="22"/>
  <c r="O404" i="22"/>
  <c r="G405" i="22"/>
  <c r="K405" i="22"/>
  <c r="O405" i="22"/>
  <c r="G406" i="22"/>
  <c r="K406" i="22" s="1"/>
  <c r="O406" i="22" s="1"/>
  <c r="E410" i="22"/>
  <c r="G410" i="22"/>
  <c r="K410" i="22"/>
  <c r="O410" i="22"/>
  <c r="P410" i="22" s="1"/>
  <c r="E411" i="22"/>
  <c r="G411" i="22"/>
  <c r="K411" i="22"/>
  <c r="O411" i="22"/>
  <c r="K412" i="22"/>
  <c r="O412" i="22"/>
  <c r="K413" i="22"/>
  <c r="O413" i="22"/>
  <c r="P413" i="22" s="1"/>
  <c r="Q413" i="22" s="1"/>
  <c r="E414" i="22"/>
  <c r="G414" i="22"/>
  <c r="K414" i="22"/>
  <c r="O414" i="22"/>
  <c r="P414" i="22" s="1"/>
  <c r="E415" i="22"/>
  <c r="G415" i="22"/>
  <c r="K415" i="22"/>
  <c r="O415" i="22"/>
  <c r="G416" i="22"/>
  <c r="K416" i="22"/>
  <c r="O416" i="22"/>
  <c r="G417" i="22"/>
  <c r="K417" i="22" s="1"/>
  <c r="O417" i="22" s="1"/>
  <c r="P417" i="22" s="1"/>
  <c r="Q417" i="22" s="1"/>
  <c r="G418" i="22"/>
  <c r="K418" i="22"/>
  <c r="O418" i="22" s="1"/>
  <c r="P418" i="22" s="1"/>
  <c r="G419" i="22"/>
  <c r="K419" i="22"/>
  <c r="O419" i="22"/>
  <c r="E420" i="22"/>
  <c r="G420" i="22"/>
  <c r="K420" i="22"/>
  <c r="O420" i="22"/>
  <c r="G421" i="22"/>
  <c r="K421" i="22"/>
  <c r="O421" i="22"/>
  <c r="G425" i="22"/>
  <c r="K425" i="22"/>
  <c r="O425" i="22"/>
  <c r="G426" i="22"/>
  <c r="K426" i="22"/>
  <c r="O426" i="22"/>
  <c r="G427" i="22"/>
  <c r="K427" i="22" s="1"/>
  <c r="O427" i="22" s="1"/>
  <c r="P427" i="22" s="1"/>
  <c r="G428" i="22"/>
  <c r="K428" i="22"/>
  <c r="O428" i="22" s="1"/>
  <c r="G429" i="22"/>
  <c r="K429" i="22"/>
  <c r="O429" i="22"/>
  <c r="G430" i="22"/>
  <c r="K430" i="22"/>
  <c r="O430" i="22"/>
  <c r="G431" i="22"/>
  <c r="K431" i="22" s="1"/>
  <c r="O431" i="22" s="1"/>
  <c r="P431" i="22" s="1"/>
  <c r="G432" i="22"/>
  <c r="K432" i="22"/>
  <c r="O432" i="22" s="1"/>
  <c r="G433" i="22"/>
  <c r="K433" i="22"/>
  <c r="O433" i="22"/>
  <c r="G434" i="22"/>
  <c r="K434" i="22"/>
  <c r="O434" i="22"/>
  <c r="G435" i="22"/>
  <c r="K435" i="22" s="1"/>
  <c r="O435" i="22" s="1"/>
  <c r="P435" i="22" s="1"/>
  <c r="G436" i="22"/>
  <c r="K436" i="22"/>
  <c r="O436" i="22" s="1"/>
  <c r="P436" i="22" s="1"/>
  <c r="G437" i="22"/>
  <c r="K437" i="22"/>
  <c r="O437" i="22"/>
  <c r="G438" i="22"/>
  <c r="K438" i="22"/>
  <c r="O438" i="22"/>
  <c r="G439" i="22"/>
  <c r="K439" i="22" s="1"/>
  <c r="O439" i="22" s="1"/>
  <c r="P439" i="22" s="1"/>
  <c r="G440" i="22"/>
  <c r="K440" i="22"/>
  <c r="O440" i="22" s="1"/>
  <c r="G441" i="22"/>
  <c r="K441" i="22"/>
  <c r="O441" i="22"/>
  <c r="P441" i="22" s="1"/>
  <c r="Q441" i="22" s="1"/>
  <c r="G442" i="22"/>
  <c r="K442" i="22"/>
  <c r="O442" i="22"/>
  <c r="G443" i="22"/>
  <c r="K443" i="22" s="1"/>
  <c r="O443" i="22" s="1"/>
  <c r="P443" i="22" s="1"/>
  <c r="E447" i="22"/>
  <c r="G447" i="22"/>
  <c r="K447" i="22"/>
  <c r="O447" i="22"/>
  <c r="G448" i="22"/>
  <c r="K448" i="22"/>
  <c r="O448" i="22"/>
  <c r="E449" i="22"/>
  <c r="D449" i="22" s="1"/>
  <c r="G449" i="22" s="1"/>
  <c r="K449" i="22" s="1"/>
  <c r="O449" i="22" s="1"/>
  <c r="O462" i="22" s="1"/>
  <c r="O26" i="22" s="1"/>
  <c r="G450" i="22"/>
  <c r="K450" i="22"/>
  <c r="O450" i="22"/>
  <c r="G451" i="22"/>
  <c r="K451" i="22" s="1"/>
  <c r="O451" i="22" s="1"/>
  <c r="G452" i="22"/>
  <c r="K452" i="22"/>
  <c r="O452" i="22" s="1"/>
  <c r="P452" i="22" s="1"/>
  <c r="E453" i="22"/>
  <c r="G453" i="22"/>
  <c r="K453" i="22"/>
  <c r="O453" i="22" s="1"/>
  <c r="G454" i="22"/>
  <c r="K454" i="22"/>
  <c r="O454" i="22"/>
  <c r="E455" i="22"/>
  <c r="G455" i="22"/>
  <c r="K455" i="22"/>
  <c r="O455" i="22"/>
  <c r="G456" i="22"/>
  <c r="K456" i="22"/>
  <c r="O456" i="22"/>
  <c r="G457" i="22"/>
  <c r="K457" i="22" s="1"/>
  <c r="O457" i="22" s="1"/>
  <c r="G458" i="22"/>
  <c r="K458" i="22"/>
  <c r="O458" i="22" s="1"/>
  <c r="G459" i="22"/>
  <c r="K459" i="22"/>
  <c r="O459" i="22"/>
  <c r="G460" i="22"/>
  <c r="K460" i="22"/>
  <c r="O460" i="22"/>
  <c r="E461" i="22"/>
  <c r="G461" i="22" s="1"/>
  <c r="K461" i="22" s="1"/>
  <c r="O461" i="22" s="1"/>
  <c r="G465" i="22"/>
  <c r="K465" i="22"/>
  <c r="O465" i="22"/>
  <c r="P465" i="22" s="1"/>
  <c r="G466" i="22"/>
  <c r="K466" i="22"/>
  <c r="O466" i="22"/>
  <c r="E467" i="22"/>
  <c r="G468" i="22"/>
  <c r="K468" i="22"/>
  <c r="O468" i="22"/>
  <c r="E469" i="22"/>
  <c r="D469" i="22"/>
  <c r="F469" i="22"/>
  <c r="G469" i="22"/>
  <c r="K469" i="22" s="1"/>
  <c r="O469" i="22" s="1"/>
  <c r="P469" i="22" s="1"/>
  <c r="G470" i="22"/>
  <c r="K470" i="22"/>
  <c r="O470" i="22" s="1"/>
  <c r="G471" i="22"/>
  <c r="K471" i="22"/>
  <c r="O471" i="22"/>
  <c r="P471" i="22" s="1"/>
  <c r="Q471" i="22" s="1"/>
  <c r="G472" i="22"/>
  <c r="K472" i="22"/>
  <c r="O472" i="22"/>
  <c r="E476" i="22"/>
  <c r="D476" i="22"/>
  <c r="G476" i="22"/>
  <c r="K476" i="22" s="1"/>
  <c r="O476" i="22" s="1"/>
  <c r="E477" i="22"/>
  <c r="G477" i="22"/>
  <c r="K477" i="22" s="1"/>
  <c r="O477" i="22" s="1"/>
  <c r="G478" i="22"/>
  <c r="K478" i="22"/>
  <c r="O478" i="22" s="1"/>
  <c r="P478" i="22" s="1"/>
  <c r="E479" i="22"/>
  <c r="G479" i="22"/>
  <c r="K479" i="22"/>
  <c r="O479" i="22" s="1"/>
  <c r="G480" i="22"/>
  <c r="K480" i="22"/>
  <c r="O480" i="22"/>
  <c r="G481" i="22"/>
  <c r="K481" i="22"/>
  <c r="O481" i="22"/>
  <c r="E482" i="22"/>
  <c r="G482" i="22" s="1"/>
  <c r="K482" i="22" s="1"/>
  <c r="O482" i="22" s="1"/>
  <c r="P482" i="22" s="1"/>
  <c r="P491" i="22" s="1"/>
  <c r="P28" i="22" s="1"/>
  <c r="H482" i="22"/>
  <c r="E483" i="22"/>
  <c r="G483" i="22"/>
  <c r="K483" i="22"/>
  <c r="O483" i="22"/>
  <c r="D484" i="22"/>
  <c r="E484" i="22"/>
  <c r="F484" i="22"/>
  <c r="G484" i="22"/>
  <c r="K484" i="22" s="1"/>
  <c r="O484" i="22" s="1"/>
  <c r="D485" i="22"/>
  <c r="G485" i="22" s="1"/>
  <c r="K485" i="22" s="1"/>
  <c r="O485" i="22" s="1"/>
  <c r="E485" i="22"/>
  <c r="F485" i="22"/>
  <c r="E486" i="22"/>
  <c r="G486" i="22"/>
  <c r="K486" i="22"/>
  <c r="O486" i="22"/>
  <c r="P486" i="22" s="1"/>
  <c r="E487" i="22"/>
  <c r="G487" i="22"/>
  <c r="K487" i="22"/>
  <c r="O487" i="22"/>
  <c r="D488" i="22"/>
  <c r="E488" i="22"/>
  <c r="F488" i="22"/>
  <c r="G488" i="22"/>
  <c r="K488" i="22" s="1"/>
  <c r="O488" i="22" s="1"/>
  <c r="G489" i="22"/>
  <c r="K489" i="22"/>
  <c r="O489" i="22" s="1"/>
  <c r="E490" i="22"/>
  <c r="G490" i="22"/>
  <c r="K490" i="22"/>
  <c r="O490" i="22" s="1"/>
  <c r="P490" i="22" s="1"/>
  <c r="C34" i="17"/>
  <c r="E495" i="22"/>
  <c r="G495" i="22"/>
  <c r="K495" i="22"/>
  <c r="O495" i="22"/>
  <c r="P495" i="22" s="1"/>
  <c r="E498" i="22"/>
  <c r="G498" i="22"/>
  <c r="K498" i="22"/>
  <c r="O498" i="22"/>
  <c r="P498" i="22" s="1"/>
  <c r="Q498" i="22" s="1"/>
  <c r="E499" i="22"/>
  <c r="G499" i="22"/>
  <c r="K499" i="22"/>
  <c r="O499" i="22"/>
  <c r="P499" i="22" s="1"/>
  <c r="K503" i="22"/>
  <c r="O503" i="22"/>
  <c r="G504" i="22"/>
  <c r="K504" i="22"/>
  <c r="O504" i="22"/>
  <c r="O505" i="22"/>
  <c r="O30" i="22" s="1"/>
  <c r="K508" i="22"/>
  <c r="O508" i="22"/>
  <c r="O31" i="22"/>
  <c r="D512" i="22"/>
  <c r="E512" i="22"/>
  <c r="F512" i="22"/>
  <c r="G512" i="22"/>
  <c r="K512" i="22" s="1"/>
  <c r="D513" i="22"/>
  <c r="G513" i="22" s="1"/>
  <c r="K513" i="22" s="1"/>
  <c r="E513" i="22"/>
  <c r="F513" i="22"/>
  <c r="O513" i="22"/>
  <c r="P513" i="22" s="1"/>
  <c r="Q513" i="22" s="1"/>
  <c r="G514" i="22"/>
  <c r="K514" i="22"/>
  <c r="O514" i="22"/>
  <c r="E515" i="22"/>
  <c r="G515" i="22" s="1"/>
  <c r="K515" i="22" s="1"/>
  <c r="G516" i="22"/>
  <c r="K516" i="22" s="1"/>
  <c r="O516" i="22" s="1"/>
  <c r="G517" i="22"/>
  <c r="K517" i="22"/>
  <c r="O517" i="22" s="1"/>
  <c r="P517" i="22" s="1"/>
  <c r="G518" i="22"/>
  <c r="K518" i="22"/>
  <c r="O518" i="22"/>
  <c r="E519" i="22"/>
  <c r="G519" i="22"/>
  <c r="K519" i="22"/>
  <c r="O519" i="22"/>
  <c r="E520" i="22"/>
  <c r="G520" i="22"/>
  <c r="K520" i="22"/>
  <c r="O520" i="22"/>
  <c r="D521" i="22"/>
  <c r="E521" i="22"/>
  <c r="G521" i="22"/>
  <c r="K521" i="22"/>
  <c r="O521" i="22" s="1"/>
  <c r="D522" i="22"/>
  <c r="E522" i="22"/>
  <c r="G522" i="22"/>
  <c r="K522" i="22" s="1"/>
  <c r="O522" i="22" s="1"/>
  <c r="G523" i="22"/>
  <c r="K523" i="22"/>
  <c r="O523" i="22" s="1"/>
  <c r="G524" i="22"/>
  <c r="K524" i="22"/>
  <c r="O524" i="22"/>
  <c r="G525" i="22"/>
  <c r="K525" i="22"/>
  <c r="O525" i="22"/>
  <c r="G618" i="22"/>
  <c r="K618" i="22"/>
  <c r="G619" i="22"/>
  <c r="K619" i="22"/>
  <c r="O619" i="22"/>
  <c r="P619" i="22" s="1"/>
  <c r="Q619" i="22" s="1"/>
  <c r="G620" i="22"/>
  <c r="K620" i="22"/>
  <c r="O620" i="22"/>
  <c r="G621" i="22"/>
  <c r="K621" i="22" s="1"/>
  <c r="O621" i="22" s="1"/>
  <c r="G622" i="22"/>
  <c r="K622" i="22"/>
  <c r="O622" i="22" s="1"/>
  <c r="G623" i="22"/>
  <c r="K623" i="22"/>
  <c r="O623" i="22"/>
  <c r="P623" i="22" s="1"/>
  <c r="Q623" i="22" s="1"/>
  <c r="G624" i="22"/>
  <c r="K624" i="22"/>
  <c r="O624" i="22"/>
  <c r="G625" i="22"/>
  <c r="K625" i="22" s="1"/>
  <c r="G626" i="22"/>
  <c r="K626" i="22"/>
  <c r="O626" i="22" s="1"/>
  <c r="G627" i="22"/>
  <c r="K627" i="22"/>
  <c r="O627" i="22"/>
  <c r="G628" i="22"/>
  <c r="K628" i="22"/>
  <c r="O628" i="22"/>
  <c r="G629" i="22"/>
  <c r="K629" i="22" s="1"/>
  <c r="O629" i="22" s="1"/>
  <c r="G630" i="22"/>
  <c r="K630" i="22"/>
  <c r="O630" i="22" s="1"/>
  <c r="P630" i="22" s="1"/>
  <c r="G631" i="22"/>
  <c r="K631" i="22"/>
  <c r="O631" i="22"/>
  <c r="G632" i="22"/>
  <c r="K632" i="22"/>
  <c r="O632" i="22"/>
  <c r="G633" i="22"/>
  <c r="K633" i="22" s="1"/>
  <c r="O633" i="22" s="1"/>
  <c r="G634" i="22"/>
  <c r="K634" i="22"/>
  <c r="G635" i="22"/>
  <c r="K635" i="22"/>
  <c r="O635" i="22"/>
  <c r="P635" i="22" s="1"/>
  <c r="Q635" i="22" s="1"/>
  <c r="G636" i="22"/>
  <c r="K636" i="22"/>
  <c r="O636" i="22"/>
  <c r="G637" i="22"/>
  <c r="K637" i="22" s="1"/>
  <c r="O637" i="22" s="1"/>
  <c r="G638" i="22"/>
  <c r="K638" i="22"/>
  <c r="O638" i="22" s="1"/>
  <c r="E642" i="22"/>
  <c r="G642" i="22" s="1"/>
  <c r="K642" i="22" s="1"/>
  <c r="O642" i="22" s="1"/>
  <c r="G643" i="22"/>
  <c r="K643" i="22" s="1"/>
  <c r="O643" i="22" s="1"/>
  <c r="P643" i="22" s="1"/>
  <c r="G644" i="22"/>
  <c r="K644" i="22"/>
  <c r="O644" i="22" s="1"/>
  <c r="E645" i="22"/>
  <c r="G645" i="22"/>
  <c r="K645" i="22"/>
  <c r="G646" i="22"/>
  <c r="K646" i="22"/>
  <c r="O646" i="22"/>
  <c r="E647" i="22"/>
  <c r="G647" i="22"/>
  <c r="K647" i="22"/>
  <c r="O647" i="22"/>
  <c r="P647" i="22" s="1"/>
  <c r="Q647" i="22" s="1"/>
  <c r="G648" i="22"/>
  <c r="K648" i="22"/>
  <c r="O648" i="22"/>
  <c r="G649" i="22"/>
  <c r="K649" i="22" s="1"/>
  <c r="O649" i="22" s="1"/>
  <c r="G650" i="22"/>
  <c r="K650" i="22"/>
  <c r="O650" i="22" s="1"/>
  <c r="G651" i="22"/>
  <c r="K651" i="22"/>
  <c r="O651" i="22"/>
  <c r="P651" i="22" s="1"/>
  <c r="Q651" i="22" s="1"/>
  <c r="G652" i="22"/>
  <c r="K652" i="22"/>
  <c r="O652" i="22"/>
  <c r="G656" i="22"/>
  <c r="K656" i="22"/>
  <c r="O656" i="22"/>
  <c r="P656" i="22" s="1"/>
  <c r="Q656" i="22" s="1"/>
  <c r="G657" i="22"/>
  <c r="J657" i="22"/>
  <c r="K657" i="22"/>
  <c r="O657" i="22"/>
  <c r="P657" i="22" s="1"/>
  <c r="Q657" i="22" s="1"/>
  <c r="G658" i="22"/>
  <c r="K658" i="22"/>
  <c r="O658" i="22"/>
  <c r="G659" i="22"/>
  <c r="K659" i="22" s="1"/>
  <c r="O659" i="22" s="1"/>
  <c r="G660" i="22"/>
  <c r="K660" i="22"/>
  <c r="O660" i="22" s="1"/>
  <c r="G661" i="22"/>
  <c r="K661" i="22"/>
  <c r="O661" i="22"/>
  <c r="P661" i="22" s="1"/>
  <c r="Q661" i="22" s="1"/>
  <c r="G662" i="22"/>
  <c r="K662" i="22"/>
  <c r="O662" i="22"/>
  <c r="O663" i="22"/>
  <c r="O46" i="22" s="1"/>
  <c r="E666" i="22"/>
  <c r="G666" i="22"/>
  <c r="K666" i="22"/>
  <c r="O666" i="22" s="1"/>
  <c r="G667" i="22"/>
  <c r="K667" i="22"/>
  <c r="O667" i="22"/>
  <c r="G668" i="22"/>
  <c r="K668" i="22"/>
  <c r="O668" i="22"/>
  <c r="G669" i="22"/>
  <c r="K669" i="22" s="1"/>
  <c r="O669" i="22" s="1"/>
  <c r="G670" i="22"/>
  <c r="K670" i="22"/>
  <c r="G671" i="22"/>
  <c r="K671" i="22"/>
  <c r="O671" i="22"/>
  <c r="E672" i="22"/>
  <c r="G672" i="22"/>
  <c r="K672" i="22"/>
  <c r="O672" i="22"/>
  <c r="G673" i="22"/>
  <c r="K673" i="22"/>
  <c r="O673" i="22"/>
  <c r="G674" i="22"/>
  <c r="K674" i="22" s="1"/>
  <c r="O674" i="22" s="1"/>
  <c r="P674" i="22" s="1"/>
  <c r="Q674" i="22" s="1"/>
  <c r="G675" i="22"/>
  <c r="K675" i="22"/>
  <c r="O675" i="22" s="1"/>
  <c r="G676" i="22"/>
  <c r="K676" i="22"/>
  <c r="O676" i="22"/>
  <c r="G677" i="22"/>
  <c r="K677" i="22"/>
  <c r="O677" i="22"/>
  <c r="G678" i="22"/>
  <c r="K678" i="22" s="1"/>
  <c r="G679" i="22"/>
  <c r="K679" i="22"/>
  <c r="O679" i="22" s="1"/>
  <c r="G680" i="22"/>
  <c r="K680" i="22"/>
  <c r="O680" i="22"/>
  <c r="G681" i="22"/>
  <c r="K681" i="22"/>
  <c r="O681" i="22"/>
  <c r="G682" i="22"/>
  <c r="K682" i="22" s="1"/>
  <c r="O682" i="22" s="1"/>
  <c r="G683" i="22"/>
  <c r="K683" i="22"/>
  <c r="O683" i="22" s="1"/>
  <c r="G684" i="22"/>
  <c r="K684" i="22"/>
  <c r="O684" i="22"/>
  <c r="E685" i="22"/>
  <c r="G685" i="22"/>
  <c r="K685" i="22"/>
  <c r="O685" i="22"/>
  <c r="G686" i="22"/>
  <c r="K686" i="22"/>
  <c r="O686" i="22"/>
  <c r="G690" i="22"/>
  <c r="K690" i="22"/>
  <c r="O690" i="22"/>
  <c r="G691" i="22"/>
  <c r="K691" i="22"/>
  <c r="O691" i="22"/>
  <c r="G692" i="22"/>
  <c r="K692" i="22" s="1"/>
  <c r="O692" i="22" s="1"/>
  <c r="E693" i="22"/>
  <c r="G693" i="22"/>
  <c r="K693" i="22" s="1"/>
  <c r="O693" i="22" s="1"/>
  <c r="G492" i="22"/>
  <c r="E694" i="22"/>
  <c r="G694" i="22" s="1"/>
  <c r="K694" i="22" s="1"/>
  <c r="O694" i="22" s="1"/>
  <c r="G695" i="22"/>
  <c r="K695" i="22" s="1"/>
  <c r="O695" i="22" s="1"/>
  <c r="G696" i="22"/>
  <c r="K696" i="22"/>
  <c r="G697" i="22"/>
  <c r="K697" i="22"/>
  <c r="O697" i="22"/>
  <c r="G701" i="22"/>
  <c r="K701" i="22"/>
  <c r="O701" i="22" s="1"/>
  <c r="G702" i="22"/>
  <c r="K702" i="22"/>
  <c r="O702" i="22"/>
  <c r="G706" i="22"/>
  <c r="K706" i="22" s="1"/>
  <c r="G707" i="22"/>
  <c r="K707" i="22"/>
  <c r="O707" i="22" s="1"/>
  <c r="P707" i="22" s="1"/>
  <c r="G708" i="22"/>
  <c r="K708" i="22"/>
  <c r="O708" i="22"/>
  <c r="G709" i="22"/>
  <c r="K709" i="22"/>
  <c r="O709" i="22"/>
  <c r="G710" i="22"/>
  <c r="K710" i="22" s="1"/>
  <c r="O710" i="22" s="1"/>
  <c r="G711" i="22"/>
  <c r="K711" i="22"/>
  <c r="G712" i="22"/>
  <c r="K712" i="22"/>
  <c r="O712" i="22"/>
  <c r="P712" i="22" s="1"/>
  <c r="Q712" i="22" s="1"/>
  <c r="G713" i="22"/>
  <c r="K713" i="22"/>
  <c r="O713" i="22"/>
  <c r="G714" i="22"/>
  <c r="K714" i="22" s="1"/>
  <c r="O714" i="22" s="1"/>
  <c r="G715" i="22"/>
  <c r="K715" i="22"/>
  <c r="O715" i="22" s="1"/>
  <c r="G716" i="22"/>
  <c r="K716" i="22"/>
  <c r="O716" i="22"/>
  <c r="P716" i="22" s="1"/>
  <c r="Q716" i="22" s="1"/>
  <c r="G717" i="22"/>
  <c r="K717" i="22"/>
  <c r="O717" i="22"/>
  <c r="G718" i="22"/>
  <c r="K718" i="22" s="1"/>
  <c r="G719" i="22"/>
  <c r="K719" i="22"/>
  <c r="O719" i="22" s="1"/>
  <c r="G720" i="22"/>
  <c r="K720" i="22"/>
  <c r="O720" i="22"/>
  <c r="G721" i="22"/>
  <c r="K721" i="22"/>
  <c r="O721" i="22"/>
  <c r="G722" i="22"/>
  <c r="K722" i="22" s="1"/>
  <c r="O722" i="22" s="1"/>
  <c r="G723" i="22"/>
  <c r="K723" i="22"/>
  <c r="O723" i="22" s="1"/>
  <c r="P723" i="22" s="1"/>
  <c r="G724" i="22"/>
  <c r="K724" i="22"/>
  <c r="O724" i="22"/>
  <c r="G725" i="22"/>
  <c r="K725" i="22"/>
  <c r="O725" i="22"/>
  <c r="G726" i="22"/>
  <c r="K726" i="22" s="1"/>
  <c r="O726" i="22" s="1"/>
  <c r="G727" i="22"/>
  <c r="K727" i="22"/>
  <c r="G728" i="22"/>
  <c r="K728" i="22"/>
  <c r="O728" i="22"/>
  <c r="P728" i="22" s="1"/>
  <c r="Q728" i="22" s="1"/>
  <c r="G729" i="22"/>
  <c r="K729" i="22"/>
  <c r="O729" i="22"/>
  <c r="G730" i="22"/>
  <c r="K730" i="22" s="1"/>
  <c r="O730" i="22" s="1"/>
  <c r="G731" i="22"/>
  <c r="K731" i="22"/>
  <c r="O731" i="22" s="1"/>
  <c r="G732" i="22"/>
  <c r="K732" i="22"/>
  <c r="O732" i="22"/>
  <c r="P732" i="22" s="1"/>
  <c r="Q732" i="22" s="1"/>
  <c r="G736" i="22"/>
  <c r="K736" i="22"/>
  <c r="O736" i="22" s="1"/>
  <c r="G737" i="22"/>
  <c r="K737" i="22"/>
  <c r="O737" i="22"/>
  <c r="G738" i="22"/>
  <c r="K738" i="22"/>
  <c r="O738" i="22"/>
  <c r="G739" i="22"/>
  <c r="K739" i="22" s="1"/>
  <c r="O739" i="22" s="1"/>
  <c r="G740" i="22"/>
  <c r="K740" i="22"/>
  <c r="O740" i="22" s="1"/>
  <c r="P740" i="22" s="1"/>
  <c r="G741" i="22"/>
  <c r="K741" i="22"/>
  <c r="O741" i="22"/>
  <c r="G742" i="22"/>
  <c r="K742" i="22"/>
  <c r="O742" i="22"/>
  <c r="G743" i="22"/>
  <c r="K743" i="22" s="1"/>
  <c r="O743" i="22" s="1"/>
  <c r="G744" i="22"/>
  <c r="K744" i="22"/>
  <c r="G748" i="22"/>
  <c r="K748" i="22" s="1"/>
  <c r="G749" i="22"/>
  <c r="K749" i="22"/>
  <c r="O749" i="22" s="1"/>
  <c r="P749" i="22" s="1"/>
  <c r="G750" i="22"/>
  <c r="K750" i="22"/>
  <c r="O750" i="22"/>
  <c r="G751" i="22"/>
  <c r="J751" i="22"/>
  <c r="K751" i="22"/>
  <c r="O751" i="22"/>
  <c r="G752" i="22"/>
  <c r="J752" i="22"/>
  <c r="K752" i="22"/>
  <c r="O752" i="22"/>
  <c r="G753" i="22"/>
  <c r="K753" i="22"/>
  <c r="O753" i="22"/>
  <c r="G754" i="22"/>
  <c r="K754" i="22" s="1"/>
  <c r="O754" i="22" s="1"/>
  <c r="G755" i="22"/>
  <c r="K755" i="22"/>
  <c r="G756" i="22"/>
  <c r="K756" i="22"/>
  <c r="O756" i="22"/>
  <c r="G757" i="22"/>
  <c r="K757" i="22"/>
  <c r="O757" i="22"/>
  <c r="G758" i="22"/>
  <c r="K758" i="22" s="1"/>
  <c r="O758" i="22" s="1"/>
  <c r="P758" i="22" s="1"/>
  <c r="Q758" i="22" s="1"/>
  <c r="G762" i="22"/>
  <c r="K762" i="22"/>
  <c r="O762" i="22"/>
  <c r="G763" i="22"/>
  <c r="K763" i="22" s="1"/>
  <c r="G764" i="22"/>
  <c r="K764" i="22"/>
  <c r="O764" i="22" s="1"/>
  <c r="G529" i="22"/>
  <c r="K529" i="22"/>
  <c r="O529" i="22"/>
  <c r="G530" i="22"/>
  <c r="K530" i="22" s="1"/>
  <c r="O530" i="22" s="1"/>
  <c r="G531" i="22"/>
  <c r="K531" i="22"/>
  <c r="O531" i="22" s="1"/>
  <c r="G532" i="22"/>
  <c r="K532" i="22"/>
  <c r="O532" i="22"/>
  <c r="P532" i="22" s="1"/>
  <c r="Q532" i="22" s="1"/>
  <c r="G533" i="22"/>
  <c r="K533" i="22"/>
  <c r="O533" i="22"/>
  <c r="G534" i="22"/>
  <c r="K534" i="22" s="1"/>
  <c r="G535" i="22"/>
  <c r="K535" i="22"/>
  <c r="O535" i="22" s="1"/>
  <c r="G536" i="22"/>
  <c r="K536" i="22"/>
  <c r="O536" i="22"/>
  <c r="G537" i="22"/>
  <c r="K537" i="22"/>
  <c r="O537" i="22"/>
  <c r="G538" i="22"/>
  <c r="K538" i="22" s="1"/>
  <c r="O538" i="22" s="1"/>
  <c r="G539" i="22"/>
  <c r="K539" i="22"/>
  <c r="O539" i="22" s="1"/>
  <c r="P539" i="22" s="1"/>
  <c r="G540" i="22"/>
  <c r="K540" i="22"/>
  <c r="O540" i="22"/>
  <c r="G541" i="22"/>
  <c r="K541" i="22"/>
  <c r="O541" i="22"/>
  <c r="G542" i="22"/>
  <c r="K542" i="22" s="1"/>
  <c r="O542" i="22" s="1"/>
  <c r="G543" i="22"/>
  <c r="K543" i="22"/>
  <c r="G544" i="22"/>
  <c r="K544" i="22"/>
  <c r="O544" i="22"/>
  <c r="P544" i="22" s="1"/>
  <c r="Q544" i="22" s="1"/>
  <c r="G548" i="22"/>
  <c r="K548" i="22"/>
  <c r="O548" i="22" s="1"/>
  <c r="G549" i="22"/>
  <c r="K549" i="22"/>
  <c r="O549" i="22"/>
  <c r="G550" i="22"/>
  <c r="K550" i="22"/>
  <c r="O550" i="22"/>
  <c r="G551" i="22"/>
  <c r="K551" i="22" s="1"/>
  <c r="G552" i="22"/>
  <c r="K552" i="22"/>
  <c r="O552" i="22" s="1"/>
  <c r="G553" i="22"/>
  <c r="K553" i="22"/>
  <c r="O553" i="22"/>
  <c r="G554" i="22"/>
  <c r="K554" i="22"/>
  <c r="O554" i="22"/>
  <c r="G555" i="22"/>
  <c r="K555" i="22" s="1"/>
  <c r="O555" i="22" s="1"/>
  <c r="G556" i="22"/>
  <c r="K556" i="22"/>
  <c r="O556" i="22" s="1"/>
  <c r="P556" i="22" s="1"/>
  <c r="G557" i="22"/>
  <c r="K557" i="22"/>
  <c r="O557" i="22"/>
  <c r="G558" i="22"/>
  <c r="K558" i="22"/>
  <c r="O558" i="22"/>
  <c r="G562" i="22"/>
  <c r="K562" i="22"/>
  <c r="O562" i="22"/>
  <c r="G563" i="22"/>
  <c r="K563" i="22"/>
  <c r="O563" i="22"/>
  <c r="G564" i="22"/>
  <c r="K564" i="22" s="1"/>
  <c r="O564" i="22" s="1"/>
  <c r="G565" i="22"/>
  <c r="K565" i="22"/>
  <c r="O565" i="22" s="1"/>
  <c r="P565" i="22" s="1"/>
  <c r="G566" i="22"/>
  <c r="K566" i="22"/>
  <c r="O566" i="22"/>
  <c r="G567" i="22"/>
  <c r="K567" i="22"/>
  <c r="O567" i="22"/>
  <c r="G568" i="22"/>
  <c r="K568" i="22" s="1"/>
  <c r="O568" i="22" s="1"/>
  <c r="G569" i="22"/>
  <c r="K569" i="22"/>
  <c r="G570" i="22"/>
  <c r="K570" i="22"/>
  <c r="O570" i="22"/>
  <c r="P570" i="22" s="1"/>
  <c r="Q570" i="22" s="1"/>
  <c r="G571" i="22"/>
  <c r="K571" i="22"/>
  <c r="O571" i="22"/>
  <c r="G575" i="22"/>
  <c r="K575" i="22"/>
  <c r="O575" i="22"/>
  <c r="G576" i="22"/>
  <c r="K576" i="22"/>
  <c r="O576" i="22"/>
  <c r="G577" i="22"/>
  <c r="K577" i="22" s="1"/>
  <c r="O577" i="22" s="1"/>
  <c r="G578" i="22"/>
  <c r="K578" i="22"/>
  <c r="G579" i="22"/>
  <c r="K579" i="22"/>
  <c r="O579" i="22"/>
  <c r="P579" i="22" s="1"/>
  <c r="Q579" i="22" s="1"/>
  <c r="G580" i="22"/>
  <c r="K580" i="22"/>
  <c r="O580" i="22"/>
  <c r="G581" i="22"/>
  <c r="K581" i="22" s="1"/>
  <c r="O581" i="22" s="1"/>
  <c r="G582" i="22"/>
  <c r="K582" i="22"/>
  <c r="O582" i="22" s="1"/>
  <c r="G583" i="22"/>
  <c r="K583" i="22"/>
  <c r="O583" i="22"/>
  <c r="P583" i="22" s="1"/>
  <c r="Q583" i="22" s="1"/>
  <c r="G584" i="22"/>
  <c r="K584" i="22"/>
  <c r="O584" i="22"/>
  <c r="G585" i="22"/>
  <c r="K585" i="22" s="1"/>
  <c r="G586" i="22"/>
  <c r="K586" i="22"/>
  <c r="O586" i="22" s="1"/>
  <c r="G587" i="22"/>
  <c r="K587" i="22"/>
  <c r="O587" i="22"/>
  <c r="G588" i="22"/>
  <c r="K588" i="22"/>
  <c r="O588" i="22"/>
  <c r="G589" i="22"/>
  <c r="K589" i="22" s="1"/>
  <c r="O589" i="22" s="1"/>
  <c r="G590" i="22"/>
  <c r="K590" i="22"/>
  <c r="O590" i="22" s="1"/>
  <c r="P590" i="22" s="1"/>
  <c r="G591" i="22"/>
  <c r="K591" i="22"/>
  <c r="O591" i="22"/>
  <c r="G592" i="22"/>
  <c r="K592" i="22"/>
  <c r="O592" i="22"/>
  <c r="G593" i="22"/>
  <c r="K593" i="22" s="1"/>
  <c r="O593" i="22" s="1"/>
  <c r="G594" i="22"/>
  <c r="K594" i="22"/>
  <c r="G595" i="22"/>
  <c r="K595" i="22"/>
  <c r="O595" i="22"/>
  <c r="P595" i="22" s="1"/>
  <c r="G596" i="22"/>
  <c r="K596" i="22"/>
  <c r="O596" i="22"/>
  <c r="G597" i="22"/>
  <c r="K597" i="22" s="1"/>
  <c r="O597" i="22" s="1"/>
  <c r="G598" i="22"/>
  <c r="K598" i="22"/>
  <c r="O598" i="22" s="1"/>
  <c r="G602" i="22"/>
  <c r="K602" i="22" s="1"/>
  <c r="O602" i="22" s="1"/>
  <c r="G603" i="22"/>
  <c r="K603" i="22"/>
  <c r="G604" i="22"/>
  <c r="K604" i="22"/>
  <c r="O604" i="22"/>
  <c r="P604" i="22" s="1"/>
  <c r="G605" i="22"/>
  <c r="K605" i="22"/>
  <c r="O605" i="22"/>
  <c r="G606" i="22"/>
  <c r="K606" i="22" s="1"/>
  <c r="O606" i="22" s="1"/>
  <c r="G607" i="22"/>
  <c r="K607" i="22"/>
  <c r="O607" i="22" s="1"/>
  <c r="G608" i="22"/>
  <c r="K608" i="22"/>
  <c r="O608" i="22"/>
  <c r="P608" i="22" s="1"/>
  <c r="G609" i="22"/>
  <c r="K609" i="22"/>
  <c r="O609" i="22"/>
  <c r="G610" i="22"/>
  <c r="K610" i="22" s="1"/>
  <c r="G611" i="22"/>
  <c r="K611" i="22"/>
  <c r="O611" i="22" s="1"/>
  <c r="G612" i="22"/>
  <c r="K612" i="22"/>
  <c r="O612" i="22"/>
  <c r="G613" i="22"/>
  <c r="K613" i="22"/>
  <c r="O613" i="22"/>
  <c r="G614" i="22"/>
  <c r="K614" i="22" s="1"/>
  <c r="O614" i="22" s="1"/>
  <c r="E768" i="22"/>
  <c r="G768" i="22" s="1"/>
  <c r="K102" i="22"/>
  <c r="K5" i="22"/>
  <c r="K130" i="22"/>
  <c r="K7" i="22" s="1"/>
  <c r="K175" i="22"/>
  <c r="K9" i="22"/>
  <c r="K215" i="22"/>
  <c r="K13" i="22" s="1"/>
  <c r="K251" i="22"/>
  <c r="K15" i="22" s="1"/>
  <c r="K278" i="22"/>
  <c r="K16" i="22" s="1"/>
  <c r="K309" i="22"/>
  <c r="K18" i="22"/>
  <c r="K368" i="22"/>
  <c r="K21" i="22" s="1"/>
  <c r="K388" i="22"/>
  <c r="K22" i="22" s="1"/>
  <c r="K407" i="22"/>
  <c r="K23" i="22" s="1"/>
  <c r="K422" i="22"/>
  <c r="K24" i="22" s="1"/>
  <c r="K462" i="22"/>
  <c r="K26" i="22"/>
  <c r="K505" i="22"/>
  <c r="K30" i="22" s="1"/>
  <c r="K31" i="22"/>
  <c r="K698" i="22"/>
  <c r="K48" i="22" s="1"/>
  <c r="K703" i="22"/>
  <c r="K49" i="22" s="1"/>
  <c r="K765" i="22"/>
  <c r="K56" i="22" s="1"/>
  <c r="K615" i="22"/>
  <c r="K40" i="22" s="1"/>
  <c r="G769" i="22"/>
  <c r="E770" i="22"/>
  <c r="G770" i="22"/>
  <c r="G773" i="22"/>
  <c r="O509" i="22"/>
  <c r="P70" i="22"/>
  <c r="Q70" i="22" s="1"/>
  <c r="P71" i="22"/>
  <c r="Q71" i="22" s="1"/>
  <c r="P73" i="22"/>
  <c r="P74" i="22"/>
  <c r="Q74" i="22" s="1"/>
  <c r="P75" i="22"/>
  <c r="Q75" i="22" s="1"/>
  <c r="P76" i="22"/>
  <c r="P78" i="22"/>
  <c r="P79" i="22"/>
  <c r="Q79" i="22" s="1"/>
  <c r="P80" i="22"/>
  <c r="Q80" i="22" s="1"/>
  <c r="P81" i="22"/>
  <c r="P82" i="22"/>
  <c r="P83" i="22"/>
  <c r="Q83" i="22" s="1"/>
  <c r="P84" i="22"/>
  <c r="Q84" i="22" s="1"/>
  <c r="P86" i="22"/>
  <c r="P87" i="22"/>
  <c r="P88" i="22"/>
  <c r="P92" i="22"/>
  <c r="P93" i="22"/>
  <c r="P94" i="22"/>
  <c r="P95" i="22"/>
  <c r="Q95" i="22" s="1"/>
  <c r="Q102" i="22" s="1"/>
  <c r="Q5" i="22" s="1"/>
  <c r="P96" i="22"/>
  <c r="P97" i="22"/>
  <c r="P98" i="22"/>
  <c r="P99" i="22"/>
  <c r="Q99" i="22" s="1"/>
  <c r="P100" i="22"/>
  <c r="P101" i="22"/>
  <c r="P105" i="22"/>
  <c r="P106" i="22"/>
  <c r="P108" i="22"/>
  <c r="P109" i="22"/>
  <c r="Q109" i="22" s="1"/>
  <c r="P110" i="22"/>
  <c r="Q110" i="22" s="1"/>
  <c r="P111" i="22"/>
  <c r="P113" i="22"/>
  <c r="Q113" i="22" s="1"/>
  <c r="P114" i="22"/>
  <c r="Q114" i="22" s="1"/>
  <c r="P119" i="22"/>
  <c r="P121" i="22"/>
  <c r="Q121" i="22" s="1"/>
  <c r="P122" i="22"/>
  <c r="P125" i="22"/>
  <c r="Q125" i="22" s="1"/>
  <c r="P126" i="22"/>
  <c r="Q126" i="22" s="1"/>
  <c r="P127" i="22"/>
  <c r="P129" i="22"/>
  <c r="P133" i="22"/>
  <c r="P134" i="22"/>
  <c r="P135" i="22"/>
  <c r="Q135" i="22" s="1"/>
  <c r="P136" i="22"/>
  <c r="Q136" i="22" s="1"/>
  <c r="P138" i="22"/>
  <c r="P139" i="22"/>
  <c r="P141" i="22"/>
  <c r="P142" i="22"/>
  <c r="P143" i="22"/>
  <c r="P144" i="22"/>
  <c r="P145" i="22"/>
  <c r="P146" i="22"/>
  <c r="P147" i="22"/>
  <c r="P148" i="22"/>
  <c r="P149" i="22"/>
  <c r="P150" i="22"/>
  <c r="P151" i="22"/>
  <c r="P152" i="22"/>
  <c r="P154" i="22"/>
  <c r="Q154" i="22" s="1"/>
  <c r="P155" i="22"/>
  <c r="P156" i="22"/>
  <c r="P157" i="22"/>
  <c r="P158" i="22"/>
  <c r="Q158" i="22" s="1"/>
  <c r="P159" i="22"/>
  <c r="P160" i="22"/>
  <c r="P161" i="22"/>
  <c r="P162" i="22"/>
  <c r="Q162" i="22" s="1"/>
  <c r="P163" i="22"/>
  <c r="P164" i="22"/>
  <c r="P168" i="22"/>
  <c r="P169" i="22"/>
  <c r="P171" i="22"/>
  <c r="P172" i="22"/>
  <c r="Q172" i="22" s="1"/>
  <c r="P173" i="22"/>
  <c r="Q173" i="22" s="1"/>
  <c r="P174" i="22"/>
  <c r="P180" i="22"/>
  <c r="P181" i="22"/>
  <c r="P184" i="22"/>
  <c r="P185" i="22"/>
  <c r="P187" i="22"/>
  <c r="Q187" i="22" s="1"/>
  <c r="P188" i="22"/>
  <c r="Q188" i="22" s="1"/>
  <c r="P189" i="22"/>
  <c r="P191" i="22"/>
  <c r="P192" i="22"/>
  <c r="Q192" i="22" s="1"/>
  <c r="P193" i="22"/>
  <c r="Q193" i="22" s="1"/>
  <c r="P194" i="22"/>
  <c r="P195" i="22"/>
  <c r="P196" i="22"/>
  <c r="Q196" i="22" s="1"/>
  <c r="P197" i="22"/>
  <c r="Q197" i="22" s="1"/>
  <c r="P198" i="22"/>
  <c r="P199" i="22"/>
  <c r="P200" i="22"/>
  <c r="Q200" i="22" s="1"/>
  <c r="P201" i="22"/>
  <c r="Q201" i="22" s="1"/>
  <c r="P205" i="22"/>
  <c r="P206" i="22"/>
  <c r="P208" i="22"/>
  <c r="Q208" i="22" s="1"/>
  <c r="P209" i="22"/>
  <c r="P210" i="22"/>
  <c r="P211" i="22"/>
  <c r="P212" i="22"/>
  <c r="Q212" i="22" s="1"/>
  <c r="P213" i="22"/>
  <c r="P214" i="22"/>
  <c r="P219" i="22"/>
  <c r="P220" i="22"/>
  <c r="P221" i="22"/>
  <c r="P222" i="22"/>
  <c r="Q222" i="22" s="1"/>
  <c r="P223" i="22"/>
  <c r="P224" i="22"/>
  <c r="P225" i="22"/>
  <c r="Q225" i="22" s="1"/>
  <c r="P226" i="22"/>
  <c r="Q226" i="22" s="1"/>
  <c r="P227" i="22"/>
  <c r="P228" i="22"/>
  <c r="P229" i="22"/>
  <c r="Q229" i="22" s="1"/>
  <c r="P230" i="22"/>
  <c r="Q230" i="22" s="1"/>
  <c r="P234" i="22"/>
  <c r="P235" i="22"/>
  <c r="P236" i="22"/>
  <c r="Q236" i="22" s="1"/>
  <c r="P238" i="22"/>
  <c r="P239" i="22"/>
  <c r="P240" i="22"/>
  <c r="P241" i="22"/>
  <c r="P242" i="22"/>
  <c r="P243" i="22"/>
  <c r="P244" i="22"/>
  <c r="P245" i="22"/>
  <c r="P246" i="22"/>
  <c r="P247" i="22"/>
  <c r="P248" i="22"/>
  <c r="P249" i="22"/>
  <c r="P250" i="22"/>
  <c r="P254" i="22"/>
  <c r="P255" i="22"/>
  <c r="P256" i="22"/>
  <c r="P257" i="22"/>
  <c r="P258" i="22"/>
  <c r="P259" i="22"/>
  <c r="P260" i="22"/>
  <c r="P261" i="22"/>
  <c r="P262" i="22"/>
  <c r="P263" i="22"/>
  <c r="P264" i="22"/>
  <c r="P265" i="22"/>
  <c r="P267" i="22"/>
  <c r="Q267" i="22" s="1"/>
  <c r="P268" i="22"/>
  <c r="P269" i="22"/>
  <c r="P270" i="22"/>
  <c r="P271" i="22"/>
  <c r="Q271" i="22" s="1"/>
  <c r="P272" i="22"/>
  <c r="P273" i="22"/>
  <c r="P275" i="22"/>
  <c r="Q275" i="22" s="1"/>
  <c r="P276" i="22"/>
  <c r="P277" i="22"/>
  <c r="P281" i="22"/>
  <c r="P282" i="22"/>
  <c r="Q282" i="22" s="1"/>
  <c r="P284" i="22"/>
  <c r="P285" i="22"/>
  <c r="P286" i="22"/>
  <c r="P288" i="22"/>
  <c r="P289" i="22"/>
  <c r="P290" i="22"/>
  <c r="P294" i="22"/>
  <c r="P295" i="22"/>
  <c r="P298" i="22"/>
  <c r="Q298" i="22" s="1"/>
  <c r="P299" i="22"/>
  <c r="Q299" i="22" s="1"/>
  <c r="P301" i="22"/>
  <c r="P302" i="22"/>
  <c r="P303" i="22"/>
  <c r="P305" i="22"/>
  <c r="Q305" i="22" s="1"/>
  <c r="P307" i="22"/>
  <c r="P312" i="22"/>
  <c r="P314" i="22"/>
  <c r="P315" i="22"/>
  <c r="Q315" i="22" s="1"/>
  <c r="P316" i="22"/>
  <c r="Q316" i="22" s="1"/>
  <c r="P318" i="22"/>
  <c r="P320" i="22"/>
  <c r="P321" i="22"/>
  <c r="P322" i="22"/>
  <c r="P323" i="22"/>
  <c r="P324" i="22"/>
  <c r="P330" i="22"/>
  <c r="P331" i="22"/>
  <c r="P332" i="22"/>
  <c r="P333" i="22"/>
  <c r="P335" i="22"/>
  <c r="Q335" i="22" s="1"/>
  <c r="P336" i="22"/>
  <c r="Q336" i="22" s="1"/>
  <c r="P337" i="22"/>
  <c r="P339" i="22"/>
  <c r="P340" i="22"/>
  <c r="Q340" i="22" s="1"/>
  <c r="P341" i="22"/>
  <c r="Q341" i="22" s="1"/>
  <c r="P343" i="22"/>
  <c r="P348" i="22"/>
  <c r="Q348" i="22" s="1"/>
  <c r="P349" i="22"/>
  <c r="P350" i="22"/>
  <c r="P352" i="22"/>
  <c r="P353" i="22"/>
  <c r="Q353" i="22" s="1"/>
  <c r="P354" i="22"/>
  <c r="P357" i="22"/>
  <c r="Q357" i="22" s="1"/>
  <c r="P358" i="22"/>
  <c r="Q358" i="22" s="1"/>
  <c r="P360" i="22"/>
  <c r="P361" i="22"/>
  <c r="P362" i="22"/>
  <c r="P364" i="22"/>
  <c r="Q364" i="22" s="1"/>
  <c r="P365" i="22"/>
  <c r="P366" i="22"/>
  <c r="P371" i="22"/>
  <c r="P373" i="22"/>
  <c r="P374" i="22"/>
  <c r="Q374" i="22" s="1"/>
  <c r="P375" i="22"/>
  <c r="Q375" i="22" s="1"/>
  <c r="P376" i="22"/>
  <c r="P377" i="22"/>
  <c r="P378" i="22"/>
  <c r="Q378" i="22" s="1"/>
  <c r="P379" i="22"/>
  <c r="Q379" i="22" s="1"/>
  <c r="P381" i="22"/>
  <c r="P382" i="22"/>
  <c r="P383" i="22"/>
  <c r="P385" i="22"/>
  <c r="Q385" i="22" s="1"/>
  <c r="P387" i="22"/>
  <c r="P391" i="22"/>
  <c r="P392" i="22"/>
  <c r="P394" i="22"/>
  <c r="P395" i="22"/>
  <c r="Q395" i="22" s="1"/>
  <c r="P396" i="22"/>
  <c r="Q396" i="22" s="1"/>
  <c r="P398" i="22"/>
  <c r="P399" i="22"/>
  <c r="P400" i="22"/>
  <c r="P401" i="22"/>
  <c r="P402" i="22"/>
  <c r="P404" i="22"/>
  <c r="P405" i="22"/>
  <c r="P406" i="22"/>
  <c r="P411" i="22"/>
  <c r="Q411" i="22" s="1"/>
  <c r="Q422" i="22" s="1"/>
  <c r="Q24" i="22" s="1"/>
  <c r="P412" i="22"/>
  <c r="P415" i="22"/>
  <c r="Q415" i="22" s="1"/>
  <c r="P416" i="22"/>
  <c r="Q416" i="22" s="1"/>
  <c r="P419" i="22"/>
  <c r="P420" i="22"/>
  <c r="Q420" i="22" s="1"/>
  <c r="P421" i="22"/>
  <c r="Q421" i="22" s="1"/>
  <c r="P426" i="22"/>
  <c r="P428" i="22"/>
  <c r="Q428" i="22" s="1"/>
  <c r="P429" i="22"/>
  <c r="P430" i="22"/>
  <c r="P432" i="22"/>
  <c r="Q432" i="22" s="1"/>
  <c r="P433" i="22"/>
  <c r="Q433" i="22" s="1"/>
  <c r="P434" i="22"/>
  <c r="P437" i="22"/>
  <c r="Q437" i="22" s="1"/>
  <c r="P438" i="22"/>
  <c r="Q438" i="22" s="1"/>
  <c r="P440" i="22"/>
  <c r="P442" i="22"/>
  <c r="P447" i="22"/>
  <c r="P448" i="22"/>
  <c r="P449" i="22"/>
  <c r="Q449" i="22" s="1"/>
  <c r="P450" i="22"/>
  <c r="P451" i="22"/>
  <c r="P453" i="22"/>
  <c r="Q453" i="22" s="1"/>
  <c r="P454" i="22"/>
  <c r="Q454" i="22" s="1"/>
  <c r="P455" i="22"/>
  <c r="P456" i="22"/>
  <c r="P457" i="22"/>
  <c r="Q457" i="22" s="1"/>
  <c r="P458" i="22"/>
  <c r="P459" i="22"/>
  <c r="P460" i="22"/>
  <c r="P461" i="22"/>
  <c r="Q461" i="22" s="1"/>
  <c r="P462" i="22"/>
  <c r="P26" i="22" s="1"/>
  <c r="P466" i="22"/>
  <c r="P468" i="22"/>
  <c r="Q468" i="22" s="1"/>
  <c r="P470" i="22"/>
  <c r="P472" i="22"/>
  <c r="P476" i="22"/>
  <c r="P477" i="22"/>
  <c r="P479" i="22"/>
  <c r="Q479" i="22" s="1"/>
  <c r="P480" i="22"/>
  <c r="Q480" i="22" s="1"/>
  <c r="P481" i="22"/>
  <c r="P483" i="22"/>
  <c r="P484" i="22"/>
  <c r="Q484" i="22" s="1"/>
  <c r="P485" i="22"/>
  <c r="Q485" i="22" s="1"/>
  <c r="P487" i="22"/>
  <c r="P488" i="22"/>
  <c r="P489" i="22"/>
  <c r="P503" i="22"/>
  <c r="P504" i="22"/>
  <c r="P508" i="22"/>
  <c r="P514" i="22"/>
  <c r="P516" i="22"/>
  <c r="Q516" i="22" s="1"/>
  <c r="P518" i="22"/>
  <c r="P519" i="22"/>
  <c r="P520" i="22"/>
  <c r="Q520" i="22" s="1"/>
  <c r="P521" i="22"/>
  <c r="P522" i="22"/>
  <c r="P523" i="22"/>
  <c r="P524" i="22"/>
  <c r="Q524" i="22" s="1"/>
  <c r="P525" i="22"/>
  <c r="P620" i="22"/>
  <c r="P621" i="22"/>
  <c r="P622" i="22"/>
  <c r="P624" i="22"/>
  <c r="P626" i="22"/>
  <c r="P627" i="22"/>
  <c r="P628" i="22"/>
  <c r="P629" i="22"/>
  <c r="Q629" i="22" s="1"/>
  <c r="P631" i="22"/>
  <c r="P632" i="22"/>
  <c r="P633" i="22"/>
  <c r="Q633" i="22" s="1"/>
  <c r="P636" i="22"/>
  <c r="P637" i="22"/>
  <c r="P638" i="22"/>
  <c r="P642" i="22"/>
  <c r="P644" i="22"/>
  <c r="P646" i="22"/>
  <c r="Q646" i="22" s="1"/>
  <c r="P648" i="22"/>
  <c r="P649" i="22"/>
  <c r="P650" i="22"/>
  <c r="Q650" i="22" s="1"/>
  <c r="P652" i="22"/>
  <c r="P658" i="22"/>
  <c r="P659" i="22"/>
  <c r="P660" i="22"/>
  <c r="P662" i="22"/>
  <c r="P663" i="22"/>
  <c r="P46" i="22" s="1"/>
  <c r="P667" i="22"/>
  <c r="P668" i="22"/>
  <c r="Q668" i="22" s="1"/>
  <c r="P669" i="22"/>
  <c r="P671" i="22"/>
  <c r="P672" i="22"/>
  <c r="Q672" i="22" s="1"/>
  <c r="P673" i="22"/>
  <c r="P675" i="22"/>
  <c r="P676" i="22"/>
  <c r="Q676" i="22" s="1"/>
  <c r="P677" i="22"/>
  <c r="P679" i="22"/>
  <c r="P680" i="22"/>
  <c r="Q680" i="22" s="1"/>
  <c r="P681" i="22"/>
  <c r="P682" i="22"/>
  <c r="P683" i="22"/>
  <c r="P684" i="22"/>
  <c r="Q684" i="22" s="1"/>
  <c r="P685" i="22"/>
  <c r="P686" i="22"/>
  <c r="P690" i="22"/>
  <c r="P691" i="22"/>
  <c r="P692" i="22"/>
  <c r="P693" i="22"/>
  <c r="P694" i="22"/>
  <c r="P695" i="22"/>
  <c r="P697" i="22"/>
  <c r="Q697" i="22" s="1"/>
  <c r="P701" i="22"/>
  <c r="P702" i="22"/>
  <c r="Q702" i="22" s="1"/>
  <c r="P708" i="22"/>
  <c r="P709" i="22"/>
  <c r="P710" i="22"/>
  <c r="Q710" i="22" s="1"/>
  <c r="P713" i="22"/>
  <c r="P714" i="22"/>
  <c r="P715" i="22"/>
  <c r="P717" i="22"/>
  <c r="P719" i="22"/>
  <c r="P720" i="22"/>
  <c r="P721" i="22"/>
  <c r="P722" i="22"/>
  <c r="Q722" i="22" s="1"/>
  <c r="P724" i="22"/>
  <c r="P725" i="22"/>
  <c r="P726" i="22"/>
  <c r="Q726" i="22" s="1"/>
  <c r="P729" i="22"/>
  <c r="P730" i="22"/>
  <c r="P731" i="22"/>
  <c r="P736" i="22"/>
  <c r="P737" i="22"/>
  <c r="P738" i="22"/>
  <c r="P739" i="22"/>
  <c r="Q739" i="22" s="1"/>
  <c r="P741" i="22"/>
  <c r="P742" i="22"/>
  <c r="P743" i="22"/>
  <c r="Q743" i="22" s="1"/>
  <c r="P750" i="22"/>
  <c r="P751" i="22"/>
  <c r="P752" i="22"/>
  <c r="Q752" i="22" s="1"/>
  <c r="P753" i="22"/>
  <c r="P754" i="22"/>
  <c r="P756" i="22"/>
  <c r="Q756" i="22" s="1"/>
  <c r="P757" i="22"/>
  <c r="P762" i="22"/>
  <c r="P764" i="22"/>
  <c r="P529" i="22"/>
  <c r="P530" i="22"/>
  <c r="P531" i="22"/>
  <c r="P533" i="22"/>
  <c r="P535" i="22"/>
  <c r="P536" i="22"/>
  <c r="P537" i="22"/>
  <c r="P538" i="22"/>
  <c r="Q538" i="22" s="1"/>
  <c r="P540" i="22"/>
  <c r="P541" i="22"/>
  <c r="P542" i="22"/>
  <c r="Q542" i="22" s="1"/>
  <c r="P548" i="22"/>
  <c r="P550" i="22"/>
  <c r="P552" i="22"/>
  <c r="P553" i="22"/>
  <c r="P554" i="22"/>
  <c r="P555" i="22"/>
  <c r="Q555" i="22" s="1"/>
  <c r="P557" i="22"/>
  <c r="P558" i="22"/>
  <c r="P562" i="22"/>
  <c r="P563" i="22"/>
  <c r="P564" i="22"/>
  <c r="Q564" i="22" s="1"/>
  <c r="P566" i="22"/>
  <c r="P567" i="22"/>
  <c r="P568" i="22"/>
  <c r="Q568" i="22" s="1"/>
  <c r="P571" i="22"/>
  <c r="P575" i="22"/>
  <c r="P576" i="22"/>
  <c r="P577" i="22"/>
  <c r="Q577" i="22" s="1"/>
  <c r="P580" i="22"/>
  <c r="P581" i="22"/>
  <c r="P582" i="22"/>
  <c r="P584" i="22"/>
  <c r="P586" i="22"/>
  <c r="P587" i="22"/>
  <c r="P588" i="22"/>
  <c r="P589" i="22"/>
  <c r="Q589" i="22" s="1"/>
  <c r="P591" i="22"/>
  <c r="P592" i="22"/>
  <c r="P593" i="22"/>
  <c r="Q593" i="22" s="1"/>
  <c r="P596" i="22"/>
  <c r="P597" i="22"/>
  <c r="P598" i="22"/>
  <c r="P602" i="22"/>
  <c r="P605" i="22"/>
  <c r="P606" i="22"/>
  <c r="P607" i="22"/>
  <c r="P609" i="22"/>
  <c r="P611" i="22"/>
  <c r="P612" i="22"/>
  <c r="P613" i="22"/>
  <c r="P614" i="22"/>
  <c r="Q614" i="22" s="1"/>
  <c r="P509" i="22"/>
  <c r="Q73" i="22"/>
  <c r="Q76" i="22"/>
  <c r="Q77" i="22"/>
  <c r="Q78" i="22"/>
  <c r="Q81" i="22"/>
  <c r="Q82" i="22"/>
  <c r="Q85" i="22"/>
  <c r="Q86" i="22"/>
  <c r="Q87" i="22"/>
  <c r="Q88" i="22"/>
  <c r="Q92" i="22"/>
  <c r="Q93" i="22"/>
  <c r="Q94" i="22"/>
  <c r="Q96" i="22"/>
  <c r="Q97" i="22"/>
  <c r="Q98" i="22"/>
  <c r="Q100" i="22"/>
  <c r="Q101" i="22"/>
  <c r="Q106" i="22"/>
  <c r="Q107" i="22"/>
  <c r="Q108" i="22"/>
  <c r="Q111" i="22"/>
  <c r="Q119" i="22"/>
  <c r="Q120" i="22"/>
  <c r="Q122" i="22"/>
  <c r="Q124" i="22"/>
  <c r="Q127" i="22"/>
  <c r="Q128" i="22"/>
  <c r="Q129" i="22"/>
  <c r="Q133" i="22"/>
  <c r="Q134" i="22"/>
  <c r="Q137" i="22"/>
  <c r="Q138" i="22"/>
  <c r="Q139" i="22"/>
  <c r="Q141" i="22"/>
  <c r="Q142" i="22"/>
  <c r="Q143" i="22"/>
  <c r="Q144" i="22"/>
  <c r="Q145" i="22"/>
  <c r="Q146" i="22"/>
  <c r="Q147" i="22"/>
  <c r="Q148" i="22"/>
  <c r="Q149" i="22"/>
  <c r="Q150" i="22"/>
  <c r="Q151" i="22"/>
  <c r="Q152" i="22"/>
  <c r="Q153" i="22"/>
  <c r="Q155" i="22"/>
  <c r="Q156" i="22"/>
  <c r="Q157" i="22"/>
  <c r="Q159" i="22"/>
  <c r="Q160" i="22"/>
  <c r="Q161" i="22"/>
  <c r="Q163" i="22"/>
  <c r="Q164" i="22"/>
  <c r="Q169" i="22"/>
  <c r="Q170" i="22"/>
  <c r="Q171" i="22"/>
  <c r="Q174" i="22"/>
  <c r="Q180" i="22"/>
  <c r="Q181" i="22"/>
  <c r="Q182" i="22"/>
  <c r="Q184" i="22"/>
  <c r="Q185" i="22"/>
  <c r="Q186" i="22"/>
  <c r="Q189" i="22"/>
  <c r="Q190" i="22"/>
  <c r="Q191" i="22"/>
  <c r="Q194" i="22"/>
  <c r="Q195" i="22"/>
  <c r="Q198" i="22"/>
  <c r="Q199" i="22"/>
  <c r="Q205" i="22"/>
  <c r="Q206" i="22"/>
  <c r="Q207" i="22"/>
  <c r="Q215" i="22" s="1"/>
  <c r="Q13" i="22" s="1"/>
  <c r="Q209" i="22"/>
  <c r="Q210" i="22"/>
  <c r="Q211" i="22"/>
  <c r="Q213" i="22"/>
  <c r="Q214" i="22"/>
  <c r="Q219" i="22"/>
  <c r="Q220" i="22"/>
  <c r="Q223" i="22"/>
  <c r="Q224" i="22"/>
  <c r="Q227" i="22"/>
  <c r="Q228" i="22"/>
  <c r="Q234" i="22"/>
  <c r="Q237" i="22"/>
  <c r="Q238" i="22"/>
  <c r="Q239" i="22"/>
  <c r="Q240" i="22"/>
  <c r="Q241" i="22"/>
  <c r="Q242" i="22"/>
  <c r="Q243" i="22"/>
  <c r="Q244" i="22"/>
  <c r="Q245" i="22"/>
  <c r="Q246" i="22"/>
  <c r="Q247" i="22"/>
  <c r="Q248" i="22"/>
  <c r="Q249" i="22"/>
  <c r="Q250" i="22"/>
  <c r="Q254" i="22"/>
  <c r="Q255" i="22"/>
  <c r="Q256" i="22"/>
  <c r="Q257" i="22"/>
  <c r="Q258" i="22"/>
  <c r="Q259" i="22"/>
  <c r="Q260" i="22"/>
  <c r="Q261" i="22"/>
  <c r="Q262" i="22"/>
  <c r="Q263" i="22"/>
  <c r="Q264" i="22"/>
  <c r="Q265" i="22"/>
  <c r="Q266" i="22"/>
  <c r="Q268" i="22"/>
  <c r="Q269" i="22"/>
  <c r="Q270" i="22"/>
  <c r="Q272" i="22"/>
  <c r="Q273" i="22"/>
  <c r="Q274" i="22"/>
  <c r="Q277" i="22"/>
  <c r="Q283" i="22"/>
  <c r="Q284" i="22"/>
  <c r="Q285" i="22"/>
  <c r="Q286" i="22"/>
  <c r="Q287" i="22"/>
  <c r="Q289" i="22"/>
  <c r="Q290" i="22"/>
  <c r="Q295" i="22"/>
  <c r="Q296" i="22"/>
  <c r="Q300" i="22"/>
  <c r="Q301" i="22"/>
  <c r="Q302" i="22"/>
  <c r="Q303" i="22"/>
  <c r="Q304" i="22"/>
  <c r="Q307" i="22"/>
  <c r="Q308" i="22"/>
  <c r="Q312" i="22"/>
  <c r="Q313" i="22"/>
  <c r="Q314" i="22"/>
  <c r="Q317" i="22"/>
  <c r="Q318" i="22"/>
  <c r="Q320" i="22"/>
  <c r="Q321" i="22"/>
  <c r="Q322" i="22"/>
  <c r="Q323" i="22"/>
  <c r="Q324" i="22"/>
  <c r="Q325" i="22"/>
  <c r="Q330" i="22"/>
  <c r="Q332" i="22"/>
  <c r="Q333" i="22"/>
  <c r="Q334" i="22"/>
  <c r="Q337" i="22"/>
  <c r="Q338" i="22"/>
  <c r="Q339" i="22"/>
  <c r="Q342" i="22"/>
  <c r="Q343" i="22"/>
  <c r="Q349" i="22"/>
  <c r="Q350" i="22"/>
  <c r="Q351" i="22"/>
  <c r="Q354" i="22"/>
  <c r="Q355" i="22"/>
  <c r="Q359" i="22"/>
  <c r="Q360" i="22"/>
  <c r="Q361" i="22"/>
  <c r="Q362" i="22"/>
  <c r="Q363" i="22"/>
  <c r="Q365" i="22"/>
  <c r="Q366" i="22"/>
  <c r="Q367" i="22"/>
  <c r="Q371" i="22"/>
  <c r="Q372" i="22"/>
  <c r="Q373" i="22"/>
  <c r="Q376" i="22"/>
  <c r="Q377" i="22"/>
  <c r="Q380" i="22"/>
  <c r="Q381" i="22"/>
  <c r="Q382" i="22"/>
  <c r="Q383" i="22"/>
  <c r="Q384" i="22"/>
  <c r="Q387" i="22"/>
  <c r="Q388" i="22"/>
  <c r="Q22" i="22" s="1"/>
  <c r="Q392" i="22"/>
  <c r="Q393" i="22"/>
  <c r="Q394" i="22"/>
  <c r="Q397" i="22"/>
  <c r="Q398" i="22"/>
  <c r="Q399" i="22"/>
  <c r="Q400" i="22"/>
  <c r="Q401" i="22"/>
  <c r="Q402" i="22"/>
  <c r="Q404" i="22"/>
  <c r="Q405" i="22"/>
  <c r="Q406" i="22"/>
  <c r="Q410" i="22"/>
  <c r="Q412" i="22"/>
  <c r="Q414" i="22"/>
  <c r="Q418" i="22"/>
  <c r="Q419" i="22"/>
  <c r="Q426" i="22"/>
  <c r="Q427" i="22"/>
  <c r="Q429" i="22"/>
  <c r="Q430" i="22"/>
  <c r="Q431" i="22"/>
  <c r="Q434" i="22"/>
  <c r="Q435" i="22"/>
  <c r="Q439" i="22"/>
  <c r="Q440" i="22"/>
  <c r="Q442" i="22"/>
  <c r="Q443" i="22"/>
  <c r="Q447" i="22"/>
  <c r="Q448" i="22"/>
  <c r="Q450" i="22"/>
  <c r="Q451" i="22"/>
  <c r="Q452" i="22"/>
  <c r="Q455" i="22"/>
  <c r="Q456" i="22"/>
  <c r="Q459" i="22"/>
  <c r="Q460" i="22"/>
  <c r="Q465" i="22"/>
  <c r="Q466" i="22"/>
  <c r="Q469" i="22"/>
  <c r="Q470" i="22"/>
  <c r="Q472" i="22"/>
  <c r="Q476" i="22"/>
  <c r="Q477" i="22"/>
  <c r="Q478" i="22"/>
  <c r="Q481" i="22"/>
  <c r="Q483" i="22"/>
  <c r="Q486" i="22"/>
  <c r="Q487" i="22"/>
  <c r="Q488" i="22"/>
  <c r="Q489" i="22"/>
  <c r="Q490" i="22"/>
  <c r="Q495" i="22"/>
  <c r="Q499" i="22"/>
  <c r="Q504" i="22"/>
  <c r="Q514" i="22"/>
  <c r="Q518" i="22"/>
  <c r="Q519" i="22"/>
  <c r="Q521" i="22"/>
  <c r="Q522" i="22"/>
  <c r="Q523" i="22"/>
  <c r="Q525" i="22"/>
  <c r="Q620" i="22"/>
  <c r="Q622" i="22"/>
  <c r="Q624" i="22"/>
  <c r="Q626" i="22"/>
  <c r="Q627" i="22"/>
  <c r="Q628" i="22"/>
  <c r="Q631" i="22"/>
  <c r="Q632" i="22"/>
  <c r="Q636" i="22"/>
  <c r="Q638" i="22"/>
  <c r="Q644" i="22"/>
  <c r="Q648" i="22"/>
  <c r="Q649" i="22"/>
  <c r="Q652" i="22"/>
  <c r="Q658" i="22"/>
  <c r="Q660" i="22"/>
  <c r="Q662" i="22"/>
  <c r="Q667" i="22"/>
  <c r="Q669" i="22"/>
  <c r="Q671" i="22"/>
  <c r="Q673" i="22"/>
  <c r="Q675" i="22"/>
  <c r="Q677" i="22"/>
  <c r="Q679" i="22"/>
  <c r="Q681" i="22"/>
  <c r="Q682" i="22"/>
  <c r="Q683" i="22"/>
  <c r="Q685" i="22"/>
  <c r="Q686" i="22"/>
  <c r="Q690" i="22"/>
  <c r="Q691" i="22"/>
  <c r="Q692" i="22"/>
  <c r="Q694" i="22"/>
  <c r="Q695" i="22"/>
  <c r="Q701" i="22"/>
  <c r="Q703" i="22" s="1"/>
  <c r="Q49" i="22" s="1"/>
  <c r="Q708" i="22"/>
  <c r="Q709" i="22"/>
  <c r="Q713" i="22"/>
  <c r="Q715" i="22"/>
  <c r="Q717" i="22"/>
  <c r="Q719" i="22"/>
  <c r="Q720" i="22"/>
  <c r="Q721" i="22"/>
  <c r="Q724" i="22"/>
  <c r="Q725" i="22"/>
  <c r="Q729" i="22"/>
  <c r="Q731" i="22"/>
  <c r="Q736" i="22"/>
  <c r="Q737" i="22"/>
  <c r="Q738" i="22"/>
  <c r="Q741" i="22"/>
  <c r="Q742" i="22"/>
  <c r="Q750" i="22"/>
  <c r="Q751" i="22"/>
  <c r="Q753" i="22"/>
  <c r="Q754" i="22"/>
  <c r="Q757" i="22"/>
  <c r="Q762" i="22"/>
  <c r="Q764" i="22"/>
  <c r="Q529" i="22"/>
  <c r="Q531" i="22"/>
  <c r="Q533" i="22"/>
  <c r="Q535" i="22"/>
  <c r="Q536" i="22"/>
  <c r="Q537" i="22"/>
  <c r="Q540" i="22"/>
  <c r="Q541" i="22"/>
  <c r="Q548" i="22"/>
  <c r="Q550" i="22"/>
  <c r="Q552" i="22"/>
  <c r="Q553" i="22"/>
  <c r="Q554" i="22"/>
  <c r="Q557" i="22"/>
  <c r="Q558" i="22"/>
  <c r="Q562" i="22"/>
  <c r="Q563" i="22"/>
  <c r="Q566" i="22"/>
  <c r="Q567" i="22"/>
  <c r="Q571" i="22"/>
  <c r="Q575" i="22"/>
  <c r="Q576" i="22"/>
  <c r="Q580" i="22"/>
  <c r="Q582" i="22"/>
  <c r="Q584" i="22"/>
  <c r="Q586" i="22"/>
  <c r="Q587" i="22"/>
  <c r="Q588" i="22"/>
  <c r="Q591" i="22"/>
  <c r="Q592" i="22"/>
  <c r="Q595" i="22"/>
  <c r="Q596" i="22"/>
  <c r="Q598" i="22"/>
  <c r="Q604" i="22"/>
  <c r="Q605" i="22"/>
  <c r="Q607" i="22"/>
  <c r="Q608" i="22"/>
  <c r="Q609" i="22"/>
  <c r="Q611" i="22"/>
  <c r="Q612" i="22"/>
  <c r="Q613" i="22"/>
  <c r="S69" i="22"/>
  <c r="R69" i="22"/>
  <c r="S70" i="22"/>
  <c r="S89" i="22" s="1"/>
  <c r="S4" i="22" s="1"/>
  <c r="S71" i="22"/>
  <c r="R71" i="22"/>
  <c r="S72" i="22"/>
  <c r="R72" i="22" s="1"/>
  <c r="R73" i="22"/>
  <c r="R74" i="22"/>
  <c r="R75" i="22"/>
  <c r="R76" i="22"/>
  <c r="R77" i="22"/>
  <c r="R78" i="22"/>
  <c r="R79" i="22"/>
  <c r="R80" i="22"/>
  <c r="R81" i="22"/>
  <c r="R82" i="22"/>
  <c r="R83" i="22"/>
  <c r="R84" i="22"/>
  <c r="R85" i="22"/>
  <c r="R86" i="22"/>
  <c r="R87" i="22"/>
  <c r="R88" i="22"/>
  <c r="S92" i="22"/>
  <c r="R92" i="22"/>
  <c r="R102" i="22" s="1"/>
  <c r="R5" i="22" s="1"/>
  <c r="S93" i="22"/>
  <c r="R93" i="22"/>
  <c r="S94" i="22"/>
  <c r="R94" i="22"/>
  <c r="S95" i="22"/>
  <c r="R95" i="22"/>
  <c r="S96" i="22"/>
  <c r="R96" i="22"/>
  <c r="S97" i="22"/>
  <c r="R97" i="22"/>
  <c r="S98" i="22"/>
  <c r="R98" i="22"/>
  <c r="S99" i="22"/>
  <c r="R99" i="22"/>
  <c r="S100" i="22"/>
  <c r="R100" i="22"/>
  <c r="S101" i="22"/>
  <c r="R101" i="22"/>
  <c r="S105" i="22"/>
  <c r="R105" i="22"/>
  <c r="S106" i="22"/>
  <c r="R106" i="22"/>
  <c r="S107" i="22"/>
  <c r="R107" i="22"/>
  <c r="S108" i="22"/>
  <c r="R108" i="22"/>
  <c r="S109" i="22"/>
  <c r="R109" i="22"/>
  <c r="S110" i="22"/>
  <c r="R110" i="22"/>
  <c r="S111" i="22"/>
  <c r="R111" i="22"/>
  <c r="S112" i="22"/>
  <c r="R112" i="22"/>
  <c r="S113" i="22"/>
  <c r="R113" i="22"/>
  <c r="S114" i="22"/>
  <c r="R114" i="22"/>
  <c r="S118" i="22"/>
  <c r="R118" i="22" s="1"/>
  <c r="S119" i="22"/>
  <c r="R119" i="22"/>
  <c r="S120" i="22"/>
  <c r="R120" i="22" s="1"/>
  <c r="S121" i="22"/>
  <c r="R121" i="22"/>
  <c r="S122" i="22"/>
  <c r="R122" i="22" s="1"/>
  <c r="S123" i="22"/>
  <c r="R123" i="22"/>
  <c r="S124" i="22"/>
  <c r="R124" i="22" s="1"/>
  <c r="S125" i="22"/>
  <c r="R125" i="22"/>
  <c r="S126" i="22"/>
  <c r="R126" i="22" s="1"/>
  <c r="S127" i="22"/>
  <c r="R127" i="22"/>
  <c r="S128" i="22"/>
  <c r="R128" i="22" s="1"/>
  <c r="S129" i="22"/>
  <c r="R129" i="22"/>
  <c r="S133" i="22"/>
  <c r="R133" i="22"/>
  <c r="S134" i="22"/>
  <c r="S135" i="22"/>
  <c r="R135" i="22"/>
  <c r="S136" i="22"/>
  <c r="R136" i="22" s="1"/>
  <c r="S137" i="22"/>
  <c r="R137" i="22"/>
  <c r="S138" i="22"/>
  <c r="R138" i="22" s="1"/>
  <c r="S139" i="22"/>
  <c r="R139" i="22"/>
  <c r="S140" i="22"/>
  <c r="R140" i="22" s="1"/>
  <c r="S141" i="22"/>
  <c r="R141" i="22"/>
  <c r="S142" i="22"/>
  <c r="R142" i="22" s="1"/>
  <c r="S143" i="22"/>
  <c r="R143" i="22"/>
  <c r="S144" i="22"/>
  <c r="R144" i="22" s="1"/>
  <c r="S145" i="22"/>
  <c r="R145" i="22"/>
  <c r="S146" i="22"/>
  <c r="R146" i="22" s="1"/>
  <c r="S147" i="22"/>
  <c r="R147" i="22"/>
  <c r="S148" i="22"/>
  <c r="R148" i="22" s="1"/>
  <c r="S149" i="22"/>
  <c r="R149" i="22"/>
  <c r="S150" i="22"/>
  <c r="R150" i="22" s="1"/>
  <c r="S151" i="22"/>
  <c r="R151" i="22"/>
  <c r="S152" i="22"/>
  <c r="R152" i="22" s="1"/>
  <c r="S153" i="22"/>
  <c r="R153" i="22"/>
  <c r="S154" i="22"/>
  <c r="R154" i="22" s="1"/>
  <c r="S155" i="22"/>
  <c r="R155" i="22"/>
  <c r="S156" i="22"/>
  <c r="R156" i="22" s="1"/>
  <c r="S157" i="22"/>
  <c r="R157" i="22"/>
  <c r="S158" i="22"/>
  <c r="R158" i="22" s="1"/>
  <c r="S159" i="22"/>
  <c r="R159" i="22"/>
  <c r="S160" i="22"/>
  <c r="R160" i="22" s="1"/>
  <c r="S161" i="22"/>
  <c r="R161" i="22"/>
  <c r="S162" i="22"/>
  <c r="R162" i="22" s="1"/>
  <c r="S163" i="22"/>
  <c r="R163" i="22"/>
  <c r="S164" i="22"/>
  <c r="R164" i="22" s="1"/>
  <c r="S168" i="22"/>
  <c r="R168" i="22"/>
  <c r="S169" i="22"/>
  <c r="R169" i="22"/>
  <c r="S170" i="22"/>
  <c r="R170" i="22"/>
  <c r="S171" i="22"/>
  <c r="R171" i="22"/>
  <c r="S172" i="22"/>
  <c r="R172" i="22"/>
  <c r="S173" i="22"/>
  <c r="R173" i="22"/>
  <c r="S174" i="22"/>
  <c r="R174" i="22"/>
  <c r="S178" i="22"/>
  <c r="S180" i="22"/>
  <c r="R180" i="22" s="1"/>
  <c r="S181" i="22"/>
  <c r="R181" i="22"/>
  <c r="S182" i="22"/>
  <c r="R182" i="22" s="1"/>
  <c r="S184" i="22"/>
  <c r="R184" i="22" s="1"/>
  <c r="S185" i="22"/>
  <c r="R185" i="22"/>
  <c r="S186" i="22"/>
  <c r="R186" i="22" s="1"/>
  <c r="S187" i="22"/>
  <c r="R187" i="22"/>
  <c r="S188" i="22"/>
  <c r="R188" i="22" s="1"/>
  <c r="S189" i="22"/>
  <c r="R189" i="22"/>
  <c r="S190" i="22"/>
  <c r="R190" i="22" s="1"/>
  <c r="S191" i="22"/>
  <c r="R191" i="22"/>
  <c r="S192" i="22"/>
  <c r="R192" i="22" s="1"/>
  <c r="S193" i="22"/>
  <c r="R193" i="22"/>
  <c r="S194" i="22"/>
  <c r="R194" i="22" s="1"/>
  <c r="S195" i="22"/>
  <c r="R195" i="22"/>
  <c r="S196" i="22"/>
  <c r="R196" i="22" s="1"/>
  <c r="S197" i="22"/>
  <c r="R197" i="22"/>
  <c r="S198" i="22"/>
  <c r="R198" i="22" s="1"/>
  <c r="S199" i="22"/>
  <c r="R199" i="22"/>
  <c r="S200" i="22"/>
  <c r="R200" i="22" s="1"/>
  <c r="R201" i="22"/>
  <c r="S205" i="22"/>
  <c r="R205" i="22"/>
  <c r="S206" i="22"/>
  <c r="R206" i="22"/>
  <c r="S207" i="22"/>
  <c r="R207" i="22"/>
  <c r="S208" i="22"/>
  <c r="R208" i="22"/>
  <c r="S209" i="22"/>
  <c r="R209" i="22"/>
  <c r="S210" i="22"/>
  <c r="R210" i="22"/>
  <c r="S211" i="22"/>
  <c r="R211" i="22"/>
  <c r="S212" i="22"/>
  <c r="R212" i="22"/>
  <c r="S213" i="22"/>
  <c r="R213" i="22"/>
  <c r="R214" i="22"/>
  <c r="R215" i="22"/>
  <c r="R13" i="22" s="1"/>
  <c r="S218" i="22"/>
  <c r="R218" i="22"/>
  <c r="S219" i="22"/>
  <c r="S220" i="22"/>
  <c r="R220" i="22"/>
  <c r="S221" i="22"/>
  <c r="R221" i="22" s="1"/>
  <c r="S222" i="22"/>
  <c r="R222" i="22"/>
  <c r="S223" i="22"/>
  <c r="R223" i="22" s="1"/>
  <c r="S224" i="22"/>
  <c r="R224" i="22"/>
  <c r="S225" i="22"/>
  <c r="R225" i="22" s="1"/>
  <c r="S226" i="22"/>
  <c r="R226" i="22"/>
  <c r="S227" i="22"/>
  <c r="R227" i="22" s="1"/>
  <c r="S228" i="22"/>
  <c r="R228" i="22"/>
  <c r="S229" i="22"/>
  <c r="R229" i="22" s="1"/>
  <c r="S230" i="22"/>
  <c r="R230" i="22"/>
  <c r="S234" i="22"/>
  <c r="R234" i="22"/>
  <c r="S235" i="22"/>
  <c r="R235" i="22" s="1"/>
  <c r="R251" i="22" s="1"/>
  <c r="R15" i="22" s="1"/>
  <c r="S236" i="22"/>
  <c r="R236" i="22"/>
  <c r="S237" i="22"/>
  <c r="R237" i="22" s="1"/>
  <c r="S238" i="22"/>
  <c r="R238" i="22"/>
  <c r="S239" i="22"/>
  <c r="R239" i="22" s="1"/>
  <c r="S240" i="22"/>
  <c r="R240" i="22"/>
  <c r="S241" i="22"/>
  <c r="R241" i="22" s="1"/>
  <c r="S242" i="22"/>
  <c r="R242" i="22"/>
  <c r="S243" i="22"/>
  <c r="R243" i="22" s="1"/>
  <c r="S244" i="22"/>
  <c r="R244" i="22"/>
  <c r="S245" i="22"/>
  <c r="R245" i="22" s="1"/>
  <c r="S246" i="22"/>
  <c r="R246" i="22"/>
  <c r="S247" i="22"/>
  <c r="R247" i="22" s="1"/>
  <c r="S248" i="22"/>
  <c r="R248" i="22"/>
  <c r="S249" i="22"/>
  <c r="R249" i="22" s="1"/>
  <c r="R250" i="22"/>
  <c r="S254" i="22"/>
  <c r="R254" i="22"/>
  <c r="S255" i="22"/>
  <c r="R255" i="22"/>
  <c r="S256" i="22"/>
  <c r="R256" i="22"/>
  <c r="S257" i="22"/>
  <c r="R257" i="22"/>
  <c r="S258" i="22"/>
  <c r="R258" i="22"/>
  <c r="S259" i="22"/>
  <c r="R259" i="22"/>
  <c r="S260" i="22"/>
  <c r="R260" i="22"/>
  <c r="S261" i="22"/>
  <c r="R261" i="22"/>
  <c r="S262" i="22"/>
  <c r="R262" i="22"/>
  <c r="S263" i="22"/>
  <c r="R263" i="22"/>
  <c r="S264" i="22"/>
  <c r="R264" i="22"/>
  <c r="S265" i="22"/>
  <c r="R265" i="22"/>
  <c r="S266" i="22"/>
  <c r="R266" i="22"/>
  <c r="S267" i="22"/>
  <c r="R267" i="22"/>
  <c r="S268" i="22"/>
  <c r="R268" i="22"/>
  <c r="S269" i="22"/>
  <c r="R269" i="22"/>
  <c r="S270" i="22"/>
  <c r="R270" i="22"/>
  <c r="S271" i="22"/>
  <c r="R271" i="22"/>
  <c r="S272" i="22"/>
  <c r="R272" i="22"/>
  <c r="S273" i="22"/>
  <c r="R273" i="22"/>
  <c r="S274" i="22"/>
  <c r="R274" i="22"/>
  <c r="S275" i="22"/>
  <c r="R275" i="22"/>
  <c r="S276" i="22"/>
  <c r="R276" i="22"/>
  <c r="S277" i="22"/>
  <c r="R277" i="22"/>
  <c r="S281" i="22"/>
  <c r="S291" i="22" s="1"/>
  <c r="S17" i="22" s="1"/>
  <c r="S282" i="22"/>
  <c r="R282" i="22"/>
  <c r="S283" i="22"/>
  <c r="R283" i="22" s="1"/>
  <c r="S284" i="22"/>
  <c r="R284" i="22"/>
  <c r="S285" i="22"/>
  <c r="R285" i="22" s="1"/>
  <c r="S286" i="22"/>
  <c r="R286" i="22"/>
  <c r="S287" i="22"/>
  <c r="R287" i="22" s="1"/>
  <c r="S288" i="22"/>
  <c r="R288" i="22"/>
  <c r="S289" i="22"/>
  <c r="R289" i="22" s="1"/>
  <c r="R290" i="22"/>
  <c r="S294" i="22"/>
  <c r="S295" i="22"/>
  <c r="R295" i="22"/>
  <c r="S296" i="22"/>
  <c r="R296" i="22" s="1"/>
  <c r="S297" i="22"/>
  <c r="R297" i="22"/>
  <c r="S298" i="22"/>
  <c r="R298" i="22" s="1"/>
  <c r="S299" i="22"/>
  <c r="R299" i="22"/>
  <c r="S300" i="22"/>
  <c r="R300" i="22" s="1"/>
  <c r="S301" i="22"/>
  <c r="R301" i="22"/>
  <c r="S302" i="22"/>
  <c r="R302" i="22" s="1"/>
  <c r="S303" i="22"/>
  <c r="R303" i="22"/>
  <c r="S304" i="22"/>
  <c r="R304" i="22" s="1"/>
  <c r="S305" i="22"/>
  <c r="R305" i="22"/>
  <c r="S306" i="22"/>
  <c r="R306" i="22" s="1"/>
  <c r="R307" i="22"/>
  <c r="R308" i="22"/>
  <c r="S312" i="22"/>
  <c r="R312" i="22"/>
  <c r="S313" i="22"/>
  <c r="R313" i="22" s="1"/>
  <c r="S314" i="22"/>
  <c r="R314" i="22"/>
  <c r="S315" i="22"/>
  <c r="R315" i="22" s="1"/>
  <c r="S316" i="22"/>
  <c r="R316" i="22"/>
  <c r="S317" i="22"/>
  <c r="R317" i="22" s="1"/>
  <c r="S318" i="22"/>
  <c r="R318" i="22"/>
  <c r="S319" i="22"/>
  <c r="R319" i="22" s="1"/>
  <c r="S320" i="22"/>
  <c r="R320" i="22"/>
  <c r="S321" i="22"/>
  <c r="R321" i="22" s="1"/>
  <c r="S322" i="22"/>
  <c r="R322" i="22"/>
  <c r="S323" i="22"/>
  <c r="R323" i="22" s="1"/>
  <c r="S324" i="22"/>
  <c r="R324" i="22"/>
  <c r="R325" i="22"/>
  <c r="S329" i="22"/>
  <c r="R329" i="22"/>
  <c r="S330" i="22"/>
  <c r="R330" i="22"/>
  <c r="S331" i="22"/>
  <c r="R331" i="22"/>
  <c r="S332" i="22"/>
  <c r="R332" i="22"/>
  <c r="S333" i="22"/>
  <c r="R333" i="22"/>
  <c r="S334" i="22"/>
  <c r="R334" i="22"/>
  <c r="S335" i="22"/>
  <c r="R335" i="22"/>
  <c r="S336" i="22"/>
  <c r="R336" i="22"/>
  <c r="S337" i="22"/>
  <c r="R337" i="22"/>
  <c r="S338" i="22"/>
  <c r="R338" i="22"/>
  <c r="S339" i="22"/>
  <c r="R339" i="22"/>
  <c r="S340" i="22"/>
  <c r="R340" i="22"/>
  <c r="S341" i="22"/>
  <c r="R341" i="22"/>
  <c r="S342" i="22"/>
  <c r="R342" i="22"/>
  <c r="R343" i="22"/>
  <c r="R344" i="22"/>
  <c r="R20" i="22" s="1"/>
  <c r="S347" i="22"/>
  <c r="R347" i="22"/>
  <c r="R368" i="22" s="1"/>
  <c r="R21" i="22" s="1"/>
  <c r="S348" i="22"/>
  <c r="R348" i="22" s="1"/>
  <c r="S349" i="22"/>
  <c r="R349" i="22"/>
  <c r="S350" i="22"/>
  <c r="R350" i="22" s="1"/>
  <c r="S351" i="22"/>
  <c r="R351" i="22"/>
  <c r="S352" i="22"/>
  <c r="R352" i="22" s="1"/>
  <c r="S353" i="22"/>
  <c r="R353" i="22"/>
  <c r="S354" i="22"/>
  <c r="R354" i="22" s="1"/>
  <c r="S355" i="22"/>
  <c r="R355" i="22"/>
  <c r="S356" i="22"/>
  <c r="R356" i="22" s="1"/>
  <c r="S357" i="22"/>
  <c r="R357" i="22"/>
  <c r="S358" i="22"/>
  <c r="R358" i="22" s="1"/>
  <c r="S359" i="22"/>
  <c r="R359" i="22"/>
  <c r="S360" i="22"/>
  <c r="R360" i="22" s="1"/>
  <c r="S361" i="22"/>
  <c r="R361" i="22"/>
  <c r="S362" i="22"/>
  <c r="R362" i="22" s="1"/>
  <c r="S363" i="22"/>
  <c r="R363" i="22"/>
  <c r="S364" i="22"/>
  <c r="R364" i="22" s="1"/>
  <c r="S365" i="22"/>
  <c r="R365" i="22"/>
  <c r="S366" i="22"/>
  <c r="R366" i="22" s="1"/>
  <c r="S367" i="22"/>
  <c r="R367" i="22"/>
  <c r="S371" i="22"/>
  <c r="R371" i="22"/>
  <c r="S372" i="22"/>
  <c r="S373" i="22"/>
  <c r="R373" i="22"/>
  <c r="S374" i="22"/>
  <c r="R374" i="22" s="1"/>
  <c r="S375" i="22"/>
  <c r="R375" i="22"/>
  <c r="S376" i="22"/>
  <c r="R376" i="22" s="1"/>
  <c r="S377" i="22"/>
  <c r="R377" i="22"/>
  <c r="S378" i="22"/>
  <c r="R378" i="22" s="1"/>
  <c r="S379" i="22"/>
  <c r="R379" i="22"/>
  <c r="S380" i="22"/>
  <c r="R380" i="22" s="1"/>
  <c r="S381" i="22"/>
  <c r="R381" i="22"/>
  <c r="S382" i="22"/>
  <c r="R382" i="22" s="1"/>
  <c r="S383" i="22"/>
  <c r="R383" i="22"/>
  <c r="S384" i="22"/>
  <c r="R384" i="22" s="1"/>
  <c r="S385" i="22"/>
  <c r="R385" i="22"/>
  <c r="S386" i="22"/>
  <c r="R386" i="22" s="1"/>
  <c r="S387" i="22"/>
  <c r="R387" i="22"/>
  <c r="S391" i="22"/>
  <c r="R391" i="22"/>
  <c r="S392" i="22"/>
  <c r="R392" i="22" s="1"/>
  <c r="S393" i="22"/>
  <c r="R393" i="22"/>
  <c r="S394" i="22"/>
  <c r="R394" i="22" s="1"/>
  <c r="S395" i="22"/>
  <c r="R395" i="22"/>
  <c r="S396" i="22"/>
  <c r="R396" i="22" s="1"/>
  <c r="S397" i="22"/>
  <c r="R397" i="22"/>
  <c r="S398" i="22"/>
  <c r="R398" i="22" s="1"/>
  <c r="S399" i="22"/>
  <c r="R399" i="22"/>
  <c r="S400" i="22"/>
  <c r="R400" i="22" s="1"/>
  <c r="S401" i="22"/>
  <c r="R401" i="22"/>
  <c r="S402" i="22"/>
  <c r="R402" i="22" s="1"/>
  <c r="S403" i="22"/>
  <c r="R403" i="22"/>
  <c r="S404" i="22"/>
  <c r="R404" i="22" s="1"/>
  <c r="S405" i="22"/>
  <c r="R405" i="22"/>
  <c r="S406" i="22"/>
  <c r="R406" i="22" s="1"/>
  <c r="S410" i="22"/>
  <c r="S411" i="22"/>
  <c r="R411" i="22"/>
  <c r="S412" i="22"/>
  <c r="R412" i="22" s="1"/>
  <c r="S413" i="22"/>
  <c r="R413" i="22"/>
  <c r="S414" i="22"/>
  <c r="R414" i="22" s="1"/>
  <c r="S415" i="22"/>
  <c r="R415" i="22"/>
  <c r="S416" i="22"/>
  <c r="R416" i="22" s="1"/>
  <c r="S417" i="22"/>
  <c r="R417" i="22"/>
  <c r="S418" i="22"/>
  <c r="R418" i="22" s="1"/>
  <c r="S419" i="22"/>
  <c r="R419" i="22"/>
  <c r="S420" i="22"/>
  <c r="R420" i="22" s="1"/>
  <c r="S421" i="22"/>
  <c r="R421" i="22"/>
  <c r="S425" i="22"/>
  <c r="R425" i="22"/>
  <c r="S426" i="22"/>
  <c r="R426" i="22" s="1"/>
  <c r="R444" i="22" s="1"/>
  <c r="R25" i="22" s="1"/>
  <c r="S427" i="22"/>
  <c r="R427" i="22"/>
  <c r="S428" i="22"/>
  <c r="R428" i="22" s="1"/>
  <c r="S429" i="22"/>
  <c r="R429" i="22"/>
  <c r="S430" i="22"/>
  <c r="R430" i="22" s="1"/>
  <c r="S431" i="22"/>
  <c r="R431" i="22"/>
  <c r="S432" i="22"/>
  <c r="R432" i="22" s="1"/>
  <c r="S433" i="22"/>
  <c r="R433" i="22"/>
  <c r="S434" i="22"/>
  <c r="R434" i="22" s="1"/>
  <c r="S435" i="22"/>
  <c r="R435" i="22"/>
  <c r="S436" i="22"/>
  <c r="R436" i="22" s="1"/>
  <c r="S437" i="22"/>
  <c r="R437" i="22"/>
  <c r="S438" i="22"/>
  <c r="R438" i="22" s="1"/>
  <c r="S439" i="22"/>
  <c r="R439" i="22"/>
  <c r="S440" i="22"/>
  <c r="R440" i="22" s="1"/>
  <c r="S441" i="22"/>
  <c r="R441" i="22"/>
  <c r="S442" i="22"/>
  <c r="R442" i="22" s="1"/>
  <c r="S443" i="22"/>
  <c r="R443" i="22"/>
  <c r="S447" i="22"/>
  <c r="R447" i="22"/>
  <c r="S448" i="22"/>
  <c r="S449" i="22"/>
  <c r="R449" i="22"/>
  <c r="S450" i="22"/>
  <c r="R450" i="22" s="1"/>
  <c r="S451" i="22"/>
  <c r="R451" i="22"/>
  <c r="S452" i="22"/>
  <c r="R452" i="22" s="1"/>
  <c r="S453" i="22"/>
  <c r="R453" i="22"/>
  <c r="S454" i="22"/>
  <c r="R454" i="22" s="1"/>
  <c r="S455" i="22"/>
  <c r="R455" i="22"/>
  <c r="S456" i="22"/>
  <c r="R456" i="22" s="1"/>
  <c r="S457" i="22"/>
  <c r="R457" i="22"/>
  <c r="S458" i="22"/>
  <c r="R458" i="22" s="1"/>
  <c r="S459" i="22"/>
  <c r="R459" i="22"/>
  <c r="S460" i="22"/>
  <c r="R460" i="22" s="1"/>
  <c r="S461" i="22"/>
  <c r="R461" i="22"/>
  <c r="S465" i="22"/>
  <c r="R465" i="22"/>
  <c r="S466" i="22"/>
  <c r="R466" i="22" s="1"/>
  <c r="S468" i="22"/>
  <c r="R468" i="22" s="1"/>
  <c r="S469" i="22"/>
  <c r="R469" i="22"/>
  <c r="S470" i="22"/>
  <c r="R470" i="22" s="1"/>
  <c r="S471" i="22"/>
  <c r="R471" i="22"/>
  <c r="S472" i="22"/>
  <c r="R472" i="22" s="1"/>
  <c r="S476" i="22"/>
  <c r="S477" i="22"/>
  <c r="R477" i="22"/>
  <c r="S478" i="22"/>
  <c r="R478" i="22" s="1"/>
  <c r="S479" i="22"/>
  <c r="R479" i="22"/>
  <c r="S480" i="22"/>
  <c r="R480" i="22" s="1"/>
  <c r="S481" i="22"/>
  <c r="R481" i="22"/>
  <c r="S482" i="22"/>
  <c r="R482" i="22" s="1"/>
  <c r="S483" i="22"/>
  <c r="R483" i="22"/>
  <c r="S484" i="22"/>
  <c r="R484" i="22" s="1"/>
  <c r="S485" i="22"/>
  <c r="R485" i="22"/>
  <c r="S486" i="22"/>
  <c r="R486" i="22" s="1"/>
  <c r="S487" i="22"/>
  <c r="R487" i="22"/>
  <c r="S488" i="22"/>
  <c r="R488" i="22" s="1"/>
  <c r="S489" i="22"/>
  <c r="R489" i="22"/>
  <c r="S490" i="22"/>
  <c r="R490" i="22" s="1"/>
  <c r="S495" i="22"/>
  <c r="R495" i="22"/>
  <c r="S498" i="22"/>
  <c r="R498" i="22" s="1"/>
  <c r="S499" i="22"/>
  <c r="R499" i="22"/>
  <c r="S503" i="22"/>
  <c r="R503" i="22"/>
  <c r="R505" i="22" s="1"/>
  <c r="R30" i="22" s="1"/>
  <c r="R504" i="22"/>
  <c r="S508" i="22"/>
  <c r="S509" i="22" s="1"/>
  <c r="R508" i="22"/>
  <c r="S513" i="22"/>
  <c r="R513" i="22" s="1"/>
  <c r="S514" i="22"/>
  <c r="R514" i="22"/>
  <c r="S515" i="22"/>
  <c r="R515" i="22" s="1"/>
  <c r="S516" i="22"/>
  <c r="R516" i="22"/>
  <c r="S517" i="22"/>
  <c r="R517" i="22" s="1"/>
  <c r="S518" i="22"/>
  <c r="R518" i="22"/>
  <c r="S519" i="22"/>
  <c r="R519" i="22" s="1"/>
  <c r="S520" i="22"/>
  <c r="R520" i="22"/>
  <c r="S521" i="22"/>
  <c r="R521" i="22" s="1"/>
  <c r="S522" i="22"/>
  <c r="R522" i="22"/>
  <c r="S523" i="22"/>
  <c r="R523" i="22" s="1"/>
  <c r="S524" i="22"/>
  <c r="R524" i="22"/>
  <c r="S525" i="22"/>
  <c r="R525" i="22" s="1"/>
  <c r="S619" i="22"/>
  <c r="R619" i="22"/>
  <c r="S620" i="22"/>
  <c r="R620" i="22"/>
  <c r="S621" i="22"/>
  <c r="R621" i="22"/>
  <c r="S622" i="22"/>
  <c r="R622" i="22"/>
  <c r="S623" i="22"/>
  <c r="R623" i="22"/>
  <c r="S624" i="22"/>
  <c r="R624" i="22"/>
  <c r="S625" i="22"/>
  <c r="R625" i="22"/>
  <c r="S626" i="22"/>
  <c r="R626" i="22"/>
  <c r="S627" i="22"/>
  <c r="R627" i="22"/>
  <c r="S628" i="22"/>
  <c r="R628" i="22"/>
  <c r="S629" i="22"/>
  <c r="R629" i="22"/>
  <c r="S631" i="22"/>
  <c r="R631" i="22" s="1"/>
  <c r="S632" i="22"/>
  <c r="R632" i="22"/>
  <c r="S633" i="22"/>
  <c r="R633" i="22" s="1"/>
  <c r="S635" i="22"/>
  <c r="R635" i="22"/>
  <c r="S636" i="22"/>
  <c r="R636" i="22"/>
  <c r="S637" i="22"/>
  <c r="R637" i="22"/>
  <c r="S638" i="22"/>
  <c r="R638" i="22"/>
  <c r="S642" i="22"/>
  <c r="R642" i="22"/>
  <c r="S643" i="22"/>
  <c r="R643" i="22"/>
  <c r="R653" i="22" s="1"/>
  <c r="R45" i="22" s="1"/>
  <c r="S644" i="22"/>
  <c r="R644" i="22"/>
  <c r="S645" i="22"/>
  <c r="R645" i="22"/>
  <c r="S646" i="22"/>
  <c r="R646" i="22"/>
  <c r="S647" i="22"/>
  <c r="R647" i="22"/>
  <c r="S648" i="22"/>
  <c r="R648" i="22"/>
  <c r="S649" i="22"/>
  <c r="R649" i="22"/>
  <c r="S650" i="22"/>
  <c r="R650" i="22"/>
  <c r="S651" i="22"/>
  <c r="R651" i="22"/>
  <c r="S652" i="22"/>
  <c r="R652" i="22"/>
  <c r="S656" i="22"/>
  <c r="R656" i="22"/>
  <c r="S657" i="22"/>
  <c r="S663" i="22" s="1"/>
  <c r="S46" i="22" s="1"/>
  <c r="R657" i="22"/>
  <c r="R663" i="22" s="1"/>
  <c r="R46" i="22" s="1"/>
  <c r="S658" i="22"/>
  <c r="R658" i="22"/>
  <c r="S659" i="22"/>
  <c r="R659" i="22"/>
  <c r="S660" i="22"/>
  <c r="R660" i="22"/>
  <c r="S661" i="22"/>
  <c r="R661" i="22"/>
  <c r="S662" i="22"/>
  <c r="R662" i="22"/>
  <c r="S667" i="22"/>
  <c r="R667" i="22" s="1"/>
  <c r="S668" i="22"/>
  <c r="R668" i="22"/>
  <c r="S669" i="22"/>
  <c r="R669" i="22" s="1"/>
  <c r="S671" i="22"/>
  <c r="R671" i="22"/>
  <c r="S672" i="22"/>
  <c r="R672" i="22"/>
  <c r="S673" i="22"/>
  <c r="R673" i="22"/>
  <c r="S675" i="22"/>
  <c r="R675" i="22" s="1"/>
  <c r="S676" i="22"/>
  <c r="R676" i="22"/>
  <c r="S677" i="22"/>
  <c r="R677" i="22" s="1"/>
  <c r="S679" i="22"/>
  <c r="R679" i="22"/>
  <c r="S680" i="22"/>
  <c r="R680" i="22"/>
  <c r="S681" i="22"/>
  <c r="R681" i="22"/>
  <c r="S682" i="22"/>
  <c r="R682" i="22"/>
  <c r="S683" i="22"/>
  <c r="R683" i="22"/>
  <c r="S684" i="22"/>
  <c r="R684" i="22"/>
  <c r="S685" i="22"/>
  <c r="R685" i="22"/>
  <c r="R686" i="22"/>
  <c r="S690" i="22"/>
  <c r="R690" i="22" s="1"/>
  <c r="S691" i="22"/>
  <c r="R691" i="22"/>
  <c r="R698" i="22" s="1"/>
  <c r="R48" i="22" s="1"/>
  <c r="S692" i="22"/>
  <c r="R692" i="22" s="1"/>
  <c r="S693" i="22"/>
  <c r="R693" i="22"/>
  <c r="S694" i="22"/>
  <c r="R694" i="22" s="1"/>
  <c r="S695" i="22"/>
  <c r="R695" i="22"/>
  <c r="S696" i="22"/>
  <c r="R696" i="22" s="1"/>
  <c r="S697" i="22"/>
  <c r="R697" i="22"/>
  <c r="S701" i="22"/>
  <c r="R701" i="22"/>
  <c r="S702" i="22"/>
  <c r="S706" i="22"/>
  <c r="R706" i="22"/>
  <c r="S707" i="22"/>
  <c r="R707" i="22"/>
  <c r="S708" i="22"/>
  <c r="R708" i="22"/>
  <c r="S709" i="22"/>
  <c r="R709" i="22"/>
  <c r="S710" i="22"/>
  <c r="R710" i="22"/>
  <c r="S711" i="22"/>
  <c r="R711" i="22"/>
  <c r="S712" i="22"/>
  <c r="R712" i="22"/>
  <c r="S713" i="22"/>
  <c r="R713" i="22"/>
  <c r="S715" i="22"/>
  <c r="R715" i="22" s="1"/>
  <c r="S716" i="22"/>
  <c r="R716" i="22"/>
  <c r="S717" i="22"/>
  <c r="R717" i="22" s="1"/>
  <c r="S719" i="22"/>
  <c r="R719" i="22"/>
  <c r="S720" i="22"/>
  <c r="R720" i="22"/>
  <c r="S721" i="22"/>
  <c r="R721" i="22"/>
  <c r="S722" i="22"/>
  <c r="R722" i="22"/>
  <c r="S723" i="22"/>
  <c r="R723" i="22"/>
  <c r="S724" i="22"/>
  <c r="R724" i="22"/>
  <c r="S725" i="22"/>
  <c r="R725" i="22"/>
  <c r="S726" i="22"/>
  <c r="R726" i="22"/>
  <c r="S727" i="22"/>
  <c r="R727" i="22"/>
  <c r="S728" i="22"/>
  <c r="R728" i="22"/>
  <c r="S729" i="22"/>
  <c r="R729" i="22"/>
  <c r="S731" i="22"/>
  <c r="R731" i="22" s="1"/>
  <c r="S732" i="22"/>
  <c r="R732" i="22"/>
  <c r="S736" i="22"/>
  <c r="R736" i="22"/>
  <c r="S737" i="22"/>
  <c r="S738" i="22"/>
  <c r="R738" i="22"/>
  <c r="S739" i="22"/>
  <c r="R739" i="22" s="1"/>
  <c r="S741" i="22"/>
  <c r="R741" i="22"/>
  <c r="S742" i="22"/>
  <c r="R742" i="22"/>
  <c r="S743" i="22"/>
  <c r="R743" i="22"/>
  <c r="S748" i="22"/>
  <c r="R748" i="22"/>
  <c r="S749" i="22"/>
  <c r="S750" i="22"/>
  <c r="R750" i="22"/>
  <c r="S751" i="22"/>
  <c r="R751" i="22" s="1"/>
  <c r="S752" i="22"/>
  <c r="R752" i="22"/>
  <c r="S753" i="22"/>
  <c r="R753" i="22" s="1"/>
  <c r="S754" i="22"/>
  <c r="R754" i="22"/>
  <c r="S755" i="22"/>
  <c r="R755" i="22" s="1"/>
  <c r="S756" i="22"/>
  <c r="R756" i="22"/>
  <c r="S757" i="22"/>
  <c r="R757" i="22" s="1"/>
  <c r="S762" i="22"/>
  <c r="R762" i="22"/>
  <c r="S763" i="22"/>
  <c r="R763" i="22"/>
  <c r="R765" i="22" s="1"/>
  <c r="R56" i="22" s="1"/>
  <c r="S764" i="22"/>
  <c r="R764" i="22"/>
  <c r="S529" i="22"/>
  <c r="R529" i="22"/>
  <c r="S530" i="22"/>
  <c r="S531" i="22"/>
  <c r="R531" i="22"/>
  <c r="S532" i="22"/>
  <c r="R532" i="22" s="1"/>
  <c r="S533" i="22"/>
  <c r="R533" i="22"/>
  <c r="S534" i="22"/>
  <c r="R534" i="22" s="1"/>
  <c r="S535" i="22"/>
  <c r="R535" i="22"/>
  <c r="S536" i="22"/>
  <c r="R536" i="22" s="1"/>
  <c r="S537" i="22"/>
  <c r="R537" i="22"/>
  <c r="S538" i="22"/>
  <c r="R538" i="22" s="1"/>
  <c r="S539" i="22"/>
  <c r="R539" i="22"/>
  <c r="S540" i="22"/>
  <c r="R540" i="22" s="1"/>
  <c r="S541" i="22"/>
  <c r="R541" i="22"/>
  <c r="S542" i="22"/>
  <c r="R542" i="22" s="1"/>
  <c r="S544" i="22"/>
  <c r="R544" i="22" s="1"/>
  <c r="S548" i="22"/>
  <c r="R548" i="22" s="1"/>
  <c r="S549" i="22"/>
  <c r="R549" i="22"/>
  <c r="S550" i="22"/>
  <c r="R550" i="22" s="1"/>
  <c r="S552" i="22"/>
  <c r="R552" i="22" s="1"/>
  <c r="S553" i="22"/>
  <c r="R553" i="22"/>
  <c r="S554" i="22"/>
  <c r="R554" i="22" s="1"/>
  <c r="S555" i="22"/>
  <c r="R555" i="22"/>
  <c r="S556" i="22"/>
  <c r="R556" i="22" s="1"/>
  <c r="S557" i="22"/>
  <c r="R557" i="22"/>
  <c r="S558" i="22"/>
  <c r="R558" i="22" s="1"/>
  <c r="S562" i="22"/>
  <c r="S563" i="22"/>
  <c r="R563" i="22"/>
  <c r="S564" i="22"/>
  <c r="R564" i="22" s="1"/>
  <c r="S565" i="22"/>
  <c r="R565" i="22"/>
  <c r="S566" i="22"/>
  <c r="R566" i="22" s="1"/>
  <c r="S567" i="22"/>
  <c r="R567" i="22"/>
  <c r="S568" i="22"/>
  <c r="R568" i="22" s="1"/>
  <c r="S570" i="22"/>
  <c r="R570" i="22" s="1"/>
  <c r="S571" i="22"/>
  <c r="R571" i="22"/>
  <c r="S575" i="22"/>
  <c r="R575" i="22"/>
  <c r="S576" i="22"/>
  <c r="R576" i="22" s="1"/>
  <c r="S577" i="22"/>
  <c r="R577" i="22"/>
  <c r="S578" i="22"/>
  <c r="R578" i="22" s="1"/>
  <c r="S579" i="22"/>
  <c r="R579" i="22"/>
  <c r="S580" i="22"/>
  <c r="R580" i="22" s="1"/>
  <c r="S581" i="22"/>
  <c r="R581" i="22"/>
  <c r="S582" i="22"/>
  <c r="R582" i="22" s="1"/>
  <c r="S583" i="22"/>
  <c r="R583" i="22"/>
  <c r="S584" i="22"/>
  <c r="R584" i="22" s="1"/>
  <c r="S586" i="22"/>
  <c r="R586" i="22" s="1"/>
  <c r="S587" i="22"/>
  <c r="R587" i="22"/>
  <c r="S588" i="22"/>
  <c r="R588" i="22" s="1"/>
  <c r="S589" i="22"/>
  <c r="R589" i="22"/>
  <c r="S590" i="22"/>
  <c r="R590" i="22" s="1"/>
  <c r="S591" i="22"/>
  <c r="R591" i="22"/>
  <c r="S592" i="22"/>
  <c r="R592" i="22" s="1"/>
  <c r="S593" i="22"/>
  <c r="R593" i="22"/>
  <c r="S594" i="22"/>
  <c r="R594" i="22" s="1"/>
  <c r="S595" i="22"/>
  <c r="R595" i="22"/>
  <c r="S596" i="22"/>
  <c r="R596" i="22" s="1"/>
  <c r="S597" i="22"/>
  <c r="R597" i="22"/>
  <c r="S598" i="22"/>
  <c r="R598" i="22" s="1"/>
  <c r="S602" i="22"/>
  <c r="S604" i="22"/>
  <c r="R604" i="22" s="1"/>
  <c r="S605" i="22"/>
  <c r="R605" i="22"/>
  <c r="S606" i="22"/>
  <c r="R606" i="22" s="1"/>
  <c r="S607" i="22"/>
  <c r="R607" i="22"/>
  <c r="S608" i="22"/>
  <c r="R608" i="22" s="1"/>
  <c r="S609" i="22"/>
  <c r="R609" i="22"/>
  <c r="S610" i="22"/>
  <c r="R610" i="22" s="1"/>
  <c r="S611" i="22"/>
  <c r="R611" i="22"/>
  <c r="S612" i="22"/>
  <c r="R612" i="22" s="1"/>
  <c r="S613" i="22"/>
  <c r="R613" i="22"/>
  <c r="S614" i="22"/>
  <c r="R614" i="22" s="1"/>
  <c r="S102" i="22"/>
  <c r="S5" i="22"/>
  <c r="S175" i="22"/>
  <c r="S9" i="22"/>
  <c r="S215" i="22"/>
  <c r="S13" i="22" s="1"/>
  <c r="S251" i="22"/>
  <c r="S15" i="22" s="1"/>
  <c r="S326" i="22"/>
  <c r="S19" i="22" s="1"/>
  <c r="S407" i="22"/>
  <c r="S23" i="22" s="1"/>
  <c r="S505" i="22"/>
  <c r="S30" i="22"/>
  <c r="S765" i="22"/>
  <c r="S56" i="22" s="1"/>
  <c r="T89" i="22"/>
  <c r="T4" i="22"/>
  <c r="T102" i="22"/>
  <c r="T5" i="22"/>
  <c r="T115" i="22"/>
  <c r="T6" i="22"/>
  <c r="T130" i="22"/>
  <c r="T7" i="22"/>
  <c r="T165" i="22"/>
  <c r="T8" i="22"/>
  <c r="T175" i="22"/>
  <c r="T9" i="22"/>
  <c r="T202" i="22"/>
  <c r="T12" i="22"/>
  <c r="T215" i="22"/>
  <c r="T13" i="22" s="1"/>
  <c r="T231" i="22"/>
  <c r="T14" i="22"/>
  <c r="T251" i="22"/>
  <c r="T15" i="22" s="1"/>
  <c r="T278" i="22"/>
  <c r="T16" i="22"/>
  <c r="T291" i="22"/>
  <c r="T17" i="22" s="1"/>
  <c r="T309" i="22"/>
  <c r="T18" i="22"/>
  <c r="T326" i="22"/>
  <c r="T19" i="22" s="1"/>
  <c r="T344" i="22"/>
  <c r="T20" i="22"/>
  <c r="T368" i="22"/>
  <c r="T21" i="22" s="1"/>
  <c r="T388" i="22"/>
  <c r="T22" i="22"/>
  <c r="T407" i="22"/>
  <c r="T23" i="22" s="1"/>
  <c r="T422" i="22"/>
  <c r="T24" i="22"/>
  <c r="T444" i="22"/>
  <c r="T25" i="22" s="1"/>
  <c r="T462" i="22"/>
  <c r="T26" i="22"/>
  <c r="T473" i="22"/>
  <c r="T27" i="22" s="1"/>
  <c r="T491" i="22"/>
  <c r="T28" i="22"/>
  <c r="T500" i="22"/>
  <c r="T505" i="22"/>
  <c r="T30" i="22"/>
  <c r="T31" i="22"/>
  <c r="T526" i="22"/>
  <c r="T32" i="22"/>
  <c r="T639" i="22"/>
  <c r="T44" i="22" s="1"/>
  <c r="T653" i="22"/>
  <c r="T45" i="22"/>
  <c r="T50" i="22" s="1"/>
  <c r="T663" i="22"/>
  <c r="T46" i="22" s="1"/>
  <c r="T687" i="22"/>
  <c r="T47" i="22"/>
  <c r="T698" i="22"/>
  <c r="T48" i="22" s="1"/>
  <c r="T703" i="22"/>
  <c r="T49" i="22"/>
  <c r="T733" i="22"/>
  <c r="T53" i="22"/>
  <c r="T57" i="22" s="1"/>
  <c r="T745" i="22"/>
  <c r="T54" i="22"/>
  <c r="T759" i="22"/>
  <c r="T55" i="22"/>
  <c r="T765" i="22"/>
  <c r="T56" i="22"/>
  <c r="T545" i="22"/>
  <c r="T36" i="22"/>
  <c r="T41" i="22" s="1"/>
  <c r="T559" i="22"/>
  <c r="T37" i="22" s="1"/>
  <c r="T572" i="22"/>
  <c r="T38" i="22"/>
  <c r="T599" i="22"/>
  <c r="T39" i="22" s="1"/>
  <c r="T615" i="22"/>
  <c r="T40" i="22"/>
  <c r="T771" i="22"/>
  <c r="T780" i="22" s="1"/>
  <c r="T61" i="22"/>
  <c r="T774" i="22"/>
  <c r="T64" i="22"/>
  <c r="T776" i="22"/>
  <c r="T509" i="22"/>
  <c r="T778" i="22"/>
  <c r="T781" i="22"/>
  <c r="U69" i="22"/>
  <c r="U70" i="22"/>
  <c r="U71" i="22"/>
  <c r="Z71" i="22" s="1"/>
  <c r="U72" i="22"/>
  <c r="Z72" i="22" s="1"/>
  <c r="Z89" i="22" s="1"/>
  <c r="U73" i="22"/>
  <c r="U74" i="22"/>
  <c r="U75" i="22"/>
  <c r="Z75" i="22" s="1"/>
  <c r="U76" i="22"/>
  <c r="Z76" i="22" s="1"/>
  <c r="U77" i="22"/>
  <c r="U78" i="22"/>
  <c r="U79" i="22"/>
  <c r="Z79" i="22" s="1"/>
  <c r="U80" i="22"/>
  <c r="Z80" i="22" s="1"/>
  <c r="U81" i="22"/>
  <c r="U82" i="22"/>
  <c r="U83" i="22"/>
  <c r="Z83" i="22" s="1"/>
  <c r="U84" i="22"/>
  <c r="U85" i="22"/>
  <c r="U86" i="22"/>
  <c r="U87" i="22"/>
  <c r="Z87" i="22" s="1"/>
  <c r="U88" i="22"/>
  <c r="Z88" i="22" s="1"/>
  <c r="U92" i="22"/>
  <c r="U93" i="22"/>
  <c r="U94" i="22"/>
  <c r="U95" i="22"/>
  <c r="U96" i="22"/>
  <c r="Z96" i="22" s="1"/>
  <c r="U97" i="22"/>
  <c r="U98" i="22"/>
  <c r="U99" i="22"/>
  <c r="U100" i="22"/>
  <c r="Z100" i="22" s="1"/>
  <c r="U101" i="22"/>
  <c r="U105" i="22"/>
  <c r="U106" i="22"/>
  <c r="Z106" i="22" s="1"/>
  <c r="U107" i="22"/>
  <c r="U108" i="22"/>
  <c r="U109" i="22"/>
  <c r="Z109" i="22" s="1"/>
  <c r="U110" i="22"/>
  <c r="Z110" i="22" s="1"/>
  <c r="U111" i="22"/>
  <c r="U112" i="22"/>
  <c r="U113" i="22"/>
  <c r="Z113" i="22" s="1"/>
  <c r="U114" i="22"/>
  <c r="Z114" i="22" s="1"/>
  <c r="U118" i="22"/>
  <c r="Z118" i="22" s="1"/>
  <c r="U119" i="22"/>
  <c r="U130" i="22" s="1"/>
  <c r="U7" i="22" s="1"/>
  <c r="U120" i="22"/>
  <c r="U121" i="22"/>
  <c r="U122" i="22"/>
  <c r="Z122" i="22" s="1"/>
  <c r="U123" i="22"/>
  <c r="U124" i="22"/>
  <c r="U125" i="22"/>
  <c r="U126" i="22"/>
  <c r="Z126" i="22" s="1"/>
  <c r="U127" i="22"/>
  <c r="U128" i="22"/>
  <c r="U129" i="22"/>
  <c r="U133" i="22"/>
  <c r="U134" i="22"/>
  <c r="U165" i="22" s="1"/>
  <c r="U8" i="22" s="1"/>
  <c r="U135" i="22"/>
  <c r="Z135" i="22" s="1"/>
  <c r="U136" i="22"/>
  <c r="U137" i="22"/>
  <c r="U138" i="22"/>
  <c r="U139" i="22"/>
  <c r="Z139" i="22" s="1"/>
  <c r="U140" i="22"/>
  <c r="U141" i="22"/>
  <c r="U142" i="22"/>
  <c r="U143" i="22"/>
  <c r="Z143" i="22" s="1"/>
  <c r="U144" i="22"/>
  <c r="U145" i="22"/>
  <c r="U146" i="22"/>
  <c r="U147" i="22"/>
  <c r="Z147" i="22" s="1"/>
  <c r="U148" i="22"/>
  <c r="U149" i="22"/>
  <c r="U150" i="22"/>
  <c r="U151" i="22"/>
  <c r="Z151" i="22" s="1"/>
  <c r="U152" i="22"/>
  <c r="U153" i="22"/>
  <c r="U154" i="22"/>
  <c r="U155" i="22"/>
  <c r="Z155" i="22" s="1"/>
  <c r="U156" i="22"/>
  <c r="U157" i="22"/>
  <c r="U158" i="22"/>
  <c r="U159" i="22"/>
  <c r="Z159" i="22" s="1"/>
  <c r="U160" i="22"/>
  <c r="U161" i="22"/>
  <c r="U162" i="22"/>
  <c r="U163" i="22"/>
  <c r="Z163" i="22" s="1"/>
  <c r="U164" i="22"/>
  <c r="U168" i="22"/>
  <c r="U169" i="22"/>
  <c r="AA169" i="22" s="1"/>
  <c r="U170" i="22"/>
  <c r="U171" i="22"/>
  <c r="U172" i="22"/>
  <c r="Z172" i="22" s="1"/>
  <c r="U173" i="22"/>
  <c r="Z173" i="22" s="1"/>
  <c r="U174" i="22"/>
  <c r="U178" i="22"/>
  <c r="U180" i="22"/>
  <c r="Z180" i="22" s="1"/>
  <c r="U181" i="22"/>
  <c r="U182" i="22"/>
  <c r="U184" i="22"/>
  <c r="Z184" i="22" s="1"/>
  <c r="U185" i="22"/>
  <c r="U186" i="22"/>
  <c r="U187" i="22"/>
  <c r="U188" i="22"/>
  <c r="Z188" i="22" s="1"/>
  <c r="U189" i="22"/>
  <c r="U190" i="22"/>
  <c r="U191" i="22"/>
  <c r="U192" i="22"/>
  <c r="Z192" i="22" s="1"/>
  <c r="U193" i="22"/>
  <c r="U194" i="22"/>
  <c r="U195" i="22"/>
  <c r="U196" i="22"/>
  <c r="Z196" i="22" s="1"/>
  <c r="U197" i="22"/>
  <c r="U198" i="22"/>
  <c r="U199" i="22"/>
  <c r="U200" i="22"/>
  <c r="Z200" i="22" s="1"/>
  <c r="U201" i="22"/>
  <c r="U205" i="22"/>
  <c r="U206" i="22"/>
  <c r="AA206" i="22" s="1"/>
  <c r="U207" i="22"/>
  <c r="U208" i="22"/>
  <c r="U209" i="22"/>
  <c r="Z209" i="22" s="1"/>
  <c r="U210" i="22"/>
  <c r="AA210" i="22" s="1"/>
  <c r="U211" i="22"/>
  <c r="U212" i="22"/>
  <c r="U213" i="22"/>
  <c r="Z213" i="22" s="1"/>
  <c r="U214" i="22"/>
  <c r="Z214" i="22" s="1"/>
  <c r="U218" i="22"/>
  <c r="Z218" i="22" s="1"/>
  <c r="Z231" i="22" s="1"/>
  <c r="Z14" i="22" s="1"/>
  <c r="U219" i="22"/>
  <c r="U220" i="22"/>
  <c r="U221" i="22"/>
  <c r="U222" i="22"/>
  <c r="Z222" i="22" s="1"/>
  <c r="U223" i="22"/>
  <c r="U224" i="22"/>
  <c r="U225" i="22"/>
  <c r="U226" i="22"/>
  <c r="Z226" i="22" s="1"/>
  <c r="U227" i="22"/>
  <c r="U228" i="22"/>
  <c r="U229" i="22"/>
  <c r="U230" i="22"/>
  <c r="Z230" i="22" s="1"/>
  <c r="U234" i="22"/>
  <c r="U235" i="22"/>
  <c r="Z235" i="22" s="1"/>
  <c r="U236" i="22"/>
  <c r="U251" i="22" s="1"/>
  <c r="U15" i="22" s="1"/>
  <c r="U237" i="22"/>
  <c r="U238" i="22"/>
  <c r="U239" i="22"/>
  <c r="Z239" i="22" s="1"/>
  <c r="U240" i="22"/>
  <c r="Z240" i="22" s="1"/>
  <c r="U241" i="22"/>
  <c r="U242" i="22"/>
  <c r="U243" i="22"/>
  <c r="Z243" i="22" s="1"/>
  <c r="U244" i="22"/>
  <c r="Z244" i="22" s="1"/>
  <c r="U245" i="22"/>
  <c r="U246" i="22"/>
  <c r="U247" i="22"/>
  <c r="Z247" i="22" s="1"/>
  <c r="U248" i="22"/>
  <c r="Z248" i="22" s="1"/>
  <c r="U249" i="22"/>
  <c r="U250" i="22"/>
  <c r="U254" i="22"/>
  <c r="U255" i="22"/>
  <c r="U256" i="22"/>
  <c r="Z256" i="22" s="1"/>
  <c r="U257" i="22"/>
  <c r="Z257" i="22" s="1"/>
  <c r="U258" i="22"/>
  <c r="U259" i="22"/>
  <c r="U260" i="22"/>
  <c r="Z260" i="22" s="1"/>
  <c r="U261" i="22"/>
  <c r="Z261" i="22" s="1"/>
  <c r="U262" i="22"/>
  <c r="U263" i="22"/>
  <c r="U264" i="22"/>
  <c r="Z264" i="22" s="1"/>
  <c r="U265" i="22"/>
  <c r="Z265" i="22" s="1"/>
  <c r="U266" i="22"/>
  <c r="U267" i="22"/>
  <c r="U268" i="22"/>
  <c r="Z268" i="22" s="1"/>
  <c r="U269" i="22"/>
  <c r="AA269" i="22" s="1"/>
  <c r="U270" i="22"/>
  <c r="U271" i="22"/>
  <c r="U272" i="22"/>
  <c r="Z272" i="22" s="1"/>
  <c r="U273" i="22"/>
  <c r="AA273" i="22" s="1"/>
  <c r="U274" i="22"/>
  <c r="U275" i="22"/>
  <c r="U276" i="22"/>
  <c r="Z276" i="22" s="1"/>
  <c r="U277" i="22"/>
  <c r="Z277" i="22" s="1"/>
  <c r="U281" i="22"/>
  <c r="U282" i="22"/>
  <c r="U283" i="22"/>
  <c r="U284" i="22"/>
  <c r="U285" i="22"/>
  <c r="Z285" i="22" s="1"/>
  <c r="U286" i="22"/>
  <c r="U287" i="22"/>
  <c r="U288" i="22"/>
  <c r="U289" i="22"/>
  <c r="Z289" i="22" s="1"/>
  <c r="U290" i="22"/>
  <c r="U294" i="22"/>
  <c r="U295" i="22"/>
  <c r="Z295" i="22" s="1"/>
  <c r="U296" i="22"/>
  <c r="U297" i="22"/>
  <c r="U298" i="22"/>
  <c r="Z298" i="22" s="1"/>
  <c r="U299" i="22"/>
  <c r="Z299" i="22" s="1"/>
  <c r="U300" i="22"/>
  <c r="U301" i="22"/>
  <c r="U302" i="22"/>
  <c r="Z302" i="22" s="1"/>
  <c r="U303" i="22"/>
  <c r="AA303" i="22" s="1"/>
  <c r="U304" i="22"/>
  <c r="U305" i="22"/>
  <c r="U306" i="22"/>
  <c r="Z306" i="22" s="1"/>
  <c r="U307" i="22"/>
  <c r="Z307" i="22" s="1"/>
  <c r="U308" i="22"/>
  <c r="U312" i="22"/>
  <c r="AA312" i="22" s="1"/>
  <c r="U313" i="22"/>
  <c r="U314" i="22"/>
  <c r="U315" i="22"/>
  <c r="Z315" i="22" s="1"/>
  <c r="U316" i="22"/>
  <c r="Z316" i="22" s="1"/>
  <c r="U317" i="22"/>
  <c r="U318" i="22"/>
  <c r="U319" i="22"/>
  <c r="Z319" i="22" s="1"/>
  <c r="U320" i="22"/>
  <c r="AA320" i="22" s="1"/>
  <c r="U321" i="22"/>
  <c r="U322" i="22"/>
  <c r="U323" i="22"/>
  <c r="Z323" i="22" s="1"/>
  <c r="U324" i="22"/>
  <c r="AA324" i="22" s="1"/>
  <c r="U325" i="22"/>
  <c r="U329" i="22"/>
  <c r="U344" i="22" s="1"/>
  <c r="U20" i="22" s="1"/>
  <c r="U330" i="22"/>
  <c r="U331" i="22"/>
  <c r="U332" i="22"/>
  <c r="Z332" i="22" s="1"/>
  <c r="U333" i="22"/>
  <c r="U334" i="22"/>
  <c r="U335" i="22"/>
  <c r="U336" i="22"/>
  <c r="Z336" i="22" s="1"/>
  <c r="U337" i="22"/>
  <c r="U338" i="22"/>
  <c r="U339" i="22"/>
  <c r="U340" i="22"/>
  <c r="Z340" i="22" s="1"/>
  <c r="U341" i="22"/>
  <c r="U342" i="22"/>
  <c r="U343" i="22"/>
  <c r="U347" i="22"/>
  <c r="U348" i="22"/>
  <c r="U349" i="22"/>
  <c r="U350" i="22"/>
  <c r="U351" i="22"/>
  <c r="U352" i="22"/>
  <c r="U353" i="22"/>
  <c r="Z353" i="22" s="1"/>
  <c r="U354" i="22"/>
  <c r="U355" i="22"/>
  <c r="U356" i="22"/>
  <c r="U357" i="22"/>
  <c r="Z357" i="22" s="1"/>
  <c r="U358" i="22"/>
  <c r="U359" i="22"/>
  <c r="U360" i="22"/>
  <c r="U361" i="22"/>
  <c r="Z361" i="22" s="1"/>
  <c r="U362" i="22"/>
  <c r="U363" i="22"/>
  <c r="U364" i="22"/>
  <c r="U365" i="22"/>
  <c r="Z365" i="22" s="1"/>
  <c r="U366" i="22"/>
  <c r="U367" i="22"/>
  <c r="U371" i="22"/>
  <c r="U372" i="22"/>
  <c r="U373" i="22"/>
  <c r="U374" i="22"/>
  <c r="Z374" i="22" s="1"/>
  <c r="U375" i="22"/>
  <c r="U376" i="22"/>
  <c r="U377" i="22"/>
  <c r="U378" i="22"/>
  <c r="Z378" i="22" s="1"/>
  <c r="U379" i="22"/>
  <c r="U380" i="22"/>
  <c r="U381" i="22"/>
  <c r="AA381" i="22" s="1"/>
  <c r="U382" i="22"/>
  <c r="Z382" i="22" s="1"/>
  <c r="U383" i="22"/>
  <c r="U384" i="22"/>
  <c r="U385" i="22"/>
  <c r="AA385" i="22" s="1"/>
  <c r="U386" i="22"/>
  <c r="Z386" i="22" s="1"/>
  <c r="U387" i="22"/>
  <c r="U391" i="22"/>
  <c r="Z391" i="22" s="1"/>
  <c r="U392" i="22"/>
  <c r="U407" i="22" s="1"/>
  <c r="U23" i="22" s="1"/>
  <c r="U393" i="22"/>
  <c r="U394" i="22"/>
  <c r="U395" i="22"/>
  <c r="Z395" i="22" s="1"/>
  <c r="U396" i="22"/>
  <c r="Z396" i="22" s="1"/>
  <c r="U397" i="22"/>
  <c r="U398" i="22"/>
  <c r="U399" i="22"/>
  <c r="Z399" i="22" s="1"/>
  <c r="U400" i="22"/>
  <c r="Z400" i="22" s="1"/>
  <c r="U401" i="22"/>
  <c r="U402" i="22"/>
  <c r="U403" i="22"/>
  <c r="Z403" i="22" s="1"/>
  <c r="U404" i="22"/>
  <c r="AA404" i="22" s="1"/>
  <c r="U405" i="22"/>
  <c r="U406" i="22"/>
  <c r="U410" i="22"/>
  <c r="U411" i="22"/>
  <c r="U412" i="22"/>
  <c r="Z412" i="22" s="1"/>
  <c r="U413" i="22"/>
  <c r="Z413" i="22" s="1"/>
  <c r="U414" i="22"/>
  <c r="U415" i="22"/>
  <c r="U416" i="22"/>
  <c r="Z416" i="22" s="1"/>
  <c r="U417" i="22"/>
  <c r="AA417" i="22" s="1"/>
  <c r="U418" i="22"/>
  <c r="U419" i="22"/>
  <c r="U420" i="22"/>
  <c r="Z420" i="22" s="1"/>
  <c r="U421" i="22"/>
  <c r="AA421" i="22" s="1"/>
  <c r="U425" i="22"/>
  <c r="Z425" i="22" s="1"/>
  <c r="U426" i="22"/>
  <c r="U427" i="22"/>
  <c r="U428" i="22"/>
  <c r="U429" i="22"/>
  <c r="Z429" i="22" s="1"/>
  <c r="U430" i="22"/>
  <c r="U431" i="22"/>
  <c r="U432" i="22"/>
  <c r="U433" i="22"/>
  <c r="Z433" i="22" s="1"/>
  <c r="U434" i="22"/>
  <c r="Z434" i="22" s="1"/>
  <c r="U435" i="22"/>
  <c r="U436" i="22"/>
  <c r="U437" i="22"/>
  <c r="Z437" i="22" s="1"/>
  <c r="U438" i="22"/>
  <c r="U439" i="22"/>
  <c r="U440" i="22"/>
  <c r="U441" i="22"/>
  <c r="Z441" i="22" s="1"/>
  <c r="U442" i="22"/>
  <c r="U443" i="22"/>
  <c r="U447" i="22"/>
  <c r="U462" i="22" s="1"/>
  <c r="U26" i="22" s="1"/>
  <c r="U448" i="22"/>
  <c r="U449" i="22"/>
  <c r="U450" i="22"/>
  <c r="Z450" i="22" s="1"/>
  <c r="U451" i="22"/>
  <c r="Z451" i="22" s="1"/>
  <c r="U452" i="22"/>
  <c r="U453" i="22"/>
  <c r="U454" i="22"/>
  <c r="Z454" i="22" s="1"/>
  <c r="U455" i="22"/>
  <c r="U456" i="22"/>
  <c r="U457" i="22"/>
  <c r="U458" i="22"/>
  <c r="Z458" i="22" s="1"/>
  <c r="U459" i="22"/>
  <c r="U460" i="22"/>
  <c r="U461" i="22"/>
  <c r="U465" i="22"/>
  <c r="U466" i="22"/>
  <c r="U468" i="22"/>
  <c r="Z468" i="22" s="1"/>
  <c r="U469" i="22"/>
  <c r="U470" i="22"/>
  <c r="U471" i="22"/>
  <c r="Z471" i="22" s="1"/>
  <c r="U472" i="22"/>
  <c r="U476" i="22"/>
  <c r="Z476" i="22" s="1"/>
  <c r="U477" i="22"/>
  <c r="U478" i="22"/>
  <c r="U479" i="22"/>
  <c r="AA479" i="22" s="1"/>
  <c r="U480" i="22"/>
  <c r="Z480" i="22" s="1"/>
  <c r="U481" i="22"/>
  <c r="U482" i="22"/>
  <c r="U483" i="22"/>
  <c r="AA483" i="22" s="1"/>
  <c r="U484" i="22"/>
  <c r="Z484" i="22" s="1"/>
  <c r="U485" i="22"/>
  <c r="Z485" i="22" s="1"/>
  <c r="U486" i="22"/>
  <c r="U487" i="22"/>
  <c r="Z487" i="22" s="1"/>
  <c r="U488" i="22"/>
  <c r="Z488" i="22" s="1"/>
  <c r="U489" i="22"/>
  <c r="U490" i="22"/>
  <c r="U491" i="22"/>
  <c r="U28" i="22" s="1"/>
  <c r="U495" i="22"/>
  <c r="U498" i="22"/>
  <c r="U499" i="22"/>
  <c r="U503" i="22"/>
  <c r="Z503" i="22" s="1"/>
  <c r="Z505" i="22" s="1"/>
  <c r="Z30" i="22" s="1"/>
  <c r="U504" i="22"/>
  <c r="U505" i="22"/>
  <c r="U30" i="22" s="1"/>
  <c r="U508" i="22"/>
  <c r="U31" i="22" s="1"/>
  <c r="U512" i="22"/>
  <c r="U513" i="22"/>
  <c r="Z513" i="22" s="1"/>
  <c r="U514" i="22"/>
  <c r="U516" i="22"/>
  <c r="Z516" i="22" s="1"/>
  <c r="U517" i="22"/>
  <c r="Z517" i="22" s="1"/>
  <c r="U518" i="22"/>
  <c r="Z518" i="22" s="1"/>
  <c r="U519" i="22"/>
  <c r="U520" i="22"/>
  <c r="U521" i="22"/>
  <c r="Z521" i="22" s="1"/>
  <c r="U522" i="22"/>
  <c r="Z522" i="22" s="1"/>
  <c r="U523" i="22"/>
  <c r="U524" i="22"/>
  <c r="U525" i="22"/>
  <c r="Z525" i="22" s="1"/>
  <c r="U618" i="22"/>
  <c r="U619" i="22"/>
  <c r="U620" i="22"/>
  <c r="U621" i="22"/>
  <c r="U622" i="22"/>
  <c r="Z622" i="22" s="1"/>
  <c r="U623" i="22"/>
  <c r="U624" i="22"/>
  <c r="U625" i="22"/>
  <c r="U626" i="22"/>
  <c r="Z626" i="22" s="1"/>
  <c r="U627" i="22"/>
  <c r="Z627" i="22" s="1"/>
  <c r="U628" i="22"/>
  <c r="U629" i="22"/>
  <c r="U630" i="22"/>
  <c r="Z630" i="22" s="1"/>
  <c r="U631" i="22"/>
  <c r="U632" i="22"/>
  <c r="U633" i="22"/>
  <c r="U634" i="22"/>
  <c r="U635" i="22"/>
  <c r="U636" i="22"/>
  <c r="U637" i="22"/>
  <c r="U638" i="22"/>
  <c r="Z638" i="22" s="1"/>
  <c r="U639" i="22"/>
  <c r="U44" i="22" s="1"/>
  <c r="U642" i="22"/>
  <c r="U643" i="22"/>
  <c r="Z643" i="22" s="1"/>
  <c r="U644" i="22"/>
  <c r="Z644" i="22" s="1"/>
  <c r="U646" i="22"/>
  <c r="AA646" i="22" s="1"/>
  <c r="U647" i="22"/>
  <c r="Z647" i="22" s="1"/>
  <c r="U648" i="22"/>
  <c r="U649" i="22"/>
  <c r="U650" i="22"/>
  <c r="U651" i="22"/>
  <c r="Z651" i="22" s="1"/>
  <c r="U652" i="22"/>
  <c r="U656" i="22"/>
  <c r="Z656" i="22" s="1"/>
  <c r="U657" i="22"/>
  <c r="Z657" i="22" s="1"/>
  <c r="U658" i="22"/>
  <c r="U659" i="22"/>
  <c r="U660" i="22"/>
  <c r="Z660" i="22" s="1"/>
  <c r="U661" i="22"/>
  <c r="Z661" i="22" s="1"/>
  <c r="U662" i="22"/>
  <c r="U666" i="22"/>
  <c r="U667" i="22"/>
  <c r="U668" i="22"/>
  <c r="U669" i="22"/>
  <c r="Z669" i="22" s="1"/>
  <c r="U670" i="22"/>
  <c r="Z670" i="22" s="1"/>
  <c r="U671" i="22"/>
  <c r="U672" i="22"/>
  <c r="Z672" i="22" s="1"/>
  <c r="U673" i="22"/>
  <c r="Z673" i="22" s="1"/>
  <c r="U674" i="22"/>
  <c r="Z674" i="22" s="1"/>
  <c r="U675" i="22"/>
  <c r="U676" i="22"/>
  <c r="U677" i="22"/>
  <c r="Z677" i="22" s="1"/>
  <c r="U678" i="22"/>
  <c r="AA678" i="22" s="1"/>
  <c r="U679" i="22"/>
  <c r="U680" i="22"/>
  <c r="U681" i="22"/>
  <c r="Z681" i="22" s="1"/>
  <c r="U682" i="22"/>
  <c r="AA682" i="22" s="1"/>
  <c r="U683" i="22"/>
  <c r="U684" i="22"/>
  <c r="U685" i="22"/>
  <c r="Z685" i="22" s="1"/>
  <c r="U686" i="22"/>
  <c r="Z686" i="22" s="1"/>
  <c r="U690" i="22"/>
  <c r="Z690" i="22" s="1"/>
  <c r="U691" i="22"/>
  <c r="AA691" i="22" s="1"/>
  <c r="U692" i="22"/>
  <c r="U693" i="22"/>
  <c r="U694" i="22"/>
  <c r="Z694" i="22" s="1"/>
  <c r="U695" i="22"/>
  <c r="Z695" i="22" s="1"/>
  <c r="U697" i="22"/>
  <c r="Z697" i="22" s="1"/>
  <c r="U701" i="22"/>
  <c r="U702" i="22"/>
  <c r="Z702" i="22" s="1"/>
  <c r="U706" i="22"/>
  <c r="Z706" i="22" s="1"/>
  <c r="U707" i="22"/>
  <c r="Z707" i="22" s="1"/>
  <c r="U708" i="22"/>
  <c r="U709" i="22"/>
  <c r="U710" i="22"/>
  <c r="U711" i="22"/>
  <c r="AA711" i="22" s="1"/>
  <c r="U712" i="22"/>
  <c r="U713" i="22"/>
  <c r="U714" i="22"/>
  <c r="U715" i="22"/>
  <c r="Z715" i="22" s="1"/>
  <c r="U716" i="22"/>
  <c r="U717" i="22"/>
  <c r="U718" i="22"/>
  <c r="U719" i="22"/>
  <c r="Z719" i="22" s="1"/>
  <c r="U720" i="22"/>
  <c r="U721" i="22"/>
  <c r="U722" i="22"/>
  <c r="Z722" i="22" s="1"/>
  <c r="U723" i="22"/>
  <c r="Z723" i="22" s="1"/>
  <c r="U724" i="22"/>
  <c r="U725" i="22"/>
  <c r="U726" i="22"/>
  <c r="U727" i="22"/>
  <c r="AA727" i="22" s="1"/>
  <c r="U728" i="22"/>
  <c r="U729" i="22"/>
  <c r="U730" i="22"/>
  <c r="U731" i="22"/>
  <c r="Z731" i="22" s="1"/>
  <c r="U732" i="22"/>
  <c r="U736" i="22"/>
  <c r="Z736" i="22" s="1"/>
  <c r="U737" i="22"/>
  <c r="Z737" i="22" s="1"/>
  <c r="U738" i="22"/>
  <c r="U739" i="22"/>
  <c r="Z739" i="22" s="1"/>
  <c r="U740" i="22"/>
  <c r="Z740" i="22" s="1"/>
  <c r="U741" i="22"/>
  <c r="Z741" i="22" s="1"/>
  <c r="U742" i="22"/>
  <c r="U743" i="22"/>
  <c r="U744" i="22"/>
  <c r="U748" i="22"/>
  <c r="U749" i="22"/>
  <c r="Z749" i="22" s="1"/>
  <c r="U750" i="22"/>
  <c r="AA750" i="22" s="1"/>
  <c r="AA759" i="22" s="1"/>
  <c r="AA55" i="22" s="1"/>
  <c r="U751" i="22"/>
  <c r="U752" i="22"/>
  <c r="U753" i="22"/>
  <c r="Z753" i="22" s="1"/>
  <c r="U754" i="22"/>
  <c r="U756" i="22"/>
  <c r="Z756" i="22" s="1"/>
  <c r="U757" i="22"/>
  <c r="Z757" i="22" s="1"/>
  <c r="U758" i="22"/>
  <c r="U762" i="22"/>
  <c r="Z762" i="22" s="1"/>
  <c r="Z765" i="22" s="1"/>
  <c r="Z56" i="22" s="1"/>
  <c r="U763" i="22"/>
  <c r="U764" i="22"/>
  <c r="U529" i="22"/>
  <c r="U530" i="22"/>
  <c r="U531" i="22"/>
  <c r="Z531" i="22" s="1"/>
  <c r="U532" i="22"/>
  <c r="U533" i="22"/>
  <c r="U535" i="22"/>
  <c r="Z535" i="22" s="1"/>
  <c r="U536" i="22"/>
  <c r="U537" i="22"/>
  <c r="U538" i="22"/>
  <c r="U539" i="22"/>
  <c r="Z539" i="22" s="1"/>
  <c r="U540" i="22"/>
  <c r="U541" i="22"/>
  <c r="U542" i="22"/>
  <c r="U543" i="22"/>
  <c r="AA543" i="22" s="1"/>
  <c r="U544" i="22"/>
  <c r="U548" i="22"/>
  <c r="Z548" i="22" s="1"/>
  <c r="U549" i="22"/>
  <c r="Z549" i="22" s="1"/>
  <c r="U550" i="22"/>
  <c r="U552" i="22"/>
  <c r="Z552" i="22" s="1"/>
  <c r="U553" i="22"/>
  <c r="Z553" i="22" s="1"/>
  <c r="U554" i="22"/>
  <c r="U555" i="22"/>
  <c r="U556" i="22"/>
  <c r="Z556" i="22" s="1"/>
  <c r="U557" i="22"/>
  <c r="Z557" i="22" s="1"/>
  <c r="U558" i="22"/>
  <c r="U562" i="22"/>
  <c r="U572" i="22" s="1"/>
  <c r="U38" i="22" s="1"/>
  <c r="U563" i="22"/>
  <c r="U564" i="22"/>
  <c r="U565" i="22"/>
  <c r="Z565" i="22" s="1"/>
  <c r="U566" i="22"/>
  <c r="AA566" i="22" s="1"/>
  <c r="U567" i="22"/>
  <c r="U568" i="22"/>
  <c r="Z568" i="22" s="1"/>
  <c r="U569" i="22"/>
  <c r="AA569" i="22" s="1"/>
  <c r="U570" i="22"/>
  <c r="Z570" i="22" s="1"/>
  <c r="U571" i="22"/>
  <c r="U575" i="22"/>
  <c r="AA575" i="22" s="1"/>
  <c r="AA599" i="22" s="1"/>
  <c r="AA39" i="22" s="1"/>
  <c r="U576" i="22"/>
  <c r="U577" i="22"/>
  <c r="U578" i="22"/>
  <c r="AA578" i="22" s="1"/>
  <c r="U579" i="22"/>
  <c r="AA579" i="22" s="1"/>
  <c r="U580" i="22"/>
  <c r="U581" i="22"/>
  <c r="U582" i="22"/>
  <c r="AA582" i="22" s="1"/>
  <c r="U583" i="22"/>
  <c r="AA583" i="22" s="1"/>
  <c r="U584" i="22"/>
  <c r="U585" i="22"/>
  <c r="U586" i="22"/>
  <c r="AA586" i="22" s="1"/>
  <c r="U587" i="22"/>
  <c r="AA587" i="22" s="1"/>
  <c r="U588" i="22"/>
  <c r="U589" i="22"/>
  <c r="U590" i="22"/>
  <c r="AA590" i="22" s="1"/>
  <c r="U591" i="22"/>
  <c r="AA591" i="22" s="1"/>
  <c r="U592" i="22"/>
  <c r="U593" i="22"/>
  <c r="U594" i="22"/>
  <c r="AA594" i="22" s="1"/>
  <c r="U595" i="22"/>
  <c r="AA595" i="22" s="1"/>
  <c r="U596" i="22"/>
  <c r="U597" i="22"/>
  <c r="U598" i="22"/>
  <c r="AA598" i="22" s="1"/>
  <c r="U599" i="22"/>
  <c r="U39" i="22" s="1"/>
  <c r="U602" i="22"/>
  <c r="U603" i="22"/>
  <c r="U604" i="22"/>
  <c r="U615" i="22" s="1"/>
  <c r="U40" i="22" s="1"/>
  <c r="U605" i="22"/>
  <c r="U606" i="22"/>
  <c r="U607" i="22"/>
  <c r="U608" i="22"/>
  <c r="U609" i="22"/>
  <c r="U610" i="22"/>
  <c r="U611" i="22"/>
  <c r="U612" i="22"/>
  <c r="U613" i="22"/>
  <c r="U614" i="22"/>
  <c r="V89" i="22"/>
  <c r="V4" i="22"/>
  <c r="V102" i="22"/>
  <c r="V5" i="22" s="1"/>
  <c r="V115" i="22"/>
  <c r="V6" i="22"/>
  <c r="V130" i="22"/>
  <c r="V7" i="22" s="1"/>
  <c r="V10" i="22" s="1"/>
  <c r="V165" i="22"/>
  <c r="V8" i="22"/>
  <c r="V175" i="22"/>
  <c r="V9" i="22" s="1"/>
  <c r="V202" i="22"/>
  <c r="V12" i="22"/>
  <c r="V215" i="22"/>
  <c r="V13" i="22"/>
  <c r="V231" i="22"/>
  <c r="V14" i="22"/>
  <c r="V251" i="22"/>
  <c r="V15" i="22"/>
  <c r="V278" i="22"/>
  <c r="V16" i="22"/>
  <c r="V291" i="22"/>
  <c r="V17" i="22"/>
  <c r="V309" i="22"/>
  <c r="V18" i="22"/>
  <c r="V326" i="22"/>
  <c r="V19" i="22"/>
  <c r="V344" i="22"/>
  <c r="V20" i="22"/>
  <c r="V368" i="22"/>
  <c r="V21" i="22"/>
  <c r="V388" i="22"/>
  <c r="V22" i="22"/>
  <c r="V407" i="22"/>
  <c r="V23" i="22"/>
  <c r="V422" i="22"/>
  <c r="V24" i="22"/>
  <c r="V444" i="22"/>
  <c r="V25" i="22"/>
  <c r="V462" i="22"/>
  <c r="V26" i="22"/>
  <c r="V473" i="22"/>
  <c r="V27" i="22"/>
  <c r="V491" i="22"/>
  <c r="V28" i="22"/>
  <c r="V500" i="22"/>
  <c r="V29" i="22"/>
  <c r="V505" i="22"/>
  <c r="V30" i="22"/>
  <c r="V31" i="22"/>
  <c r="V526" i="22"/>
  <c r="V777" i="22" s="1"/>
  <c r="V639" i="22"/>
  <c r="V44" i="22"/>
  <c r="V653" i="22"/>
  <c r="V45" i="22"/>
  <c r="V663" i="22"/>
  <c r="V46" i="22"/>
  <c r="V687" i="22"/>
  <c r="V47" i="22"/>
  <c r="V698" i="22"/>
  <c r="V48" i="22"/>
  <c r="V703" i="22"/>
  <c r="V49" i="22"/>
  <c r="V733" i="22"/>
  <c r="V53" i="22"/>
  <c r="V57" i="22" s="1"/>
  <c r="V745" i="22"/>
  <c r="V54" i="22" s="1"/>
  <c r="V759" i="22"/>
  <c r="V780" i="22" s="1"/>
  <c r="V55" i="22"/>
  <c r="V765" i="22"/>
  <c r="V56" i="22" s="1"/>
  <c r="V545" i="22"/>
  <c r="V36" i="22"/>
  <c r="V559" i="22"/>
  <c r="V37" i="22"/>
  <c r="V572" i="22"/>
  <c r="V38" i="22"/>
  <c r="V599" i="22"/>
  <c r="V39" i="22"/>
  <c r="V615" i="22"/>
  <c r="V40" i="22"/>
  <c r="V771" i="22"/>
  <c r="V61" i="22"/>
  <c r="V774" i="22"/>
  <c r="V781" i="22" s="1"/>
  <c r="V64" i="22"/>
  <c r="V509" i="22"/>
  <c r="V778" i="22"/>
  <c r="W89" i="22"/>
  <c r="W776" i="22" s="1"/>
  <c r="W102" i="22"/>
  <c r="W5" i="22" s="1"/>
  <c r="W115" i="22"/>
  <c r="W6" i="22"/>
  <c r="W130" i="22"/>
  <c r="W7" i="22" s="1"/>
  <c r="W165" i="22"/>
  <c r="W8" i="22"/>
  <c r="W175" i="22"/>
  <c r="W9" i="22" s="1"/>
  <c r="W202" i="22"/>
  <c r="W12" i="22"/>
  <c r="W215" i="22"/>
  <c r="W13" i="22"/>
  <c r="W231" i="22"/>
  <c r="W14" i="22"/>
  <c r="W251" i="22"/>
  <c r="W15" i="22"/>
  <c r="W278" i="22"/>
  <c r="W16" i="22"/>
  <c r="W291" i="22"/>
  <c r="W17" i="22"/>
  <c r="W309" i="22"/>
  <c r="W18" i="22"/>
  <c r="W326" i="22"/>
  <c r="W19" i="22"/>
  <c r="W344" i="22"/>
  <c r="W20" i="22"/>
  <c r="W368" i="22"/>
  <c r="W21" i="22"/>
  <c r="W388" i="22"/>
  <c r="W22" i="22"/>
  <c r="W407" i="22"/>
  <c r="W23" i="22"/>
  <c r="W422" i="22"/>
  <c r="W24" i="22"/>
  <c r="W444" i="22"/>
  <c r="W25" i="22"/>
  <c r="W462" i="22"/>
  <c r="W26" i="22"/>
  <c r="W473" i="22"/>
  <c r="W27" i="22"/>
  <c r="W491" i="22"/>
  <c r="W28" i="22"/>
  <c r="W500" i="22"/>
  <c r="W29" i="22"/>
  <c r="W505" i="22"/>
  <c r="W30" i="22"/>
  <c r="W31" i="22"/>
  <c r="W526" i="22"/>
  <c r="W32" i="22"/>
  <c r="W33" i="22"/>
  <c r="W639" i="22"/>
  <c r="W44" i="22"/>
  <c r="W653" i="22"/>
  <c r="W45" i="22"/>
  <c r="W663" i="22"/>
  <c r="W46" i="22"/>
  <c r="W687" i="22"/>
  <c r="W47" i="22"/>
  <c r="W698" i="22"/>
  <c r="W48" i="22"/>
  <c r="W703" i="22"/>
  <c r="W778" i="22" s="1"/>
  <c r="W49" i="22"/>
  <c r="W733" i="22"/>
  <c r="W53" i="22" s="1"/>
  <c r="W57" i="22" s="1"/>
  <c r="W745" i="22"/>
  <c r="W54" i="22" s="1"/>
  <c r="W759" i="22"/>
  <c r="W780" i="22" s="1"/>
  <c r="W55" i="22"/>
  <c r="W765" i="22"/>
  <c r="W56" i="22" s="1"/>
  <c r="W545" i="22"/>
  <c r="W36" i="22"/>
  <c r="W559" i="22"/>
  <c r="W37" i="22"/>
  <c r="W572" i="22"/>
  <c r="W38" i="22"/>
  <c r="W599" i="22"/>
  <c r="W39" i="22"/>
  <c r="W615" i="22"/>
  <c r="W40" i="22"/>
  <c r="W771" i="22"/>
  <c r="W61" i="22"/>
  <c r="W774" i="22"/>
  <c r="W781" i="22" s="1"/>
  <c r="W509" i="22"/>
  <c r="W777" i="22"/>
  <c r="X783" i="22"/>
  <c r="Y89" i="22"/>
  <c r="Y4" i="22"/>
  <c r="Y10" i="22" s="1"/>
  <c r="Y102" i="22"/>
  <c r="Y5" i="22"/>
  <c r="Y115" i="22"/>
  <c r="Y6" i="22"/>
  <c r="Y130" i="22"/>
  <c r="Y7" i="22"/>
  <c r="Y165" i="22"/>
  <c r="Y8" i="22"/>
  <c r="Y175" i="22"/>
  <c r="Y9" i="22"/>
  <c r="Y202" i="22"/>
  <c r="Y12" i="22" s="1"/>
  <c r="Y215" i="22"/>
  <c r="Y13" i="22" s="1"/>
  <c r="Y231" i="22"/>
  <c r="Y14" i="22" s="1"/>
  <c r="Y251" i="22"/>
  <c r="Y15" i="22"/>
  <c r="Y278" i="22"/>
  <c r="Y16" i="22" s="1"/>
  <c r="Y291" i="22"/>
  <c r="Y17" i="22"/>
  <c r="Y309" i="22"/>
  <c r="Y18" i="22" s="1"/>
  <c r="Y326" i="22"/>
  <c r="Y19" i="22"/>
  <c r="Y344" i="22"/>
  <c r="Y20" i="22" s="1"/>
  <c r="Y368" i="22"/>
  <c r="Y21" i="22" s="1"/>
  <c r="Y388" i="22"/>
  <c r="Y22" i="22" s="1"/>
  <c r="Y407" i="22"/>
  <c r="Y23" i="22"/>
  <c r="Y422" i="22"/>
  <c r="Y24" i="22" s="1"/>
  <c r="Y444" i="22"/>
  <c r="Y25" i="22"/>
  <c r="Y462" i="22"/>
  <c r="Y26" i="22" s="1"/>
  <c r="Y473" i="22"/>
  <c r="Y27" i="22"/>
  <c r="Y491" i="22"/>
  <c r="Y28" i="22" s="1"/>
  <c r="Y500" i="22"/>
  <c r="Y29" i="22" s="1"/>
  <c r="Y505" i="22"/>
  <c r="Y30" i="22" s="1"/>
  <c r="Y31" i="22"/>
  <c r="Y526" i="22"/>
  <c r="Y32" i="22" s="1"/>
  <c r="Y639" i="22"/>
  <c r="Y44" i="22"/>
  <c r="Y653" i="22"/>
  <c r="Y45" i="22" s="1"/>
  <c r="Y663" i="22"/>
  <c r="Y46" i="22"/>
  <c r="Y687" i="22"/>
  <c r="Y47" i="22" s="1"/>
  <c r="Y698" i="22"/>
  <c r="Y48" i="22" s="1"/>
  <c r="Y703" i="22"/>
  <c r="Y733" i="22"/>
  <c r="Y53" i="22" s="1"/>
  <c r="Y745" i="22"/>
  <c r="Y54" i="22"/>
  <c r="Y759" i="22"/>
  <c r="Y780" i="22" s="1"/>
  <c r="Y765" i="22"/>
  <c r="Y56" i="22"/>
  <c r="Y545" i="22"/>
  <c r="Y36" i="22" s="1"/>
  <c r="Y559" i="22"/>
  <c r="Y779" i="22" s="1"/>
  <c r="Y37" i="22"/>
  <c r="Y572" i="22"/>
  <c r="Y38" i="22" s="1"/>
  <c r="Y41" i="22" s="1"/>
  <c r="Y599" i="22"/>
  <c r="Y39" i="22"/>
  <c r="Y615" i="22"/>
  <c r="Y40" i="22" s="1"/>
  <c r="Y771" i="22"/>
  <c r="Y61" i="22" s="1"/>
  <c r="Y774" i="22"/>
  <c r="Y781" i="22" s="1"/>
  <c r="Y776" i="22"/>
  <c r="Y509" i="22"/>
  <c r="Y777" i="22"/>
  <c r="Z69" i="22"/>
  <c r="Z70" i="22"/>
  <c r="Z73" i="22"/>
  <c r="Z74" i="22"/>
  <c r="Z77" i="22"/>
  <c r="Z78" i="22"/>
  <c r="Z81" i="22"/>
  <c r="Z82" i="22"/>
  <c r="Z84" i="22"/>
  <c r="Z85" i="22"/>
  <c r="Z86" i="22"/>
  <c r="Z93" i="22"/>
  <c r="Z94" i="22"/>
  <c r="Z95" i="22"/>
  <c r="Z97" i="22"/>
  <c r="Z98" i="22"/>
  <c r="Z99" i="22"/>
  <c r="Z101" i="22"/>
  <c r="Z107" i="22"/>
  <c r="Z108" i="22"/>
  <c r="Z111" i="22"/>
  <c r="Z112" i="22"/>
  <c r="Z119" i="22"/>
  <c r="Z120" i="22"/>
  <c r="Z121" i="22"/>
  <c r="Z123" i="22"/>
  <c r="Z124" i="22"/>
  <c r="Z125" i="22"/>
  <c r="Z127" i="22"/>
  <c r="Z128" i="22"/>
  <c r="Z129" i="22"/>
  <c r="Z133" i="22"/>
  <c r="Z134" i="22"/>
  <c r="Z165" i="22" s="1"/>
  <c r="Z8" i="22" s="1"/>
  <c r="Z136" i="22"/>
  <c r="Z137" i="22"/>
  <c r="Z138" i="22"/>
  <c r="Z140" i="22"/>
  <c r="Z141" i="22"/>
  <c r="Z142" i="22"/>
  <c r="Z144" i="22"/>
  <c r="Z145" i="22"/>
  <c r="Z146" i="22"/>
  <c r="Z148" i="22"/>
  <c r="Z149" i="22"/>
  <c r="Z150" i="22"/>
  <c r="Z152" i="22"/>
  <c r="Z153" i="22"/>
  <c r="Z154" i="22"/>
  <c r="Z156" i="22"/>
  <c r="Z157" i="22"/>
  <c r="Z158" i="22"/>
  <c r="Z160" i="22"/>
  <c r="Z161" i="22"/>
  <c r="Z162" i="22"/>
  <c r="Z164" i="22"/>
  <c r="Z169" i="22"/>
  <c r="Z170" i="22"/>
  <c r="Z171" i="22"/>
  <c r="Z174" i="22"/>
  <c r="Z178" i="22"/>
  <c r="Z181" i="22"/>
  <c r="Z182" i="22"/>
  <c r="Z185" i="22"/>
  <c r="Z186" i="22"/>
  <c r="Z187" i="22"/>
  <c r="Z189" i="22"/>
  <c r="Z190" i="22"/>
  <c r="Z191" i="22"/>
  <c r="Z193" i="22"/>
  <c r="Z194" i="22"/>
  <c r="Z195" i="22"/>
  <c r="Z197" i="22"/>
  <c r="Z198" i="22"/>
  <c r="Z199" i="22"/>
  <c r="Z201" i="22"/>
  <c r="Z206" i="22"/>
  <c r="Z207" i="22"/>
  <c r="Z208" i="22"/>
  <c r="Z210" i="22"/>
  <c r="Z211" i="22"/>
  <c r="Z212" i="22"/>
  <c r="Z219" i="22"/>
  <c r="Z220" i="22"/>
  <c r="Z221" i="22"/>
  <c r="Z223" i="22"/>
  <c r="Z224" i="22"/>
  <c r="Z225" i="22"/>
  <c r="Z227" i="22"/>
  <c r="Z228" i="22"/>
  <c r="Z229" i="22"/>
  <c r="Z234" i="22"/>
  <c r="Z236" i="22"/>
  <c r="Z237" i="22"/>
  <c r="Z238" i="22"/>
  <c r="Z241" i="22"/>
  <c r="Z242" i="22"/>
  <c r="Z245" i="22"/>
  <c r="Z246" i="22"/>
  <c r="Z249" i="22"/>
  <c r="Z250" i="22"/>
  <c r="Z254" i="22"/>
  <c r="Z255" i="22"/>
  <c r="Z258" i="22"/>
  <c r="Z259" i="22"/>
  <c r="Z262" i="22"/>
  <c r="Z263" i="22"/>
  <c r="Z266" i="22"/>
  <c r="Z267" i="22"/>
  <c r="Z269" i="22"/>
  <c r="Z270" i="22"/>
  <c r="Z271" i="22"/>
  <c r="Z274" i="22"/>
  <c r="Z275" i="22"/>
  <c r="Z282" i="22"/>
  <c r="Z283" i="22"/>
  <c r="Z284" i="22"/>
  <c r="Z286" i="22"/>
  <c r="Z287" i="22"/>
  <c r="Z288" i="22"/>
  <c r="Z290" i="22"/>
  <c r="Z296" i="22"/>
  <c r="Z297" i="22"/>
  <c r="Z300" i="22"/>
  <c r="Z301" i="22"/>
  <c r="Z303" i="22"/>
  <c r="Z304" i="22"/>
  <c r="Z305" i="22"/>
  <c r="Z308" i="22"/>
  <c r="Z312" i="22"/>
  <c r="Z326" i="22" s="1"/>
  <c r="Z19" i="22" s="1"/>
  <c r="Z313" i="22"/>
  <c r="Z314" i="22"/>
  <c r="Z317" i="22"/>
  <c r="Z318" i="22"/>
  <c r="Z320" i="22"/>
  <c r="Z321" i="22"/>
  <c r="Z322" i="22"/>
  <c r="Z324" i="22"/>
  <c r="Z325" i="22"/>
  <c r="Z329" i="22"/>
  <c r="Z330" i="22"/>
  <c r="Z331" i="22"/>
  <c r="Z333" i="22"/>
  <c r="Z334" i="22"/>
  <c r="Z335" i="22"/>
  <c r="Z337" i="22"/>
  <c r="Z338" i="22"/>
  <c r="Z339" i="22"/>
  <c r="Z341" i="22"/>
  <c r="Z342" i="22"/>
  <c r="Z343" i="22"/>
  <c r="Z347" i="22"/>
  <c r="Z348" i="22"/>
  <c r="Z350" i="22"/>
  <c r="Z351" i="22"/>
  <c r="Z352" i="22"/>
  <c r="Z354" i="22"/>
  <c r="Z355" i="22"/>
  <c r="Z356" i="22"/>
  <c r="Z358" i="22"/>
  <c r="Z359" i="22"/>
  <c r="Z360" i="22"/>
  <c r="Z362" i="22"/>
  <c r="Z363" i="22"/>
  <c r="Z364" i="22"/>
  <c r="Z366" i="22"/>
  <c r="Z367" i="22"/>
  <c r="Z371" i="22"/>
  <c r="Z388" i="22" s="1"/>
  <c r="Z22" i="22" s="1"/>
  <c r="Z372" i="22"/>
  <c r="Z373" i="22"/>
  <c r="Z375" i="22"/>
  <c r="Z376" i="22"/>
  <c r="Z377" i="22"/>
  <c r="Z379" i="22"/>
  <c r="Z380" i="22"/>
  <c r="Z381" i="22"/>
  <c r="Z383" i="22"/>
  <c r="Z384" i="22"/>
  <c r="Z385" i="22"/>
  <c r="Z387" i="22"/>
  <c r="Z393" i="22"/>
  <c r="Z394" i="22"/>
  <c r="Z397" i="22"/>
  <c r="Z398" i="22"/>
  <c r="Z401" i="22"/>
  <c r="Z402" i="22"/>
  <c r="Z404" i="22"/>
  <c r="Z405" i="22"/>
  <c r="Z406" i="22"/>
  <c r="Z410" i="22"/>
  <c r="Z411" i="22"/>
  <c r="Z414" i="22"/>
  <c r="Z415" i="22"/>
  <c r="Z418" i="22"/>
  <c r="Z419" i="22"/>
  <c r="Z421" i="22"/>
  <c r="Z426" i="22"/>
  <c r="Z444" i="22" s="1"/>
  <c r="Z25" i="22" s="1"/>
  <c r="Z427" i="22"/>
  <c r="Z428" i="22"/>
  <c r="Z430" i="22"/>
  <c r="Z431" i="22"/>
  <c r="Z432" i="22"/>
  <c r="Z435" i="22"/>
  <c r="Z436" i="22"/>
  <c r="Z438" i="22"/>
  <c r="Z439" i="22"/>
  <c r="Z440" i="22"/>
  <c r="Z442" i="22"/>
  <c r="Z443" i="22"/>
  <c r="Z447" i="22"/>
  <c r="Z448" i="22"/>
  <c r="Z449" i="22"/>
  <c r="Z452" i="22"/>
  <c r="Z453" i="22"/>
  <c r="Z455" i="22"/>
  <c r="Z456" i="22"/>
  <c r="Z457" i="22"/>
  <c r="Z459" i="22"/>
  <c r="Z460" i="22"/>
  <c r="Z461" i="22"/>
  <c r="Z465" i="22"/>
  <c r="Z466" i="22"/>
  <c r="Z469" i="22"/>
  <c r="Z470" i="22"/>
  <c r="Z472" i="22"/>
  <c r="Z477" i="22"/>
  <c r="Z478" i="22"/>
  <c r="Z481" i="22"/>
  <c r="Z482" i="22"/>
  <c r="Z483" i="22"/>
  <c r="Z486" i="22"/>
  <c r="Z489" i="22"/>
  <c r="Z490" i="22"/>
  <c r="Z495" i="22"/>
  <c r="Z498" i="22"/>
  <c r="Z499" i="22"/>
  <c r="Z504" i="22"/>
  <c r="Z508" i="22"/>
  <c r="Z509" i="22" s="1"/>
  <c r="Z512" i="22"/>
  <c r="Z514" i="22"/>
  <c r="Z519" i="22"/>
  <c r="Z520" i="22"/>
  <c r="Z523" i="22"/>
  <c r="Z524" i="22"/>
  <c r="Z619" i="22"/>
  <c r="Z620" i="22"/>
  <c r="Z621" i="22"/>
  <c r="Z623" i="22"/>
  <c r="Z624" i="22"/>
  <c r="Z625" i="22"/>
  <c r="Z628" i="22"/>
  <c r="Z629" i="22"/>
  <c r="Z631" i="22"/>
  <c r="Z632" i="22"/>
  <c r="Z633" i="22"/>
  <c r="Z635" i="22"/>
  <c r="Z636" i="22"/>
  <c r="Z637" i="22"/>
  <c r="Z642" i="22"/>
  <c r="Z646" i="22"/>
  <c r="Z648" i="22"/>
  <c r="Z649" i="22"/>
  <c r="Z650" i="22"/>
  <c r="Z652" i="22"/>
  <c r="Z658" i="22"/>
  <c r="Z659" i="22"/>
  <c r="Z662" i="22"/>
  <c r="Z666" i="22"/>
  <c r="Z667" i="22"/>
  <c r="Z668" i="22"/>
  <c r="Z671" i="22"/>
  <c r="Z675" i="22"/>
  <c r="Z676" i="22"/>
  <c r="Z679" i="22"/>
  <c r="Z680" i="22"/>
  <c r="Z682" i="22"/>
  <c r="Z683" i="22"/>
  <c r="Z684" i="22"/>
  <c r="Z691" i="22"/>
  <c r="Z692" i="22"/>
  <c r="Z693" i="22"/>
  <c r="Z701" i="22"/>
  <c r="Z708" i="22"/>
  <c r="Z709" i="22"/>
  <c r="Z710" i="22"/>
  <c r="Z712" i="22"/>
  <c r="Z713" i="22"/>
  <c r="Z714" i="22"/>
  <c r="Z716" i="22"/>
  <c r="Z717" i="22"/>
  <c r="Z718" i="22"/>
  <c r="Z720" i="22"/>
  <c r="Z721" i="22"/>
  <c r="Z724" i="22"/>
  <c r="Z725" i="22"/>
  <c r="Z726" i="22"/>
  <c r="Z728" i="22"/>
  <c r="Z729" i="22"/>
  <c r="Z730" i="22"/>
  <c r="Z732" i="22"/>
  <c r="Z738" i="22"/>
  <c r="Z742" i="22"/>
  <c r="Z743" i="22"/>
  <c r="Z748" i="22"/>
  <c r="Z750" i="22"/>
  <c r="Z751" i="22"/>
  <c r="Z752" i="22"/>
  <c r="Z754" i="22"/>
  <c r="Z758" i="22"/>
  <c r="Z763" i="22"/>
  <c r="Z764" i="22"/>
  <c r="Z529" i="22"/>
  <c r="Z530" i="22"/>
  <c r="Z532" i="22"/>
  <c r="Z533" i="22"/>
  <c r="Z536" i="22"/>
  <c r="Z537" i="22"/>
  <c r="Z538" i="22"/>
  <c r="Z540" i="22"/>
  <c r="Z541" i="22"/>
  <c r="Z542" i="22"/>
  <c r="Z544" i="22"/>
  <c r="Z550" i="22"/>
  <c r="Z554" i="22"/>
  <c r="Z555" i="22"/>
  <c r="Z558" i="22"/>
  <c r="Z562" i="22"/>
  <c r="Z563" i="22"/>
  <c r="Z564" i="22"/>
  <c r="Z567" i="22"/>
  <c r="Z571" i="22"/>
  <c r="Z576" i="22"/>
  <c r="Z577" i="22"/>
  <c r="Z579" i="22"/>
  <c r="Z580" i="22"/>
  <c r="Z581" i="22"/>
  <c r="Z582" i="22"/>
  <c r="Z583" i="22"/>
  <c r="Z584" i="22"/>
  <c r="Z585" i="22"/>
  <c r="Z586" i="22"/>
  <c r="Z587" i="22"/>
  <c r="Z588" i="22"/>
  <c r="Z589" i="22"/>
  <c r="Z590" i="22"/>
  <c r="Z591" i="22"/>
  <c r="Z592" i="22"/>
  <c r="Z593" i="22"/>
  <c r="Z594" i="22"/>
  <c r="Z595" i="22"/>
  <c r="Z596" i="22"/>
  <c r="Z597" i="22"/>
  <c r="Z598" i="22"/>
  <c r="Z602" i="22"/>
  <c r="Z603" i="22"/>
  <c r="Z604" i="22"/>
  <c r="Z615" i="22" s="1"/>
  <c r="Z40" i="22" s="1"/>
  <c r="Z605" i="22"/>
  <c r="Z606" i="22"/>
  <c r="Z607" i="22"/>
  <c r="Z608" i="22"/>
  <c r="Z609" i="22"/>
  <c r="Z610" i="22"/>
  <c r="Z611" i="22"/>
  <c r="Z612" i="22"/>
  <c r="Z613" i="22"/>
  <c r="Z614" i="22"/>
  <c r="AA89" i="22"/>
  <c r="AA4" i="22"/>
  <c r="AA94" i="22"/>
  <c r="AA102" i="22" s="1"/>
  <c r="AA95" i="22"/>
  <c r="AA96" i="22"/>
  <c r="AA97" i="22"/>
  <c r="AA99" i="22"/>
  <c r="AA100" i="22"/>
  <c r="AA105" i="22"/>
  <c r="AA107" i="22"/>
  <c r="AA108" i="22"/>
  <c r="AA112" i="22"/>
  <c r="AA114" i="22"/>
  <c r="AA118" i="22"/>
  <c r="AA130" i="22" s="1"/>
  <c r="AA7" i="22" s="1"/>
  <c r="AA119" i="22"/>
  <c r="AA120" i="22"/>
  <c r="AA121" i="22"/>
  <c r="AA122" i="22"/>
  <c r="AA123" i="22"/>
  <c r="AA127" i="22"/>
  <c r="AA133" i="22"/>
  <c r="AA134" i="22"/>
  <c r="AA135" i="22"/>
  <c r="AA165" i="22" s="1"/>
  <c r="AA8" i="22" s="1"/>
  <c r="AA136" i="22"/>
  <c r="AA137" i="22"/>
  <c r="AA138" i="22"/>
  <c r="AA139" i="22"/>
  <c r="AA140" i="22"/>
  <c r="AA141" i="22"/>
  <c r="AA142" i="22"/>
  <c r="AA143" i="22"/>
  <c r="AA144" i="22"/>
  <c r="AA145" i="22"/>
  <c r="AA146" i="22"/>
  <c r="AA147" i="22"/>
  <c r="AA148" i="22"/>
  <c r="AA149" i="22"/>
  <c r="AA150" i="22"/>
  <c r="AA151" i="22"/>
  <c r="AA152" i="22"/>
  <c r="AA153" i="22"/>
  <c r="AA154" i="22"/>
  <c r="AA155" i="22"/>
  <c r="AA156" i="22"/>
  <c r="AA157" i="22"/>
  <c r="AA158" i="22"/>
  <c r="AA159" i="22"/>
  <c r="AA160" i="22"/>
  <c r="AA163" i="22"/>
  <c r="AA168" i="22"/>
  <c r="AA170" i="22"/>
  <c r="AA171" i="22"/>
  <c r="AA172" i="22"/>
  <c r="AA174" i="22"/>
  <c r="AA178" i="22"/>
  <c r="AA180" i="22"/>
  <c r="AA181" i="22"/>
  <c r="AA182" i="22"/>
  <c r="AA184" i="22"/>
  <c r="AA185" i="22"/>
  <c r="AA186" i="22"/>
  <c r="AA187" i="22"/>
  <c r="AA188" i="22"/>
  <c r="AA189" i="22"/>
  <c r="AA190" i="22"/>
  <c r="AA191" i="22"/>
  <c r="AA192" i="22"/>
  <c r="AA193" i="22"/>
  <c r="AA194" i="22"/>
  <c r="AA195" i="22"/>
  <c r="AA196" i="22"/>
  <c r="AA197" i="22"/>
  <c r="AA198" i="22"/>
  <c r="AA199" i="22"/>
  <c r="AA200" i="22"/>
  <c r="AA201" i="22"/>
  <c r="AA205" i="22"/>
  <c r="AA207" i="22"/>
  <c r="AA208" i="22"/>
  <c r="AA209" i="22"/>
  <c r="AA211" i="22"/>
  <c r="AA212" i="22"/>
  <c r="AA213" i="22"/>
  <c r="AA218" i="22"/>
  <c r="AA219" i="22"/>
  <c r="AA220" i="22"/>
  <c r="AA221" i="22"/>
  <c r="AA222" i="22"/>
  <c r="AA223" i="22"/>
  <c r="AA224" i="22"/>
  <c r="AA225" i="22"/>
  <c r="AA226" i="22"/>
  <c r="AA227" i="22"/>
  <c r="AA228" i="22"/>
  <c r="AA234" i="22"/>
  <c r="AA235" i="22"/>
  <c r="AA251" i="22" s="1"/>
  <c r="AA15" i="22" s="1"/>
  <c r="AA236" i="22"/>
  <c r="AA237" i="22"/>
  <c r="AA238" i="22"/>
  <c r="AA239" i="22"/>
  <c r="AA240" i="22"/>
  <c r="AA241" i="22"/>
  <c r="AA242" i="22"/>
  <c r="AA243" i="22"/>
  <c r="AA244" i="22"/>
  <c r="AA245" i="22"/>
  <c r="AA246" i="22"/>
  <c r="AA247" i="22"/>
  <c r="AA248" i="22"/>
  <c r="AA249" i="22"/>
  <c r="AA254" i="22"/>
  <c r="AA255" i="22"/>
  <c r="AA256" i="22"/>
  <c r="AA258" i="22"/>
  <c r="AA259" i="22"/>
  <c r="AA260" i="22"/>
  <c r="AA262" i="22"/>
  <c r="AA263" i="22"/>
  <c r="AA264" i="22"/>
  <c r="AA266" i="22"/>
  <c r="AA267" i="22"/>
  <c r="AA268" i="22"/>
  <c r="AA270" i="22"/>
  <c r="AA271" i="22"/>
  <c r="AA272" i="22"/>
  <c r="AA274" i="22"/>
  <c r="AA275" i="22"/>
  <c r="AA276" i="22"/>
  <c r="AA281" i="22"/>
  <c r="AA282" i="22"/>
  <c r="AA283" i="22"/>
  <c r="AA291" i="22" s="1"/>
  <c r="AA17" i="22" s="1"/>
  <c r="AA284" i="22"/>
  <c r="AA285" i="22"/>
  <c r="AA286" i="22"/>
  <c r="AA287" i="22"/>
  <c r="AA288" i="22"/>
  <c r="AA290" i="22"/>
  <c r="AA294" i="22"/>
  <c r="AA296" i="22"/>
  <c r="AA297" i="22"/>
  <c r="AA298" i="22"/>
  <c r="AA300" i="22"/>
  <c r="AA301" i="22"/>
  <c r="AA302" i="22"/>
  <c r="AA304" i="22"/>
  <c r="AA305" i="22"/>
  <c r="AA306" i="22"/>
  <c r="AA308" i="22"/>
  <c r="AA313" i="22"/>
  <c r="AA314" i="22"/>
  <c r="AA315" i="22"/>
  <c r="AA317" i="22"/>
  <c r="AA318" i="22"/>
  <c r="AA319" i="22"/>
  <c r="AA321" i="22"/>
  <c r="AA322" i="22"/>
  <c r="AA323" i="22"/>
  <c r="AA329" i="22"/>
  <c r="AA344" i="22" s="1"/>
  <c r="AA20" i="22" s="1"/>
  <c r="AA330" i="22"/>
  <c r="AA331" i="22"/>
  <c r="AA332" i="22"/>
  <c r="AA333" i="22"/>
  <c r="AA334" i="22"/>
  <c r="AA335" i="22"/>
  <c r="AA336" i="22"/>
  <c r="AA337" i="22"/>
  <c r="AA338" i="22"/>
  <c r="AA339" i="22"/>
  <c r="AA340" i="22"/>
  <c r="AA341" i="22"/>
  <c r="AA342" i="22"/>
  <c r="AA347" i="22"/>
  <c r="AA368" i="22" s="1"/>
  <c r="AA21" i="22" s="1"/>
  <c r="AA348" i="22"/>
  <c r="AA349" i="22"/>
  <c r="AA350" i="22"/>
  <c r="AA351" i="22"/>
  <c r="AA352" i="22"/>
  <c r="AA353" i="22"/>
  <c r="AA354" i="22"/>
  <c r="AA355" i="22"/>
  <c r="AA356" i="22"/>
  <c r="AA357" i="22"/>
  <c r="AA358" i="22"/>
  <c r="AA359" i="22"/>
  <c r="AA360" i="22"/>
  <c r="AA361" i="22"/>
  <c r="AA362" i="22"/>
  <c r="AA363" i="22"/>
  <c r="AA364" i="22"/>
  <c r="AA365" i="22"/>
  <c r="AA366" i="22"/>
  <c r="AA367" i="22"/>
  <c r="AA371" i="22"/>
  <c r="AA372" i="22"/>
  <c r="AA373" i="22"/>
  <c r="AA375" i="22"/>
  <c r="AA376" i="22"/>
  <c r="AA377" i="22"/>
  <c r="AA379" i="22"/>
  <c r="AA380" i="22"/>
  <c r="AA383" i="22"/>
  <c r="AA384" i="22"/>
  <c r="AA387" i="22"/>
  <c r="AA391" i="22"/>
  <c r="AA393" i="22"/>
  <c r="AA394" i="22"/>
  <c r="AA395" i="22"/>
  <c r="AA397" i="22"/>
  <c r="AA398" i="22"/>
  <c r="AA399" i="22"/>
  <c r="AA401" i="22"/>
  <c r="AA402" i="22"/>
  <c r="AA403" i="22"/>
  <c r="AA405" i="22"/>
  <c r="AA406" i="22"/>
  <c r="AA410" i="22"/>
  <c r="AA411" i="22"/>
  <c r="AA412" i="22"/>
  <c r="AA414" i="22"/>
  <c r="AA415" i="22"/>
  <c r="AA416" i="22"/>
  <c r="AA418" i="22"/>
  <c r="AA419" i="22"/>
  <c r="AA420" i="22"/>
  <c r="AA425" i="22"/>
  <c r="AA426" i="22"/>
  <c r="AA427" i="22"/>
  <c r="AA428" i="22"/>
  <c r="AA429" i="22"/>
  <c r="AA430" i="22"/>
  <c r="AA431" i="22"/>
  <c r="AA440" i="22"/>
  <c r="AA441" i="22"/>
  <c r="AA442" i="22"/>
  <c r="AA444" i="22"/>
  <c r="AA25" i="22" s="1"/>
  <c r="AA447" i="22"/>
  <c r="AA462" i="22" s="1"/>
  <c r="AA26" i="22" s="1"/>
  <c r="AA448" i="22"/>
  <c r="AA449" i="22"/>
  <c r="AA450" i="22"/>
  <c r="AA451" i="22"/>
  <c r="AA452" i="22"/>
  <c r="AA453" i="22"/>
  <c r="AA454" i="22"/>
  <c r="AA455" i="22"/>
  <c r="AA456" i="22"/>
  <c r="AA457" i="22"/>
  <c r="AA458" i="22"/>
  <c r="AA459" i="22"/>
  <c r="AA460" i="22"/>
  <c r="AA461" i="22"/>
  <c r="AA465" i="22"/>
  <c r="AA466" i="22"/>
  <c r="AA468" i="22"/>
  <c r="AA469" i="22"/>
  <c r="AA470" i="22"/>
  <c r="AA471" i="22"/>
  <c r="AA476" i="22"/>
  <c r="AA491" i="22" s="1"/>
  <c r="AA28" i="22" s="1"/>
  <c r="AA477" i="22"/>
  <c r="AA478" i="22"/>
  <c r="AA480" i="22"/>
  <c r="AA481" i="22"/>
  <c r="AA482" i="22"/>
  <c r="AA486" i="22"/>
  <c r="AA490" i="22"/>
  <c r="AA495" i="22"/>
  <c r="AA498" i="22"/>
  <c r="AA499" i="22"/>
  <c r="AA503" i="22"/>
  <c r="AA505" i="22" s="1"/>
  <c r="AA30" i="22" s="1"/>
  <c r="AA504" i="22"/>
  <c r="AA508" i="22"/>
  <c r="AA31" i="22" s="1"/>
  <c r="AA523" i="22"/>
  <c r="AA524" i="22"/>
  <c r="AA526" i="22"/>
  <c r="AA618" i="22"/>
  <c r="AA619" i="22"/>
  <c r="AA639" i="22" s="1"/>
  <c r="AA44" i="22" s="1"/>
  <c r="AA620" i="22"/>
  <c r="AA621" i="22"/>
  <c r="AA622" i="22"/>
  <c r="AA623" i="22"/>
  <c r="AA624" i="22"/>
  <c r="AA625" i="22"/>
  <c r="AA626" i="22"/>
  <c r="AA627" i="22"/>
  <c r="AA628" i="22"/>
  <c r="AA629" i="22"/>
  <c r="AA630" i="22"/>
  <c r="AA631" i="22"/>
  <c r="AA632" i="22"/>
  <c r="AA633" i="22"/>
  <c r="AA634" i="22"/>
  <c r="AA635" i="22"/>
  <c r="AA636" i="22"/>
  <c r="AA637" i="22"/>
  <c r="AA643" i="22"/>
  <c r="AA644" i="22"/>
  <c r="AA650" i="22"/>
  <c r="AA652" i="22"/>
  <c r="AA656" i="22"/>
  <c r="AA663" i="22" s="1"/>
  <c r="AA46" i="22" s="1"/>
  <c r="AA657" i="22"/>
  <c r="AA658" i="22"/>
  <c r="AA659" i="22"/>
  <c r="AA660" i="22"/>
  <c r="AA661" i="22"/>
  <c r="AA667" i="22"/>
  <c r="AA668" i="22"/>
  <c r="AA669" i="22"/>
  <c r="AA671" i="22"/>
  <c r="AA672" i="22"/>
  <c r="AA673" i="22"/>
  <c r="AA675" i="22"/>
  <c r="AA676" i="22"/>
  <c r="AA677" i="22"/>
  <c r="AA679" i="22"/>
  <c r="AA680" i="22"/>
  <c r="AA681" i="22"/>
  <c r="AA683" i="22"/>
  <c r="AA684" i="22"/>
  <c r="AA690" i="22"/>
  <c r="AA692" i="22"/>
  <c r="AA693" i="22"/>
  <c r="AA694" i="22"/>
  <c r="AA701" i="22"/>
  <c r="AA706" i="22"/>
  <c r="AA708" i="22"/>
  <c r="AA709" i="22"/>
  <c r="AA710" i="22"/>
  <c r="AA712" i="22"/>
  <c r="AA713" i="22"/>
  <c r="AA714" i="22"/>
  <c r="AA716" i="22"/>
  <c r="AA717" i="22"/>
  <c r="AA720" i="22"/>
  <c r="AA721" i="22"/>
  <c r="AA725" i="22"/>
  <c r="AA728" i="22"/>
  <c r="AA729" i="22"/>
  <c r="AA730" i="22"/>
  <c r="AA744" i="22"/>
  <c r="AA745" i="22"/>
  <c r="AA54" i="22"/>
  <c r="AA765" i="22"/>
  <c r="AA56" i="22" s="1"/>
  <c r="AA529" i="22"/>
  <c r="AA530" i="22"/>
  <c r="AA532" i="22"/>
  <c r="AA533" i="22"/>
  <c r="AA536" i="22"/>
  <c r="AA537" i="22"/>
  <c r="AA538" i="22"/>
  <c r="AA540" i="22"/>
  <c r="AA541" i="22"/>
  <c r="AA542" i="22"/>
  <c r="AA544" i="22"/>
  <c r="AA550" i="22"/>
  <c r="AA554" i="22"/>
  <c r="AA555" i="22"/>
  <c r="AA558" i="22"/>
  <c r="AA563" i="22"/>
  <c r="AA564" i="22"/>
  <c r="AA567" i="22"/>
  <c r="AA568" i="22"/>
  <c r="AA571" i="22"/>
  <c r="AA576" i="22"/>
  <c r="AA577" i="22"/>
  <c r="AA580" i="22"/>
  <c r="AA581" i="22"/>
  <c r="AA584" i="22"/>
  <c r="AA585" i="22"/>
  <c r="AA588" i="22"/>
  <c r="AA589" i="22"/>
  <c r="AA592" i="22"/>
  <c r="AA593" i="22"/>
  <c r="AA596" i="22"/>
  <c r="AA597" i="22"/>
  <c r="AA602" i="22"/>
  <c r="AA615" i="22" s="1"/>
  <c r="AA40" i="22" s="1"/>
  <c r="AA603" i="22"/>
  <c r="AA604" i="22"/>
  <c r="AA605" i="22"/>
  <c r="AA606" i="22"/>
  <c r="AA607" i="22"/>
  <c r="AA608" i="22"/>
  <c r="AA609" i="22"/>
  <c r="AA610" i="22"/>
  <c r="AA611" i="22"/>
  <c r="AA612" i="22"/>
  <c r="AA613" i="22"/>
  <c r="AA614" i="22"/>
  <c r="AA774" i="22"/>
  <c r="AA64" i="22"/>
  <c r="AA781" i="22"/>
  <c r="S542" i="23"/>
  <c r="S543" i="23"/>
  <c r="S544" i="23"/>
  <c r="S545" i="23"/>
  <c r="S546" i="23"/>
  <c r="S547" i="23"/>
  <c r="S548" i="23"/>
  <c r="S549" i="23"/>
  <c r="S550" i="23"/>
  <c r="S551" i="23"/>
  <c r="S552" i="23"/>
  <c r="S553" i="23"/>
  <c r="S554" i="23"/>
  <c r="S555" i="23"/>
  <c r="S556" i="23"/>
  <c r="S557" i="23"/>
  <c r="S558" i="23"/>
  <c r="S559" i="23"/>
  <c r="S560" i="23"/>
  <c r="S561" i="23"/>
  <c r="S562" i="23"/>
  <c r="S563" i="23"/>
  <c r="S564" i="23"/>
  <c r="S565" i="23"/>
  <c r="S566" i="23"/>
  <c r="S567" i="23"/>
  <c r="S568" i="23"/>
  <c r="S569" i="23"/>
  <c r="S570" i="23"/>
  <c r="S571" i="23"/>
  <c r="S572" i="23"/>
  <c r="S573" i="23"/>
  <c r="S574" i="23"/>
  <c r="S575" i="23"/>
  <c r="S576" i="23"/>
  <c r="S577" i="23"/>
  <c r="S578" i="23"/>
  <c r="S579" i="23"/>
  <c r="S580" i="23"/>
  <c r="S581" i="23"/>
  <c r="S582" i="23"/>
  <c r="S583" i="23"/>
  <c r="S584" i="23"/>
  <c r="S585" i="23"/>
  <c r="S586" i="23"/>
  <c r="S587" i="23"/>
  <c r="S588" i="23"/>
  <c r="S589" i="23"/>
  <c r="S590" i="23"/>
  <c r="S591" i="23"/>
  <c r="S592" i="23"/>
  <c r="S593" i="23"/>
  <c r="S594" i="23"/>
  <c r="S595" i="23"/>
  <c r="S596" i="23"/>
  <c r="S597" i="23"/>
  <c r="S598" i="23"/>
  <c r="S599" i="23"/>
  <c r="S600" i="23"/>
  <c r="S601" i="23"/>
  <c r="S602" i="23"/>
  <c r="S603" i="23"/>
  <c r="S604" i="23"/>
  <c r="S605" i="23"/>
  <c r="S606" i="23"/>
  <c r="S607" i="23"/>
  <c r="S608" i="23"/>
  <c r="S609" i="23"/>
  <c r="S610" i="23"/>
  <c r="S611" i="23"/>
  <c r="S612" i="23"/>
  <c r="S613" i="23"/>
  <c r="S614" i="23"/>
  <c r="S615" i="23"/>
  <c r="S616" i="23"/>
  <c r="S617" i="23"/>
  <c r="S618" i="23"/>
  <c r="S619" i="23"/>
  <c r="S620" i="23"/>
  <c r="S621" i="23"/>
  <c r="S532" i="23"/>
  <c r="S533" i="23"/>
  <c r="S534" i="23"/>
  <c r="S535" i="23"/>
  <c r="S536" i="23"/>
  <c r="S537" i="23"/>
  <c r="S538" i="23"/>
  <c r="S539" i="23"/>
  <c r="S540" i="23"/>
  <c r="S541" i="23"/>
  <c r="S508" i="23"/>
  <c r="S509" i="23"/>
  <c r="S510" i="23"/>
  <c r="S511" i="23"/>
  <c r="S512" i="23"/>
  <c r="S513" i="23"/>
  <c r="S514" i="23"/>
  <c r="S515" i="23"/>
  <c r="S516" i="23"/>
  <c r="S517" i="23"/>
  <c r="S518" i="23"/>
  <c r="S519" i="23"/>
  <c r="S520" i="23"/>
  <c r="S521" i="23"/>
  <c r="S522" i="23"/>
  <c r="S523" i="23"/>
  <c r="S524" i="23"/>
  <c r="S525" i="23"/>
  <c r="S526" i="23"/>
  <c r="S527" i="23"/>
  <c r="S528" i="23"/>
  <c r="S529" i="23"/>
  <c r="S530" i="23"/>
  <c r="S531" i="23"/>
  <c r="S493" i="23"/>
  <c r="S494" i="23"/>
  <c r="S495" i="23"/>
  <c r="S496" i="23"/>
  <c r="S497" i="23"/>
  <c r="S498" i="23"/>
  <c r="S499" i="23"/>
  <c r="S500" i="23"/>
  <c r="S501" i="23"/>
  <c r="S502" i="23"/>
  <c r="S503" i="23"/>
  <c r="S504" i="23"/>
  <c r="S505" i="23"/>
  <c r="S506" i="23"/>
  <c r="S507" i="23"/>
  <c r="S326" i="23"/>
  <c r="S327" i="23"/>
  <c r="S328" i="23"/>
  <c r="S329" i="23"/>
  <c r="S330" i="23"/>
  <c r="S331" i="23"/>
  <c r="S332" i="23"/>
  <c r="S333" i="23"/>
  <c r="S334" i="23"/>
  <c r="S335" i="23"/>
  <c r="S336" i="23"/>
  <c r="S337" i="23"/>
  <c r="S338" i="23"/>
  <c r="S339" i="23"/>
  <c r="S340" i="23"/>
  <c r="S341" i="23"/>
  <c r="S342" i="23"/>
  <c r="S343" i="23"/>
  <c r="S344" i="23"/>
  <c r="S345" i="23"/>
  <c r="S346" i="23"/>
  <c r="S347" i="23"/>
  <c r="S348" i="23"/>
  <c r="S349" i="23"/>
  <c r="S350" i="23"/>
  <c r="S351" i="23"/>
  <c r="S352" i="23"/>
  <c r="S353" i="23"/>
  <c r="S354" i="23"/>
  <c r="S355" i="23"/>
  <c r="S356" i="23"/>
  <c r="S357" i="23"/>
  <c r="S358" i="23"/>
  <c r="S359" i="23"/>
  <c r="S360" i="23"/>
  <c r="S361" i="23"/>
  <c r="S362" i="23"/>
  <c r="S363" i="23"/>
  <c r="S364" i="23"/>
  <c r="S365" i="23"/>
  <c r="S366" i="23"/>
  <c r="S367" i="23"/>
  <c r="S368" i="23"/>
  <c r="S369" i="23"/>
  <c r="S370" i="23"/>
  <c r="S371" i="23"/>
  <c r="S372" i="23"/>
  <c r="S373" i="23"/>
  <c r="S374" i="23"/>
  <c r="S375" i="23"/>
  <c r="S376" i="23"/>
  <c r="S377" i="23"/>
  <c r="S378" i="23"/>
  <c r="S379" i="23"/>
  <c r="S380" i="23"/>
  <c r="S381" i="23"/>
  <c r="S382" i="23"/>
  <c r="S383" i="23"/>
  <c r="S384" i="23"/>
  <c r="S385" i="23"/>
  <c r="S386" i="23"/>
  <c r="S387" i="23"/>
  <c r="S388" i="23"/>
  <c r="S389" i="23"/>
  <c r="S390" i="23"/>
  <c r="S391" i="23"/>
  <c r="S392" i="23"/>
  <c r="S393" i="23"/>
  <c r="S394" i="23"/>
  <c r="S395" i="23"/>
  <c r="S396" i="23"/>
  <c r="S397" i="23"/>
  <c r="S398" i="23"/>
  <c r="S399" i="23"/>
  <c r="S400" i="23"/>
  <c r="S401" i="23"/>
  <c r="S402" i="23"/>
  <c r="S403" i="23"/>
  <c r="S404" i="23"/>
  <c r="S405" i="23"/>
  <c r="S406" i="23"/>
  <c r="S407" i="23"/>
  <c r="S408" i="23"/>
  <c r="S409" i="23"/>
  <c r="S410" i="23"/>
  <c r="S411" i="23"/>
  <c r="S412" i="23"/>
  <c r="S413" i="23"/>
  <c r="S414" i="23"/>
  <c r="S415" i="23"/>
  <c r="S416" i="23"/>
  <c r="S417" i="23"/>
  <c r="S418" i="23"/>
  <c r="S419" i="23"/>
  <c r="S420" i="23"/>
  <c r="S421" i="23"/>
  <c r="S422" i="23"/>
  <c r="S423" i="23"/>
  <c r="S424" i="23"/>
  <c r="S425" i="23"/>
  <c r="S426" i="23"/>
  <c r="S427" i="23"/>
  <c r="S428" i="23"/>
  <c r="S429" i="23"/>
  <c r="S430" i="23"/>
  <c r="S431" i="23"/>
  <c r="S432" i="23"/>
  <c r="S433" i="23"/>
  <c r="S434" i="23"/>
  <c r="S435" i="23"/>
  <c r="S436" i="23"/>
  <c r="S437" i="23"/>
  <c r="S438" i="23"/>
  <c r="S439" i="23"/>
  <c r="S440" i="23"/>
  <c r="S441" i="23"/>
  <c r="S442" i="23"/>
  <c r="S443" i="23"/>
  <c r="S444" i="23"/>
  <c r="S445" i="23"/>
  <c r="S446" i="23"/>
  <c r="S447" i="23"/>
  <c r="S448" i="23"/>
  <c r="S449" i="23"/>
  <c r="S450" i="23"/>
  <c r="S451" i="23"/>
  <c r="S452" i="23"/>
  <c r="S453" i="23"/>
  <c r="S454" i="23"/>
  <c r="S455" i="23"/>
  <c r="S456" i="23"/>
  <c r="S457" i="23"/>
  <c r="S458" i="23"/>
  <c r="S459" i="23"/>
  <c r="S460" i="23"/>
  <c r="S461" i="23"/>
  <c r="S462" i="23"/>
  <c r="S463" i="23"/>
  <c r="S464" i="23"/>
  <c r="S465" i="23"/>
  <c r="S466" i="23"/>
  <c r="S467" i="23"/>
  <c r="S468" i="23"/>
  <c r="S469" i="23"/>
  <c r="S470" i="23"/>
  <c r="S471" i="23"/>
  <c r="S472" i="23"/>
  <c r="S473" i="23"/>
  <c r="S474" i="23"/>
  <c r="S475" i="23"/>
  <c r="S476" i="23"/>
  <c r="S477" i="23"/>
  <c r="S478" i="23"/>
  <c r="S479" i="23"/>
  <c r="S480" i="23"/>
  <c r="S481" i="23"/>
  <c r="S482" i="23"/>
  <c r="S483" i="23"/>
  <c r="S484" i="23"/>
  <c r="S485" i="23"/>
  <c r="S486" i="23"/>
  <c r="S487" i="23"/>
  <c r="S488" i="23"/>
  <c r="S489" i="23"/>
  <c r="S490" i="23"/>
  <c r="S491" i="23"/>
  <c r="S492" i="23"/>
  <c r="S318" i="23"/>
  <c r="S319" i="23"/>
  <c r="S320" i="23"/>
  <c r="S321" i="23"/>
  <c r="S322" i="23"/>
  <c r="S323" i="23"/>
  <c r="S324" i="23"/>
  <c r="S325" i="23"/>
  <c r="S263" i="23"/>
  <c r="S264" i="23"/>
  <c r="S265" i="23"/>
  <c r="S266" i="23"/>
  <c r="S267" i="23"/>
  <c r="S268" i="23"/>
  <c r="S269" i="23"/>
  <c r="S270" i="23"/>
  <c r="S271" i="23"/>
  <c r="S272" i="23"/>
  <c r="S273" i="23"/>
  <c r="S274" i="23"/>
  <c r="S275" i="23"/>
  <c r="S276" i="23"/>
  <c r="S277" i="23"/>
  <c r="S278" i="23"/>
  <c r="S279" i="23"/>
  <c r="S280" i="23"/>
  <c r="S281" i="23"/>
  <c r="S282" i="23"/>
  <c r="S283" i="23"/>
  <c r="S284" i="23"/>
  <c r="S285" i="23"/>
  <c r="S286" i="23"/>
  <c r="S287" i="23"/>
  <c r="S288" i="23"/>
  <c r="S289" i="23"/>
  <c r="S290" i="23"/>
  <c r="S291" i="23"/>
  <c r="S292" i="23"/>
  <c r="S293" i="23"/>
  <c r="S294" i="23"/>
  <c r="S295" i="23"/>
  <c r="S296" i="23"/>
  <c r="S297" i="23"/>
  <c r="S298" i="23"/>
  <c r="S299" i="23"/>
  <c r="S300" i="23"/>
  <c r="S301" i="23"/>
  <c r="S302" i="23"/>
  <c r="S303" i="23"/>
  <c r="S304" i="23"/>
  <c r="S305" i="23"/>
  <c r="S306" i="23"/>
  <c r="S307" i="23"/>
  <c r="S308" i="23"/>
  <c r="S309" i="23"/>
  <c r="S310" i="23"/>
  <c r="S311" i="23"/>
  <c r="S312" i="23"/>
  <c r="S313" i="23"/>
  <c r="S314" i="23"/>
  <c r="S315" i="23"/>
  <c r="S316" i="23"/>
  <c r="S317" i="23"/>
  <c r="S213" i="23"/>
  <c r="S214" i="23"/>
  <c r="S215" i="23"/>
  <c r="S216" i="23"/>
  <c r="S217" i="23"/>
  <c r="S218" i="23"/>
  <c r="S219" i="23"/>
  <c r="S220" i="23"/>
  <c r="S221" i="23"/>
  <c r="S222" i="23"/>
  <c r="S223" i="23"/>
  <c r="S224" i="23"/>
  <c r="S225" i="23"/>
  <c r="S226" i="23"/>
  <c r="S227" i="23"/>
  <c r="S228" i="23"/>
  <c r="S229" i="23"/>
  <c r="S230" i="23"/>
  <c r="S231" i="23"/>
  <c r="S232" i="23"/>
  <c r="S233" i="23"/>
  <c r="S234" i="23"/>
  <c r="S235" i="23"/>
  <c r="S236" i="23"/>
  <c r="S237" i="23"/>
  <c r="S238" i="23"/>
  <c r="S239" i="23"/>
  <c r="S240" i="23"/>
  <c r="S241" i="23"/>
  <c r="S242" i="23"/>
  <c r="S243" i="23"/>
  <c r="S244" i="23"/>
  <c r="S245" i="23"/>
  <c r="S246" i="23"/>
  <c r="S247" i="23"/>
  <c r="S248" i="23"/>
  <c r="S249" i="23"/>
  <c r="S250" i="23"/>
  <c r="S251" i="23"/>
  <c r="S252" i="23"/>
  <c r="S253" i="23"/>
  <c r="S254" i="23"/>
  <c r="S255" i="23"/>
  <c r="S256" i="23"/>
  <c r="S257" i="23"/>
  <c r="S258" i="23"/>
  <c r="S259" i="23"/>
  <c r="S260" i="23"/>
  <c r="S261" i="23"/>
  <c r="S262" i="23"/>
  <c r="S81" i="23"/>
  <c r="S82" i="23"/>
  <c r="S83" i="23"/>
  <c r="S84" i="23"/>
  <c r="S85" i="23"/>
  <c r="S86" i="23"/>
  <c r="S87" i="23"/>
  <c r="S88" i="23"/>
  <c r="S89" i="23"/>
  <c r="S90" i="23"/>
  <c r="S91" i="23"/>
  <c r="S92" i="23"/>
  <c r="S93" i="23"/>
  <c r="S94" i="23"/>
  <c r="S95" i="23"/>
  <c r="S96" i="23"/>
  <c r="S97" i="23"/>
  <c r="S98" i="23"/>
  <c r="S99" i="23"/>
  <c r="S100" i="23"/>
  <c r="S101" i="23"/>
  <c r="S102" i="23"/>
  <c r="S103" i="23"/>
  <c r="S104" i="23"/>
  <c r="S105" i="23"/>
  <c r="S106" i="23"/>
  <c r="S107" i="23"/>
  <c r="S108" i="23"/>
  <c r="S109" i="23"/>
  <c r="S110" i="23"/>
  <c r="S111" i="23"/>
  <c r="S112" i="23"/>
  <c r="S113" i="23"/>
  <c r="S114" i="23"/>
  <c r="S115" i="23"/>
  <c r="S116" i="23"/>
  <c r="S117" i="23"/>
  <c r="S118" i="23"/>
  <c r="S119" i="23"/>
  <c r="S120" i="23"/>
  <c r="S121" i="23"/>
  <c r="S122" i="23"/>
  <c r="S123" i="23"/>
  <c r="S124" i="23"/>
  <c r="S125" i="23"/>
  <c r="S126" i="23"/>
  <c r="S127" i="23"/>
  <c r="S128" i="23"/>
  <c r="S129" i="23"/>
  <c r="S130" i="23"/>
  <c r="S131" i="23"/>
  <c r="S132" i="23"/>
  <c r="S133" i="23"/>
  <c r="S134" i="23"/>
  <c r="S135" i="23"/>
  <c r="S136" i="23"/>
  <c r="S137" i="23"/>
  <c r="S138" i="23"/>
  <c r="S139" i="23"/>
  <c r="S140" i="23"/>
  <c r="S141" i="23"/>
  <c r="S142" i="23"/>
  <c r="S143" i="23"/>
  <c r="S144" i="23"/>
  <c r="S145" i="23"/>
  <c r="S146" i="23"/>
  <c r="S147" i="23"/>
  <c r="S148" i="23"/>
  <c r="S149" i="23"/>
  <c r="S150" i="23"/>
  <c r="S151" i="23"/>
  <c r="S152" i="23"/>
  <c r="S153" i="23"/>
  <c r="S154" i="23"/>
  <c r="S155" i="23"/>
  <c r="S156" i="23"/>
  <c r="S157" i="23"/>
  <c r="S158" i="23"/>
  <c r="S159" i="23"/>
  <c r="S160" i="23"/>
  <c r="S161" i="23"/>
  <c r="S162" i="23"/>
  <c r="S163" i="23"/>
  <c r="S164" i="23"/>
  <c r="S165" i="23"/>
  <c r="S166" i="23"/>
  <c r="S167" i="23"/>
  <c r="S168" i="23"/>
  <c r="S169" i="23"/>
  <c r="S170" i="23"/>
  <c r="S171" i="23"/>
  <c r="S172" i="23"/>
  <c r="S173" i="23"/>
  <c r="S174" i="23"/>
  <c r="S175" i="23"/>
  <c r="S176" i="23"/>
  <c r="S177" i="23"/>
  <c r="S178" i="23"/>
  <c r="S179" i="23"/>
  <c r="S180" i="23"/>
  <c r="S181" i="23"/>
  <c r="S182" i="23"/>
  <c r="S183" i="23"/>
  <c r="S184" i="23"/>
  <c r="S185" i="23"/>
  <c r="S186" i="23"/>
  <c r="S187" i="23"/>
  <c r="S188" i="23"/>
  <c r="S189" i="23"/>
  <c r="S190" i="23"/>
  <c r="S191" i="23"/>
  <c r="S192" i="23"/>
  <c r="S193" i="23"/>
  <c r="S194" i="23"/>
  <c r="S195" i="23"/>
  <c r="S196" i="23"/>
  <c r="S197" i="23"/>
  <c r="S198" i="23"/>
  <c r="S199" i="23"/>
  <c r="S200" i="23"/>
  <c r="S201" i="23"/>
  <c r="S202" i="23"/>
  <c r="S203" i="23"/>
  <c r="S204" i="23"/>
  <c r="S205" i="23"/>
  <c r="S206" i="23"/>
  <c r="S207" i="23"/>
  <c r="S208" i="23"/>
  <c r="S209" i="23"/>
  <c r="S210" i="23"/>
  <c r="S211" i="23"/>
  <c r="S212" i="23"/>
  <c r="S35" i="23"/>
  <c r="S36" i="23"/>
  <c r="S37" i="23"/>
  <c r="S38" i="23"/>
  <c r="S39" i="23"/>
  <c r="S40" i="23"/>
  <c r="S41" i="23"/>
  <c r="S42" i="23"/>
  <c r="S43" i="23"/>
  <c r="S44" i="23"/>
  <c r="S45" i="23"/>
  <c r="S46" i="23"/>
  <c r="S47" i="23"/>
  <c r="S48" i="23"/>
  <c r="S49" i="23"/>
  <c r="S50" i="23"/>
  <c r="S51" i="23"/>
  <c r="S52" i="23"/>
  <c r="S53" i="23"/>
  <c r="S54" i="23"/>
  <c r="S55" i="23"/>
  <c r="S56" i="23"/>
  <c r="S57" i="23"/>
  <c r="S58" i="23"/>
  <c r="S59" i="23"/>
  <c r="S60" i="23"/>
  <c r="S61" i="23"/>
  <c r="S62" i="23"/>
  <c r="S63" i="23"/>
  <c r="S64" i="23"/>
  <c r="S65" i="23"/>
  <c r="S66" i="23"/>
  <c r="S67" i="23"/>
  <c r="S68" i="23"/>
  <c r="S69" i="23"/>
  <c r="S70" i="23"/>
  <c r="S71" i="23"/>
  <c r="S72" i="23"/>
  <c r="S73" i="23"/>
  <c r="S74" i="23"/>
  <c r="S75" i="23"/>
  <c r="S76" i="23"/>
  <c r="S77" i="23"/>
  <c r="S78" i="23"/>
  <c r="S79" i="23"/>
  <c r="S80" i="23"/>
  <c r="S3" i="23"/>
  <c r="S4" i="23"/>
  <c r="S5" i="23"/>
  <c r="S6" i="23"/>
  <c r="S7" i="23"/>
  <c r="S8" i="23"/>
  <c r="S9" i="23"/>
  <c r="S10" i="23"/>
  <c r="S11" i="23"/>
  <c r="S12" i="23"/>
  <c r="S13" i="23"/>
  <c r="S14" i="23"/>
  <c r="S15" i="23"/>
  <c r="S16" i="23"/>
  <c r="S17" i="23"/>
  <c r="S18" i="23"/>
  <c r="S19" i="23"/>
  <c r="S20" i="23"/>
  <c r="S21" i="23"/>
  <c r="S22" i="23"/>
  <c r="S23" i="23"/>
  <c r="S24" i="23"/>
  <c r="S25" i="23"/>
  <c r="S26" i="23"/>
  <c r="S27" i="23"/>
  <c r="S28" i="23"/>
  <c r="S29" i="23"/>
  <c r="S30" i="23"/>
  <c r="S31" i="23"/>
  <c r="S32" i="23"/>
  <c r="S33" i="23"/>
  <c r="S34" i="23"/>
  <c r="S2" i="23"/>
  <c r="K89" i="24"/>
  <c r="K4" i="24"/>
  <c r="K115" i="24"/>
  <c r="K6" i="24"/>
  <c r="K165" i="24"/>
  <c r="K8" i="24"/>
  <c r="K215" i="24"/>
  <c r="K13" i="24" s="1"/>
  <c r="K251" i="24"/>
  <c r="K15" i="24" s="1"/>
  <c r="K291" i="24"/>
  <c r="K17" i="24" s="1"/>
  <c r="K326" i="24"/>
  <c r="K19" i="24" s="1"/>
  <c r="K368" i="24"/>
  <c r="K21" i="24" s="1"/>
  <c r="K407" i="24"/>
  <c r="K23" i="24" s="1"/>
  <c r="K444" i="24"/>
  <c r="K25" i="24" s="1"/>
  <c r="K473" i="24"/>
  <c r="K27" i="24" s="1"/>
  <c r="K500" i="24"/>
  <c r="K29" i="24" s="1"/>
  <c r="K31" i="24"/>
  <c r="K639" i="24"/>
  <c r="K44" i="24" s="1"/>
  <c r="K663" i="24"/>
  <c r="K46" i="24" s="1"/>
  <c r="K698" i="24"/>
  <c r="K48" i="24" s="1"/>
  <c r="K745" i="24"/>
  <c r="K54" i="24"/>
  <c r="K765" i="24"/>
  <c r="K56" i="24"/>
  <c r="K559" i="24"/>
  <c r="K37" i="24" s="1"/>
  <c r="K599" i="24"/>
  <c r="K39" i="24" s="1"/>
  <c r="K774" i="24"/>
  <c r="K64" i="24"/>
  <c r="K509" i="24"/>
  <c r="K781" i="24"/>
  <c r="Z747" i="24"/>
  <c r="Z746" i="24"/>
  <c r="Z735" i="24"/>
  <c r="Z734" i="24"/>
  <c r="Z253" i="24"/>
  <c r="Z252" i="24"/>
  <c r="K509" i="22"/>
  <c r="Z252" i="22"/>
  <c r="Z253" i="22"/>
  <c r="Z734" i="22"/>
  <c r="Z735" i="22"/>
  <c r="Z746" i="22"/>
  <c r="Z747" i="22"/>
  <c r="Y50" i="22" l="1"/>
  <c r="Y59" i="22"/>
  <c r="Y63" i="22" s="1"/>
  <c r="Y66" i="22" s="1"/>
  <c r="Q165" i="22"/>
  <c r="Q8" i="22" s="1"/>
  <c r="Q278" i="22"/>
  <c r="Q16" i="22" s="1"/>
  <c r="AA5" i="22"/>
  <c r="Z4" i="22"/>
  <c r="AA326" i="22"/>
  <c r="AA19" i="22" s="1"/>
  <c r="Z368" i="22"/>
  <c r="Z21" i="22" s="1"/>
  <c r="Z663" i="22"/>
  <c r="Z46" i="22" s="1"/>
  <c r="Y57" i="22"/>
  <c r="AA115" i="22"/>
  <c r="AA6" i="22" s="1"/>
  <c r="V33" i="22"/>
  <c r="V59" i="22" s="1"/>
  <c r="V63" i="22" s="1"/>
  <c r="V66" i="22" s="1"/>
  <c r="R130" i="22"/>
  <c r="R7" i="22" s="1"/>
  <c r="W41" i="22"/>
  <c r="V50" i="22"/>
  <c r="U745" i="22"/>
  <c r="U54" i="22" s="1"/>
  <c r="R294" i="22"/>
  <c r="R309" i="22" s="1"/>
  <c r="R18" i="22" s="1"/>
  <c r="S309" i="22"/>
  <c r="S18" i="22" s="1"/>
  <c r="S165" i="22"/>
  <c r="S8" i="22" s="1"/>
  <c r="Q642" i="22"/>
  <c r="O551" i="22"/>
  <c r="P551" i="22" s="1"/>
  <c r="Q551" i="22"/>
  <c r="S551" i="22"/>
  <c r="R551" i="22" s="1"/>
  <c r="AA731" i="22"/>
  <c r="AA670" i="22"/>
  <c r="AA400" i="22"/>
  <c r="AA392" i="22"/>
  <c r="AA265" i="22"/>
  <c r="AA257" i="22"/>
  <c r="AA278" i="22" s="1"/>
  <c r="AA16" i="22" s="1"/>
  <c r="AA570" i="22"/>
  <c r="AA562" i="22"/>
  <c r="AA557" i="22"/>
  <c r="AA549" i="22"/>
  <c r="AA702" i="22"/>
  <c r="AA703" i="22" s="1"/>
  <c r="AA647" i="22"/>
  <c r="AA386" i="22"/>
  <c r="AA382" i="22"/>
  <c r="AA374" i="22"/>
  <c r="AA509" i="22"/>
  <c r="AA565" i="22"/>
  <c r="AA556" i="22"/>
  <c r="AA552" i="22"/>
  <c r="AA548" i="22"/>
  <c r="AA539" i="22"/>
  <c r="AA535" i="22"/>
  <c r="AA531" i="22"/>
  <c r="AA545" i="22" s="1"/>
  <c r="AA722" i="22"/>
  <c r="AA695" i="22"/>
  <c r="AA642" i="22"/>
  <c r="AA32" i="22"/>
  <c r="AA316" i="22"/>
  <c r="AA307" i="22"/>
  <c r="AA299" i="22"/>
  <c r="AA295" i="22"/>
  <c r="AA309" i="22" s="1"/>
  <c r="AA18" i="22" s="1"/>
  <c r="AA214" i="22"/>
  <c r="AA215" i="22" s="1"/>
  <c r="AA13" i="22" s="1"/>
  <c r="AA173" i="22"/>
  <c r="AA175" i="22" s="1"/>
  <c r="AA106" i="22"/>
  <c r="Z575" i="22"/>
  <c r="Z551" i="22"/>
  <c r="Z559" i="22" s="1"/>
  <c r="Z37" i="22" s="1"/>
  <c r="Z703" i="22"/>
  <c r="Z678" i="22"/>
  <c r="Z687" i="22" s="1"/>
  <c r="Z47" i="22" s="1"/>
  <c r="Z31" i="22"/>
  <c r="Z479" i="22"/>
  <c r="Z491" i="22" s="1"/>
  <c r="Z28" i="22" s="1"/>
  <c r="Z417" i="22"/>
  <c r="Z422" i="22" s="1"/>
  <c r="Z24" i="22" s="1"/>
  <c r="Y64" i="22"/>
  <c r="Y55" i="22"/>
  <c r="W64" i="22"/>
  <c r="W50" i="22"/>
  <c r="W4" i="22"/>
  <c r="W10" i="22" s="1"/>
  <c r="V32" i="22"/>
  <c r="U509" i="22"/>
  <c r="U703" i="22"/>
  <c r="U444" i="22"/>
  <c r="U25" i="22" s="1"/>
  <c r="U388" i="22"/>
  <c r="U22" i="22" s="1"/>
  <c r="Z349" i="22"/>
  <c r="U368" i="22"/>
  <c r="U21" i="22" s="1"/>
  <c r="U291" i="22"/>
  <c r="U17" i="22" s="1"/>
  <c r="Z281" i="22"/>
  <c r="Z291" i="22" s="1"/>
  <c r="Z17" i="22" s="1"/>
  <c r="U231" i="22"/>
  <c r="U14" i="22" s="1"/>
  <c r="Z130" i="22"/>
  <c r="Z7" i="22" s="1"/>
  <c r="U102" i="22"/>
  <c r="U5" i="22" s="1"/>
  <c r="Z92" i="22"/>
  <c r="Z102" i="22" s="1"/>
  <c r="Z5" i="22" s="1"/>
  <c r="T779" i="22"/>
  <c r="T10" i="22"/>
  <c r="T59" i="22" s="1"/>
  <c r="T63" i="22" s="1"/>
  <c r="T66" i="22" s="1"/>
  <c r="S31" i="22"/>
  <c r="S130" i="22"/>
  <c r="S7" i="22" s="1"/>
  <c r="R545" i="22"/>
  <c r="R749" i="22"/>
  <c r="R759" i="22" s="1"/>
  <c r="R55" i="22" s="1"/>
  <c r="R737" i="22"/>
  <c r="R702" i="22"/>
  <c r="S703" i="22"/>
  <c r="R448" i="22"/>
  <c r="R462" i="22" s="1"/>
  <c r="R26" i="22" s="1"/>
  <c r="S462" i="22"/>
  <c r="S26" i="22" s="1"/>
  <c r="R281" i="22"/>
  <c r="R291" i="22" s="1"/>
  <c r="R17" i="22" s="1"/>
  <c r="R278" i="22"/>
  <c r="R16" i="22" s="1"/>
  <c r="R178" i="22"/>
  <c r="R134" i="22"/>
  <c r="R115" i="22"/>
  <c r="R6" i="22" s="1"/>
  <c r="R70" i="22"/>
  <c r="Q482" i="22"/>
  <c r="Q491" i="22"/>
  <c r="Q28" i="22" s="1"/>
  <c r="P31" i="22"/>
  <c r="Q508" i="22"/>
  <c r="P251" i="22"/>
  <c r="P15" i="22" s="1"/>
  <c r="O763" i="22"/>
  <c r="P763" i="22" s="1"/>
  <c r="P765" i="22" s="1"/>
  <c r="P56" i="22" s="1"/>
  <c r="Q763" i="22"/>
  <c r="O755" i="22"/>
  <c r="P755" i="22" s="1"/>
  <c r="Q755" i="22" s="1"/>
  <c r="U755" i="22"/>
  <c r="Z755" i="22" s="1"/>
  <c r="Z759" i="22" s="1"/>
  <c r="Z55" i="22" s="1"/>
  <c r="O744" i="22"/>
  <c r="P744" i="22" s="1"/>
  <c r="S744" i="22"/>
  <c r="R744" i="22" s="1"/>
  <c r="Z744" i="22"/>
  <c r="Z745" i="22" s="1"/>
  <c r="Z54" i="22" s="1"/>
  <c r="Q744" i="22"/>
  <c r="O727" i="22"/>
  <c r="P727" i="22" s="1"/>
  <c r="Z727" i="22"/>
  <c r="Q727" i="22"/>
  <c r="O718" i="22"/>
  <c r="P718" i="22" s="1"/>
  <c r="Q718" i="22" s="1"/>
  <c r="S718" i="22"/>
  <c r="R718" i="22" s="1"/>
  <c r="O711" i="22"/>
  <c r="P711" i="22" s="1"/>
  <c r="Q711" i="22" s="1"/>
  <c r="Z711" i="22"/>
  <c r="Z733" i="22" s="1"/>
  <c r="Z53" i="22" s="1"/>
  <c r="O696" i="22"/>
  <c r="P696" i="22" s="1"/>
  <c r="Q696" i="22" s="1"/>
  <c r="U696" i="22"/>
  <c r="U698" i="22" s="1"/>
  <c r="U48" i="22" s="1"/>
  <c r="O278" i="22"/>
  <c r="O16" i="22" s="1"/>
  <c r="U687" i="22"/>
  <c r="U47" i="22" s="1"/>
  <c r="R559" i="22"/>
  <c r="R37" i="22" s="1"/>
  <c r="R372" i="22"/>
  <c r="R388" i="22" s="1"/>
  <c r="R22" i="22" s="1"/>
  <c r="S388" i="22"/>
  <c r="S22" i="22" s="1"/>
  <c r="Q602" i="22"/>
  <c r="P175" i="22"/>
  <c r="P9" i="22" s="1"/>
  <c r="Q168" i="22"/>
  <c r="Q175" i="22" s="1"/>
  <c r="Q9" i="22" s="1"/>
  <c r="O559" i="22"/>
  <c r="O37" i="22" s="1"/>
  <c r="P549" i="22"/>
  <c r="O534" i="22"/>
  <c r="P534" i="22" s="1"/>
  <c r="P545" i="22" s="1"/>
  <c r="Q534" i="22"/>
  <c r="AA715" i="22"/>
  <c r="AA674" i="22"/>
  <c r="AA413" i="22"/>
  <c r="AA422" i="22" s="1"/>
  <c r="AA24" i="22" s="1"/>
  <c r="AA396" i="22"/>
  <c r="AA230" i="22"/>
  <c r="AA231" i="22" s="1"/>
  <c r="AA14" i="22" s="1"/>
  <c r="Z566" i="22"/>
  <c r="Z392" i="22"/>
  <c r="Z273" i="22"/>
  <c r="Z278" i="22" s="1"/>
  <c r="Z16" i="22" s="1"/>
  <c r="Z251" i="22"/>
  <c r="Z15" i="22" s="1"/>
  <c r="Y33" i="22"/>
  <c r="W779" i="22"/>
  <c r="W782" i="22" s="1"/>
  <c r="V41" i="22"/>
  <c r="V776" i="22"/>
  <c r="U534" i="22"/>
  <c r="AA534" i="22" s="1"/>
  <c r="U545" i="22"/>
  <c r="U765" i="22"/>
  <c r="U56" i="22" s="1"/>
  <c r="U733" i="22"/>
  <c r="U53" i="22" s="1"/>
  <c r="Z407" i="22"/>
  <c r="Z23" i="22" s="1"/>
  <c r="U326" i="22"/>
  <c r="U19" i="22" s="1"/>
  <c r="Z294" i="22"/>
  <c r="Z309" i="22" s="1"/>
  <c r="Z18" i="22" s="1"/>
  <c r="U309" i="22"/>
  <c r="U18" i="22" s="1"/>
  <c r="Z168" i="22"/>
  <c r="Z175" i="22" s="1"/>
  <c r="Z9" i="22" s="1"/>
  <c r="U175" i="22"/>
  <c r="U9" i="22" s="1"/>
  <c r="U115" i="22"/>
  <c r="U6" i="22" s="1"/>
  <c r="Z105" i="22"/>
  <c r="Z115" i="22" s="1"/>
  <c r="Z6" i="22" s="1"/>
  <c r="S559" i="22"/>
  <c r="S37" i="22" s="1"/>
  <c r="S698" i="22"/>
  <c r="S48" i="22" s="1"/>
  <c r="R602" i="22"/>
  <c r="R31" i="22"/>
  <c r="R509" i="22"/>
  <c r="R476" i="22"/>
  <c r="R491" i="22" s="1"/>
  <c r="R28" i="22" s="1"/>
  <c r="S491" i="22"/>
  <c r="S28" i="22" s="1"/>
  <c r="S344" i="22"/>
  <c r="S20" i="22" s="1"/>
  <c r="R326" i="22"/>
  <c r="R19" i="22" s="1"/>
  <c r="R175" i="22"/>
  <c r="R9" i="22" s="1"/>
  <c r="R165" i="22"/>
  <c r="R8" i="22" s="1"/>
  <c r="R89" i="22"/>
  <c r="P505" i="22"/>
  <c r="P30" i="22" s="1"/>
  <c r="Q503" i="22"/>
  <c r="Q505" i="22" s="1"/>
  <c r="Q30" i="22" s="1"/>
  <c r="P115" i="22"/>
  <c r="P6" i="22" s="1"/>
  <c r="Q105" i="22"/>
  <c r="Q115" i="22" s="1"/>
  <c r="Q6" i="22" s="1"/>
  <c r="K559" i="22"/>
  <c r="K37" i="22" s="1"/>
  <c r="O569" i="22"/>
  <c r="Z569" i="22"/>
  <c r="S569" i="22"/>
  <c r="R569" i="22" s="1"/>
  <c r="O515" i="22"/>
  <c r="P515" i="22" s="1"/>
  <c r="Q515" i="22" s="1"/>
  <c r="U515" i="22"/>
  <c r="K526" i="22"/>
  <c r="O512" i="22"/>
  <c r="S512" i="22"/>
  <c r="R562" i="22"/>
  <c r="R572" i="22" s="1"/>
  <c r="R38" i="22" s="1"/>
  <c r="S572" i="22"/>
  <c r="S38" i="22" s="1"/>
  <c r="R703" i="22"/>
  <c r="Q765" i="22"/>
  <c r="Q56" i="22" s="1"/>
  <c r="P698" i="22"/>
  <c r="P48" i="22" s="1"/>
  <c r="O543" i="22"/>
  <c r="P543" i="22" s="1"/>
  <c r="Q543" i="22" s="1"/>
  <c r="Z543" i="22"/>
  <c r="S543" i="22"/>
  <c r="R543" i="22" s="1"/>
  <c r="P344" i="22"/>
  <c r="P20" i="22" s="1"/>
  <c r="Q329" i="22"/>
  <c r="Q344" i="22" s="1"/>
  <c r="Q20" i="22" s="1"/>
  <c r="AA707" i="22"/>
  <c r="AA666" i="22"/>
  <c r="AA687" i="22" s="1"/>
  <c r="AA47" i="22" s="1"/>
  <c r="AA261" i="22"/>
  <c r="AA553" i="22"/>
  <c r="AA719" i="22"/>
  <c r="AA378" i="22"/>
  <c r="Z462" i="22"/>
  <c r="Z26" i="22" s="1"/>
  <c r="Z344" i="22"/>
  <c r="Z20" i="22" s="1"/>
  <c r="Y49" i="22"/>
  <c r="Y778" i="22"/>
  <c r="Y782" i="22" s="1"/>
  <c r="V779" i="22"/>
  <c r="U551" i="22"/>
  <c r="AA551" i="22" s="1"/>
  <c r="U663" i="22"/>
  <c r="U46" i="22" s="1"/>
  <c r="U422" i="22"/>
  <c r="U24" i="22" s="1"/>
  <c r="U278" i="22"/>
  <c r="U16" i="22" s="1"/>
  <c r="U215" i="22"/>
  <c r="U13" i="22" s="1"/>
  <c r="Z205" i="22"/>
  <c r="Z215" i="22" s="1"/>
  <c r="Z13" i="22" s="1"/>
  <c r="U89" i="22"/>
  <c r="T29" i="22"/>
  <c r="T33" i="22" s="1"/>
  <c r="T777" i="22"/>
  <c r="T782" i="22" s="1"/>
  <c r="S444" i="22"/>
  <c r="S25" i="22" s="1"/>
  <c r="S368" i="22"/>
  <c r="S21" i="22" s="1"/>
  <c r="R530" i="22"/>
  <c r="S545" i="22"/>
  <c r="S733" i="22"/>
  <c r="S53" i="22" s="1"/>
  <c r="S653" i="22"/>
  <c r="S45" i="22" s="1"/>
  <c r="R410" i="22"/>
  <c r="R422" i="22" s="1"/>
  <c r="R24" i="22" s="1"/>
  <c r="S422" i="22"/>
  <c r="S24" i="22" s="1"/>
  <c r="R407" i="22"/>
  <c r="R23" i="22" s="1"/>
  <c r="S278" i="22"/>
  <c r="S16" i="22" s="1"/>
  <c r="R219" i="22"/>
  <c r="R231" i="22" s="1"/>
  <c r="R14" i="22" s="1"/>
  <c r="S231" i="22"/>
  <c r="S14" i="22" s="1"/>
  <c r="S115" i="22"/>
  <c r="S6" i="22" s="1"/>
  <c r="S10" i="22" s="1"/>
  <c r="Q462" i="22"/>
  <c r="Q26" i="22" s="1"/>
  <c r="P745" i="22"/>
  <c r="P54" i="22" s="1"/>
  <c r="P703" i="22"/>
  <c r="P407" i="22"/>
  <c r="P23" i="22" s="1"/>
  <c r="Q391" i="22"/>
  <c r="P326" i="22"/>
  <c r="P19" i="22" s="1"/>
  <c r="Q294" i="22"/>
  <c r="P309" i="22"/>
  <c r="P18" i="22" s="1"/>
  <c r="O610" i="22"/>
  <c r="P610" i="22" s="1"/>
  <c r="Q610" i="22"/>
  <c r="O603" i="22"/>
  <c r="S603" i="22"/>
  <c r="R603" i="22" s="1"/>
  <c r="O594" i="22"/>
  <c r="P594" i="22" s="1"/>
  <c r="Q594" i="22" s="1"/>
  <c r="O585" i="22"/>
  <c r="P585" i="22" s="1"/>
  <c r="Q585" i="22"/>
  <c r="S585" i="22"/>
  <c r="R585" i="22" s="1"/>
  <c r="R599" i="22" s="1"/>
  <c r="R39" i="22" s="1"/>
  <c r="O578" i="22"/>
  <c r="P578" i="22" s="1"/>
  <c r="Z578" i="22"/>
  <c r="Q578" i="22"/>
  <c r="K599" i="22"/>
  <c r="K39" i="22" s="1"/>
  <c r="O678" i="22"/>
  <c r="P678" i="22" s="1"/>
  <c r="S678" i="22"/>
  <c r="R678" i="22" s="1"/>
  <c r="Q678" i="22"/>
  <c r="O670" i="22"/>
  <c r="P670" i="22" s="1"/>
  <c r="Q670" i="22" s="1"/>
  <c r="S670" i="22"/>
  <c r="R670" i="22" s="1"/>
  <c r="O645" i="22"/>
  <c r="U645" i="22"/>
  <c r="U653" i="22" s="1"/>
  <c r="U45" i="22" s="1"/>
  <c r="K653" i="22"/>
  <c r="K45" i="22" s="1"/>
  <c r="O634" i="22"/>
  <c r="P634" i="22" s="1"/>
  <c r="Q634" i="22" s="1"/>
  <c r="S634" i="22"/>
  <c r="R634" i="22" s="1"/>
  <c r="Z634" i="22"/>
  <c r="O625" i="22"/>
  <c r="P625" i="22" s="1"/>
  <c r="Q625" i="22"/>
  <c r="O618" i="22"/>
  <c r="S618" i="22"/>
  <c r="Z618" i="22"/>
  <c r="K639" i="22"/>
  <c r="K44" i="22" s="1"/>
  <c r="E494" i="22"/>
  <c r="G494" i="22" s="1"/>
  <c r="K494" i="22" s="1"/>
  <c r="E496" i="22"/>
  <c r="G496" i="22" s="1"/>
  <c r="K496" i="22" s="1"/>
  <c r="E497" i="22"/>
  <c r="G497" i="22" s="1"/>
  <c r="K497" i="22" s="1"/>
  <c r="O422" i="22"/>
  <c r="O24" i="22" s="1"/>
  <c r="O218" i="22"/>
  <c r="K231" i="22"/>
  <c r="K14" i="22" s="1"/>
  <c r="O215" i="22"/>
  <c r="O13" i="22" s="1"/>
  <c r="O72" i="22"/>
  <c r="P72" i="22" s="1"/>
  <c r="Q72" i="22" s="1"/>
  <c r="K89" i="22"/>
  <c r="P69" i="22"/>
  <c r="N41" i="22"/>
  <c r="AA559" i="24"/>
  <c r="AA37" i="24" s="1"/>
  <c r="W41" i="24"/>
  <c r="P291" i="22"/>
  <c r="P17" i="22" s="1"/>
  <c r="O765" i="22"/>
  <c r="O56" i="22" s="1"/>
  <c r="O444" i="22"/>
  <c r="O25" i="22" s="1"/>
  <c r="P422" i="22"/>
  <c r="P24" i="22" s="1"/>
  <c r="O130" i="22"/>
  <c r="O7" i="22" s="1"/>
  <c r="O112" i="22"/>
  <c r="P112" i="22" s="1"/>
  <c r="K115" i="22"/>
  <c r="K6" i="22" s="1"/>
  <c r="Q590" i="22"/>
  <c r="Q565" i="22"/>
  <c r="Q556" i="22"/>
  <c r="Q539" i="22"/>
  <c r="Q749" i="22"/>
  <c r="Q740" i="22"/>
  <c r="Q745" i="22" s="1"/>
  <c r="Q54" i="22" s="1"/>
  <c r="Q723" i="22"/>
  <c r="Q707" i="22"/>
  <c r="Q643" i="22"/>
  <c r="Q630" i="22"/>
  <c r="Q517" i="22"/>
  <c r="Q458" i="22"/>
  <c r="Q403" i="22"/>
  <c r="Q319" i="22"/>
  <c r="Q326" i="22" s="1"/>
  <c r="Q19" i="22" s="1"/>
  <c r="Q306" i="22"/>
  <c r="Q281" i="22"/>
  <c r="Q276" i="22"/>
  <c r="Q235" i="22"/>
  <c r="Q251" i="22" s="1"/>
  <c r="Q15" i="22" s="1"/>
  <c r="P666" i="22"/>
  <c r="P425" i="22"/>
  <c r="P215" i="22"/>
  <c r="P13" i="22" s="1"/>
  <c r="P118" i="22"/>
  <c r="P130" i="22" s="1"/>
  <c r="P7" i="22" s="1"/>
  <c r="K545" i="22"/>
  <c r="K687" i="22"/>
  <c r="K491" i="22"/>
  <c r="K28" i="22" s="1"/>
  <c r="K444" i="22"/>
  <c r="K25" i="22" s="1"/>
  <c r="K344" i="22"/>
  <c r="K20" i="22" s="1"/>
  <c r="K291" i="22"/>
  <c r="K17" i="22" s="1"/>
  <c r="O745" i="22"/>
  <c r="O54" i="22" s="1"/>
  <c r="O491" i="22"/>
  <c r="O28" i="22" s="1"/>
  <c r="D467" i="22"/>
  <c r="F467" i="22"/>
  <c r="O407" i="22"/>
  <c r="O23" i="22" s="1"/>
  <c r="O368" i="22"/>
  <c r="O21" i="22" s="1"/>
  <c r="P347" i="22"/>
  <c r="S758" i="22"/>
  <c r="R758" i="22" s="1"/>
  <c r="S740" i="22"/>
  <c r="R740" i="22" s="1"/>
  <c r="S730" i="22"/>
  <c r="R730" i="22" s="1"/>
  <c r="S714" i="22"/>
  <c r="R714" i="22" s="1"/>
  <c r="R733" i="22" s="1"/>
  <c r="R53" i="22" s="1"/>
  <c r="S674" i="22"/>
  <c r="R674" i="22" s="1"/>
  <c r="S666" i="22"/>
  <c r="S630" i="22"/>
  <c r="R630" i="22" s="1"/>
  <c r="Q606" i="22"/>
  <c r="Q597" i="22"/>
  <c r="Q581" i="22"/>
  <c r="Q530" i="22"/>
  <c r="Q730" i="22"/>
  <c r="Q714" i="22"/>
  <c r="Q693" i="22"/>
  <c r="Q698" i="22" s="1"/>
  <c r="Q659" i="22"/>
  <c r="Q663" i="22" s="1"/>
  <c r="Q46" i="22" s="1"/>
  <c r="Q637" i="22"/>
  <c r="Q621" i="22"/>
  <c r="Q436" i="22"/>
  <c r="Q356" i="22"/>
  <c r="Q352" i="22"/>
  <c r="Q331" i="22"/>
  <c r="Q297" i="22"/>
  <c r="Q288" i="22"/>
  <c r="Q221" i="22"/>
  <c r="Q112" i="22"/>
  <c r="P388" i="22"/>
  <c r="P22" i="22" s="1"/>
  <c r="P278" i="22"/>
  <c r="P16" i="22" s="1"/>
  <c r="P102" i="22"/>
  <c r="P5" i="22" s="1"/>
  <c r="K572" i="22"/>
  <c r="K38" i="22" s="1"/>
  <c r="K745" i="22"/>
  <c r="K54" i="22" s="1"/>
  <c r="K663" i="22"/>
  <c r="K46" i="22" s="1"/>
  <c r="K326" i="22"/>
  <c r="K19" i="22" s="1"/>
  <c r="K759" i="22"/>
  <c r="K55" i="22" s="1"/>
  <c r="O748" i="22"/>
  <c r="K733" i="22"/>
  <c r="K53" i="22" s="1"/>
  <c r="O706" i="22"/>
  <c r="O703" i="22"/>
  <c r="O698" i="22"/>
  <c r="O48" i="22" s="1"/>
  <c r="O326" i="22"/>
  <c r="O19" i="22" s="1"/>
  <c r="O309" i="22"/>
  <c r="O18" i="22" s="1"/>
  <c r="O178" i="22"/>
  <c r="K202" i="22"/>
  <c r="K12" i="22" s="1"/>
  <c r="O140" i="22"/>
  <c r="P140" i="22" s="1"/>
  <c r="Q140" i="22" s="1"/>
  <c r="K165" i="22"/>
  <c r="K8" i="22" s="1"/>
  <c r="N61" i="22"/>
  <c r="N780" i="22"/>
  <c r="N57" i="22"/>
  <c r="N777" i="22"/>
  <c r="N32" i="22"/>
  <c r="N33" i="22" s="1"/>
  <c r="AA473" i="24"/>
  <c r="AA27" i="24" s="1"/>
  <c r="V10" i="24"/>
  <c r="AA598" i="24"/>
  <c r="Z598" i="24"/>
  <c r="O251" i="22"/>
  <c r="O15" i="22" s="1"/>
  <c r="N64" i="22"/>
  <c r="N781" i="22"/>
  <c r="N49" i="22"/>
  <c r="N50" i="22" s="1"/>
  <c r="N778" i="22"/>
  <c r="N7" i="22"/>
  <c r="N10" i="22" s="1"/>
  <c r="N776" i="22"/>
  <c r="Z215" i="24"/>
  <c r="Z13" i="24" s="1"/>
  <c r="Y57" i="24"/>
  <c r="Z737" i="24"/>
  <c r="G183" i="22"/>
  <c r="K183" i="22" s="1"/>
  <c r="G179" i="22"/>
  <c r="K179" i="22" s="1"/>
  <c r="O175" i="22"/>
  <c r="O9" i="22" s="1"/>
  <c r="O165" i="22"/>
  <c r="O8" i="22" s="1"/>
  <c r="O115" i="22"/>
  <c r="O6" i="22" s="1"/>
  <c r="O102" i="22"/>
  <c r="O5" i="22" s="1"/>
  <c r="N37" i="22"/>
  <c r="N779" i="22"/>
  <c r="Z4" i="24"/>
  <c r="Y50" i="24"/>
  <c r="U781" i="24"/>
  <c r="U64" i="24"/>
  <c r="AA582" i="24"/>
  <c r="Z582" i="24"/>
  <c r="Z599" i="24" s="1"/>
  <c r="Z39" i="24" s="1"/>
  <c r="AA614" i="24"/>
  <c r="AA610" i="24"/>
  <c r="AA602" i="24"/>
  <c r="AA597" i="24"/>
  <c r="AA585" i="24"/>
  <c r="AA581" i="24"/>
  <c r="AA599" i="24" s="1"/>
  <c r="AA39" i="24" s="1"/>
  <c r="AA577" i="24"/>
  <c r="AA555" i="24"/>
  <c r="AA551" i="24"/>
  <c r="AA476" i="24"/>
  <c r="AA470" i="24"/>
  <c r="AA466" i="24"/>
  <c r="AA461" i="24"/>
  <c r="AA453" i="24"/>
  <c r="AA410" i="24"/>
  <c r="AA359" i="24"/>
  <c r="AA306" i="24"/>
  <c r="AA288" i="24"/>
  <c r="AA284" i="24"/>
  <c r="AA221" i="24"/>
  <c r="Z64" i="24"/>
  <c r="Z692" i="24"/>
  <c r="Z698" i="24" s="1"/>
  <c r="Z48" i="24" s="1"/>
  <c r="Z658" i="24"/>
  <c r="Z500" i="24"/>
  <c r="Z29" i="24" s="1"/>
  <c r="Z482" i="24"/>
  <c r="Z471" i="24"/>
  <c r="Z326" i="24"/>
  <c r="Z19" i="24" s="1"/>
  <c r="Z200" i="24"/>
  <c r="Y778" i="24"/>
  <c r="Y64" i="24"/>
  <c r="Y781" i="24"/>
  <c r="Y37" i="24"/>
  <c r="Y41" i="24" s="1"/>
  <c r="Y5" i="24"/>
  <c r="Y10" i="24" s="1"/>
  <c r="W777" i="24"/>
  <c r="V781" i="24"/>
  <c r="V37" i="24"/>
  <c r="V41" i="24" s="1"/>
  <c r="V33" i="24"/>
  <c r="U744" i="24"/>
  <c r="AA744" i="24" s="1"/>
  <c r="AA745" i="24" s="1"/>
  <c r="AA54" i="24" s="1"/>
  <c r="U407" i="24"/>
  <c r="U23" i="24" s="1"/>
  <c r="T41" i="24"/>
  <c r="T780" i="24"/>
  <c r="T33" i="24"/>
  <c r="T59" i="24" s="1"/>
  <c r="T63" i="24" s="1"/>
  <c r="T66" i="24" s="1"/>
  <c r="R768" i="24"/>
  <c r="R508" i="24"/>
  <c r="S31" i="24"/>
  <c r="S509" i="24"/>
  <c r="S473" i="24"/>
  <c r="S27" i="24" s="1"/>
  <c r="R465" i="24"/>
  <c r="R473" i="24" s="1"/>
  <c r="R27" i="24" s="1"/>
  <c r="P64" i="24"/>
  <c r="P781" i="24"/>
  <c r="O608" i="24"/>
  <c r="P608" i="24" s="1"/>
  <c r="Q608" i="24" s="1"/>
  <c r="S608" i="24"/>
  <c r="R608" i="24" s="1"/>
  <c r="U608" i="24"/>
  <c r="O606" i="24"/>
  <c r="P606" i="24" s="1"/>
  <c r="Q606" i="24"/>
  <c r="S606" i="24"/>
  <c r="R606" i="24" s="1"/>
  <c r="Z606" i="24"/>
  <c r="Z559" i="24"/>
  <c r="Z37" i="24" s="1"/>
  <c r="Z368" i="24"/>
  <c r="Z21" i="24" s="1"/>
  <c r="Y32" i="24"/>
  <c r="Y33" i="24" s="1"/>
  <c r="Y777" i="24"/>
  <c r="Y782" i="24" s="1"/>
  <c r="W33" i="24"/>
  <c r="V49" i="24"/>
  <c r="V50" i="24" s="1"/>
  <c r="V778" i="24"/>
  <c r="U291" i="24"/>
  <c r="U17" i="24" s="1"/>
  <c r="T776" i="24"/>
  <c r="R736" i="24"/>
  <c r="S500" i="24"/>
  <c r="S29" i="24" s="1"/>
  <c r="R495" i="24"/>
  <c r="R391" i="24"/>
  <c r="R407" i="24" s="1"/>
  <c r="R23" i="24" s="1"/>
  <c r="S407" i="24"/>
  <c r="S23" i="24" s="1"/>
  <c r="S326" i="24"/>
  <c r="S19" i="24" s="1"/>
  <c r="R313" i="24"/>
  <c r="R326" i="24" s="1"/>
  <c r="R19" i="24" s="1"/>
  <c r="S291" i="24"/>
  <c r="S17" i="24" s="1"/>
  <c r="R282" i="24"/>
  <c r="Q331" i="24"/>
  <c r="O64" i="24"/>
  <c r="O781" i="24"/>
  <c r="S582" i="24"/>
  <c r="R582" i="24" s="1"/>
  <c r="O582" i="24"/>
  <c r="P582" i="24" s="1"/>
  <c r="Q582" i="24" s="1"/>
  <c r="O764" i="24"/>
  <c r="P764" i="24" s="1"/>
  <c r="Q764" i="24"/>
  <c r="O762" i="24"/>
  <c r="S762" i="24"/>
  <c r="O752" i="24"/>
  <c r="P752" i="24" s="1"/>
  <c r="Q752" i="24"/>
  <c r="S752" i="24"/>
  <c r="R752" i="24" s="1"/>
  <c r="O742" i="24"/>
  <c r="P742" i="24" s="1"/>
  <c r="Q742" i="24"/>
  <c r="S742" i="24"/>
  <c r="R742" i="24" s="1"/>
  <c r="O737" i="24"/>
  <c r="S737" i="24"/>
  <c r="R737" i="24" s="1"/>
  <c r="U737" i="24"/>
  <c r="O731" i="24"/>
  <c r="P731" i="24" s="1"/>
  <c r="Q731" i="24"/>
  <c r="O730" i="24"/>
  <c r="P730" i="24" s="1"/>
  <c r="Q730" i="24" s="1"/>
  <c r="S730" i="24"/>
  <c r="R730" i="24" s="1"/>
  <c r="Z730" i="24"/>
  <c r="O728" i="24"/>
  <c r="P728" i="24" s="1"/>
  <c r="Q728" i="24" s="1"/>
  <c r="U728" i="24"/>
  <c r="AA728" i="24" s="1"/>
  <c r="O727" i="24"/>
  <c r="P727" i="24" s="1"/>
  <c r="S727" i="24"/>
  <c r="R727" i="24" s="1"/>
  <c r="O708" i="24"/>
  <c r="P708" i="24" s="1"/>
  <c r="Q708" i="24"/>
  <c r="S708" i="24"/>
  <c r="R708" i="24" s="1"/>
  <c r="U708" i="24"/>
  <c r="O706" i="24"/>
  <c r="S706" i="24"/>
  <c r="Z706" i="24"/>
  <c r="O219" i="24"/>
  <c r="P219" i="24" s="1"/>
  <c r="Q219" i="24"/>
  <c r="U219" i="24"/>
  <c r="S219" i="24"/>
  <c r="R219" i="24" s="1"/>
  <c r="O215" i="24"/>
  <c r="O13" i="24" s="1"/>
  <c r="P205" i="24"/>
  <c r="AA781" i="24"/>
  <c r="AA692" i="24"/>
  <c r="AA698" i="24" s="1"/>
  <c r="AA48" i="24" s="1"/>
  <c r="AA308" i="24"/>
  <c r="AA171" i="24"/>
  <c r="AA165" i="24"/>
  <c r="AA8" i="24" s="1"/>
  <c r="Z535" i="24"/>
  <c r="Z728" i="24"/>
  <c r="Z663" i="24"/>
  <c r="Z46" i="24" s="1"/>
  <c r="Z31" i="24"/>
  <c r="Z444" i="24"/>
  <c r="Z25" i="24" s="1"/>
  <c r="Z304" i="24"/>
  <c r="Z300" i="24"/>
  <c r="Z296" i="24"/>
  <c r="Z285" i="24"/>
  <c r="Z291" i="24" s="1"/>
  <c r="Z17" i="24" s="1"/>
  <c r="Y780" i="24"/>
  <c r="W782" i="24"/>
  <c r="W49" i="24"/>
  <c r="W50" i="24" s="1"/>
  <c r="W778" i="24"/>
  <c r="U599" i="24"/>
  <c r="U39" i="24" s="1"/>
  <c r="U742" i="24"/>
  <c r="Z742" i="24" s="1"/>
  <c r="U727" i="24"/>
  <c r="AA727" i="24" s="1"/>
  <c r="U706" i="24"/>
  <c r="U639" i="24"/>
  <c r="U44" i="24" s="1"/>
  <c r="Z512" i="24"/>
  <c r="U326" i="24"/>
  <c r="U19" i="24" s="1"/>
  <c r="T50" i="24"/>
  <c r="S4" i="24"/>
  <c r="R64" i="24"/>
  <c r="S764" i="24"/>
  <c r="R764" i="24" s="1"/>
  <c r="R639" i="24"/>
  <c r="R44" i="24" s="1"/>
  <c r="R500" i="24"/>
  <c r="R29" i="24" s="1"/>
  <c r="R291" i="24"/>
  <c r="R17" i="24" s="1"/>
  <c r="S165" i="24"/>
  <c r="S8" i="24" s="1"/>
  <c r="Q744" i="24"/>
  <c r="Q727" i="24"/>
  <c r="Q736" i="24"/>
  <c r="Q465" i="24"/>
  <c r="P115" i="24"/>
  <c r="P6" i="24" s="1"/>
  <c r="Q108" i="24"/>
  <c r="O589" i="24"/>
  <c r="P589" i="24" s="1"/>
  <c r="Q589" i="24"/>
  <c r="Z589" i="24"/>
  <c r="O563" i="24"/>
  <c r="P563" i="24" s="1"/>
  <c r="Q563" i="24" s="1"/>
  <c r="S563" i="24"/>
  <c r="O543" i="24"/>
  <c r="P543" i="24" s="1"/>
  <c r="Q543" i="24"/>
  <c r="S543" i="24"/>
  <c r="R543" i="24" s="1"/>
  <c r="AA467" i="24"/>
  <c r="AA406" i="24"/>
  <c r="AA402" i="24"/>
  <c r="AA398" i="24"/>
  <c r="AA394" i="24"/>
  <c r="AA407" i="24" s="1"/>
  <c r="AA23" i="24" s="1"/>
  <c r="AA364" i="24"/>
  <c r="AA360" i="24"/>
  <c r="AA356" i="24"/>
  <c r="AA352" i="24"/>
  <c r="AA348" i="24"/>
  <c r="AA368" i="24" s="1"/>
  <c r="AA21" i="24" s="1"/>
  <c r="AA281" i="24"/>
  <c r="AA291" i="24" s="1"/>
  <c r="AA17" i="24" s="1"/>
  <c r="AA215" i="24"/>
  <c r="AA13" i="24" s="1"/>
  <c r="AA115" i="24"/>
  <c r="AA6" i="24" s="1"/>
  <c r="Z744" i="24"/>
  <c r="Z727" i="24"/>
  <c r="Z467" i="24"/>
  <c r="Z473" i="24" s="1"/>
  <c r="Z27" i="24" s="1"/>
  <c r="Z211" i="24"/>
  <c r="Z207" i="24"/>
  <c r="W779" i="24"/>
  <c r="V777" i="24"/>
  <c r="V782" i="24" s="1"/>
  <c r="U762" i="24"/>
  <c r="U765" i="24" s="1"/>
  <c r="U56" i="24" s="1"/>
  <c r="U752" i="24"/>
  <c r="Z752" i="24" s="1"/>
  <c r="U731" i="24"/>
  <c r="AA731" i="24" s="1"/>
  <c r="Z246" i="24"/>
  <c r="AA246" i="24"/>
  <c r="Z242" i="24"/>
  <c r="AA242" i="24"/>
  <c r="Z238" i="24"/>
  <c r="AA238" i="24"/>
  <c r="Z234" i="24"/>
  <c r="AA234" i="24"/>
  <c r="R549" i="24"/>
  <c r="R559" i="24" s="1"/>
  <c r="R37" i="24" s="1"/>
  <c r="S663" i="24"/>
  <c r="S46" i="24" s="1"/>
  <c r="R656" i="24"/>
  <c r="R663" i="24" s="1"/>
  <c r="R46" i="24" s="1"/>
  <c r="R347" i="24"/>
  <c r="R368" i="24" s="1"/>
  <c r="R21" i="24" s="1"/>
  <c r="S368" i="24"/>
  <c r="S21" i="24" s="1"/>
  <c r="R179" i="24"/>
  <c r="Q115" i="24"/>
  <c r="Q6" i="24" s="1"/>
  <c r="Q178" i="24"/>
  <c r="S598" i="24"/>
  <c r="R598" i="24" s="1"/>
  <c r="O598" i="24"/>
  <c r="P598" i="24" s="1"/>
  <c r="Q598" i="24" s="1"/>
  <c r="O593" i="24"/>
  <c r="P593" i="24" s="1"/>
  <c r="Q593" i="24" s="1"/>
  <c r="S593" i="24"/>
  <c r="R593" i="24" s="1"/>
  <c r="Z593" i="24"/>
  <c r="S639" i="24"/>
  <c r="S44" i="24" s="1"/>
  <c r="S444" i="24"/>
  <c r="S25" i="24" s="1"/>
  <c r="R234" i="24"/>
  <c r="R251" i="24" s="1"/>
  <c r="R15" i="24" s="1"/>
  <c r="S251" i="24"/>
  <c r="S15" i="24" s="1"/>
  <c r="P251" i="24"/>
  <c r="P15" i="24" s="1"/>
  <c r="Q234" i="24"/>
  <c r="Q251" i="24" s="1"/>
  <c r="Q15" i="24" s="1"/>
  <c r="P768" i="24"/>
  <c r="S594" i="24"/>
  <c r="R594" i="24" s="1"/>
  <c r="S578" i="24"/>
  <c r="R578" i="24" s="1"/>
  <c r="O558" i="24"/>
  <c r="P558" i="24" s="1"/>
  <c r="Q558" i="24" s="1"/>
  <c r="S558" i="24"/>
  <c r="R558" i="24" s="1"/>
  <c r="O556" i="24"/>
  <c r="P556" i="24" s="1"/>
  <c r="Q556" i="24" s="1"/>
  <c r="S556" i="24"/>
  <c r="R556" i="24" s="1"/>
  <c r="O554" i="24"/>
  <c r="P554" i="24" s="1"/>
  <c r="Q554" i="24" s="1"/>
  <c r="S554" i="24"/>
  <c r="R554" i="24" s="1"/>
  <c r="O712" i="24"/>
  <c r="P712" i="24" s="1"/>
  <c r="Q712" i="24"/>
  <c r="O694" i="24"/>
  <c r="P694" i="24" s="1"/>
  <c r="P698" i="24" s="1"/>
  <c r="P48" i="24" s="1"/>
  <c r="S694" i="24"/>
  <c r="R694" i="24" s="1"/>
  <c r="R698" i="24" s="1"/>
  <c r="R48" i="24" s="1"/>
  <c r="T779" i="24"/>
  <c r="S577" i="24"/>
  <c r="R577" i="24" s="1"/>
  <c r="R444" i="24"/>
  <c r="R25" i="24" s="1"/>
  <c r="R89" i="24"/>
  <c r="Q577" i="24"/>
  <c r="Q326" i="24"/>
  <c r="Q19" i="24" s="1"/>
  <c r="P444" i="24"/>
  <c r="P25" i="24" s="1"/>
  <c r="Q425" i="24"/>
  <c r="Q407" i="24"/>
  <c r="Q23" i="24" s="1"/>
  <c r="P165" i="24"/>
  <c r="P8" i="24" s="1"/>
  <c r="Q134" i="24"/>
  <c r="Q165" i="24" s="1"/>
  <c r="Q8" i="24" s="1"/>
  <c r="O614" i="24"/>
  <c r="P614" i="24" s="1"/>
  <c r="Q614" i="24" s="1"/>
  <c r="S614" i="24"/>
  <c r="R614" i="24" s="1"/>
  <c r="O594" i="24"/>
  <c r="P594" i="24" s="1"/>
  <c r="Q594" i="24" s="1"/>
  <c r="O578" i="24"/>
  <c r="P578" i="24" s="1"/>
  <c r="Q578" i="24" s="1"/>
  <c r="P575" i="24"/>
  <c r="P500" i="24"/>
  <c r="P29" i="24" s="1"/>
  <c r="P89" i="24"/>
  <c r="Q70" i="24"/>
  <c r="Q89" i="24" s="1"/>
  <c r="P749" i="24"/>
  <c r="O663" i="24"/>
  <c r="O46" i="24" s="1"/>
  <c r="P656" i="24"/>
  <c r="O639" i="24"/>
  <c r="O44" i="24" s="1"/>
  <c r="P618" i="24"/>
  <c r="O430" i="24"/>
  <c r="P430" i="24" s="1"/>
  <c r="Q430" i="24"/>
  <c r="O366" i="24"/>
  <c r="P366" i="24" s="1"/>
  <c r="Q366" i="24" s="1"/>
  <c r="O350" i="24"/>
  <c r="P350" i="24" s="1"/>
  <c r="Q350" i="24"/>
  <c r="P347" i="24"/>
  <c r="Q612" i="24"/>
  <c r="Q604" i="24"/>
  <c r="Q595" i="24"/>
  <c r="Q591" i="24"/>
  <c r="Q587" i="24"/>
  <c r="Q583" i="24"/>
  <c r="Q579" i="24"/>
  <c r="Q575" i="24"/>
  <c r="P562" i="24"/>
  <c r="O557" i="24"/>
  <c r="P557" i="24" s="1"/>
  <c r="Q557" i="24" s="1"/>
  <c r="O763" i="24"/>
  <c r="P763" i="24" s="1"/>
  <c r="Q763" i="24"/>
  <c r="O758" i="24"/>
  <c r="P758" i="24" s="1"/>
  <c r="Q758" i="24" s="1"/>
  <c r="K755" i="24"/>
  <c r="O741" i="24"/>
  <c r="P741" i="24" s="1"/>
  <c r="Q741" i="24" s="1"/>
  <c r="O716" i="24"/>
  <c r="P716" i="24" s="1"/>
  <c r="Q716" i="24"/>
  <c r="O674" i="24"/>
  <c r="P674" i="24" s="1"/>
  <c r="Q674" i="24" s="1"/>
  <c r="O468" i="24"/>
  <c r="P468" i="24" s="1"/>
  <c r="P473" i="24" s="1"/>
  <c r="P27" i="24" s="1"/>
  <c r="Q468" i="24"/>
  <c r="K611" i="24"/>
  <c r="K607" i="24"/>
  <c r="K603" i="24"/>
  <c r="K542" i="24"/>
  <c r="K538" i="24"/>
  <c r="K534" i="24"/>
  <c r="K530" i="24"/>
  <c r="K754" i="24"/>
  <c r="K769" i="24"/>
  <c r="K613" i="24"/>
  <c r="K609" i="24"/>
  <c r="K605" i="24"/>
  <c r="K568" i="24"/>
  <c r="K564" i="24"/>
  <c r="O559" i="24"/>
  <c r="O37" i="24" s="1"/>
  <c r="K544" i="24"/>
  <c r="K540" i="24"/>
  <c r="K536" i="24"/>
  <c r="K532" i="24"/>
  <c r="K709" i="24"/>
  <c r="K569" i="24"/>
  <c r="K565" i="24"/>
  <c r="K541" i="24"/>
  <c r="K537" i="24"/>
  <c r="K533" i="24"/>
  <c r="K529" i="24"/>
  <c r="K750" i="24"/>
  <c r="O698" i="24"/>
  <c r="O48" i="24" s="1"/>
  <c r="P666" i="24"/>
  <c r="K721" i="24"/>
  <c r="K713" i="24"/>
  <c r="K523" i="24"/>
  <c r="K515" i="24"/>
  <c r="O500" i="24"/>
  <c r="O29" i="24" s="1"/>
  <c r="O473" i="24"/>
  <c r="O27" i="24" s="1"/>
  <c r="K702" i="24"/>
  <c r="K685" i="24"/>
  <c r="K681" i="24"/>
  <c r="K677" i="24"/>
  <c r="K673" i="24"/>
  <c r="K669" i="24"/>
  <c r="K649" i="24"/>
  <c r="K645" i="24"/>
  <c r="K504" i="24"/>
  <c r="K489" i="24"/>
  <c r="K485" i="24"/>
  <c r="K481" i="24"/>
  <c r="K477" i="24"/>
  <c r="K460" i="24"/>
  <c r="K456" i="24"/>
  <c r="K452" i="24"/>
  <c r="K448" i="24"/>
  <c r="K420" i="24"/>
  <c r="K411" i="24"/>
  <c r="K387" i="24"/>
  <c r="K379" i="24"/>
  <c r="K371" i="24"/>
  <c r="K341" i="24"/>
  <c r="K683" i="24"/>
  <c r="K679" i="24"/>
  <c r="K675" i="24"/>
  <c r="K671" i="24"/>
  <c r="K667" i="24"/>
  <c r="K651" i="24"/>
  <c r="K647" i="24"/>
  <c r="K643" i="24"/>
  <c r="K487" i="24"/>
  <c r="K483" i="24"/>
  <c r="K479" i="24"/>
  <c r="K458" i="24"/>
  <c r="K454" i="24"/>
  <c r="K450" i="24"/>
  <c r="K419" i="24"/>
  <c r="K412" i="24"/>
  <c r="O407" i="24"/>
  <c r="O23" i="24" s="1"/>
  <c r="K383" i="24"/>
  <c r="K375" i="24"/>
  <c r="K459" i="24"/>
  <c r="K455" i="24"/>
  <c r="K451" i="24"/>
  <c r="K447" i="24"/>
  <c r="O444" i="24"/>
  <c r="O25" i="24" s="1"/>
  <c r="K416" i="24"/>
  <c r="O291" i="24"/>
  <c r="O17" i="24" s="1"/>
  <c r="K421" i="24"/>
  <c r="K417" i="24"/>
  <c r="K413" i="24"/>
  <c r="K384" i="24"/>
  <c r="K380" i="24"/>
  <c r="K376" i="24"/>
  <c r="K372" i="24"/>
  <c r="K342" i="24"/>
  <c r="O326" i="24"/>
  <c r="O19" i="24" s="1"/>
  <c r="K274" i="24"/>
  <c r="O251" i="24"/>
  <c r="O15" i="24" s="1"/>
  <c r="O115" i="24"/>
  <c r="O6" i="24" s="1"/>
  <c r="K385" i="24"/>
  <c r="K381" i="24"/>
  <c r="K377" i="24"/>
  <c r="K373" i="24"/>
  <c r="K343" i="24"/>
  <c r="K295" i="24"/>
  <c r="K276" i="24"/>
  <c r="K272" i="24"/>
  <c r="K268" i="24"/>
  <c r="K264" i="24"/>
  <c r="K260" i="24"/>
  <c r="K256" i="24"/>
  <c r="K230" i="24"/>
  <c r="K226" i="24"/>
  <c r="K222" i="24"/>
  <c r="K218" i="24"/>
  <c r="K199" i="24"/>
  <c r="K172" i="24"/>
  <c r="O165" i="24"/>
  <c r="O8" i="24" s="1"/>
  <c r="K266" i="24"/>
  <c r="K262" i="24"/>
  <c r="K258" i="24"/>
  <c r="K254" i="24"/>
  <c r="K228" i="24"/>
  <c r="K224" i="24"/>
  <c r="K220" i="24"/>
  <c r="K201" i="24"/>
  <c r="K168" i="24"/>
  <c r="K294" i="24"/>
  <c r="K275" i="24"/>
  <c r="K271" i="24"/>
  <c r="K267" i="24"/>
  <c r="K263" i="24"/>
  <c r="K259" i="24"/>
  <c r="K255" i="24"/>
  <c r="K127" i="24"/>
  <c r="K123" i="24"/>
  <c r="K119" i="24"/>
  <c r="K100" i="24"/>
  <c r="K96" i="24"/>
  <c r="N61" i="24"/>
  <c r="N559" i="24"/>
  <c r="N37" i="24" s="1"/>
  <c r="N698" i="24"/>
  <c r="N663" i="24"/>
  <c r="N46" i="24" s="1"/>
  <c r="N491" i="24"/>
  <c r="N28" i="24" s="1"/>
  <c r="N407" i="24"/>
  <c r="N23" i="24" s="1"/>
  <c r="N368" i="24"/>
  <c r="N21" i="24" s="1"/>
  <c r="N130" i="24"/>
  <c r="N7" i="24" s="1"/>
  <c r="N102" i="24"/>
  <c r="N5" i="24" s="1"/>
  <c r="K173" i="24"/>
  <c r="K169" i="24"/>
  <c r="K120" i="24"/>
  <c r="N64" i="24"/>
  <c r="N781" i="24"/>
  <c r="N462" i="24"/>
  <c r="N26" i="24" s="1"/>
  <c r="N422" i="24"/>
  <c r="N24" i="24" s="1"/>
  <c r="N326" i="24"/>
  <c r="N19" i="24" s="1"/>
  <c r="N291" i="24"/>
  <c r="N17" i="24" s="1"/>
  <c r="N202" i="24"/>
  <c r="N12" i="24" s="1"/>
  <c r="N165" i="24"/>
  <c r="N8" i="24" s="1"/>
  <c r="K174" i="24"/>
  <c r="K170" i="24"/>
  <c r="K98" i="24"/>
  <c r="K94" i="24"/>
  <c r="N572" i="24"/>
  <c r="N38" i="24" s="1"/>
  <c r="N545" i="24"/>
  <c r="N759" i="24"/>
  <c r="N55" i="24" s="1"/>
  <c r="N687" i="24"/>
  <c r="N47" i="24" s="1"/>
  <c r="N653" i="24"/>
  <c r="N45" i="24" s="1"/>
  <c r="N31" i="24"/>
  <c r="N509" i="24"/>
  <c r="N777" i="24" s="1"/>
  <c r="N500" i="24"/>
  <c r="N29" i="24" s="1"/>
  <c r="N473" i="24"/>
  <c r="N27" i="24" s="1"/>
  <c r="N388" i="24"/>
  <c r="N22" i="24" s="1"/>
  <c r="N115" i="24"/>
  <c r="N6" i="24" s="1"/>
  <c r="N89" i="24"/>
  <c r="O89" i="24"/>
  <c r="N615" i="24"/>
  <c r="N40" i="24" s="1"/>
  <c r="N733" i="24"/>
  <c r="N53" i="24" s="1"/>
  <c r="N57" i="24" s="1"/>
  <c r="N32" i="24"/>
  <c r="N444" i="24"/>
  <c r="N25" i="24" s="1"/>
  <c r="N344" i="24"/>
  <c r="N20" i="24" s="1"/>
  <c r="N309" i="24"/>
  <c r="N18" i="24" s="1"/>
  <c r="N278" i="24"/>
  <c r="N16" i="24" s="1"/>
  <c r="N215" i="24"/>
  <c r="N13" i="24" s="1"/>
  <c r="N175" i="24"/>
  <c r="N9" i="24" s="1"/>
  <c r="Q48" i="22" l="1"/>
  <c r="Z57" i="22"/>
  <c r="P36" i="22"/>
  <c r="AA9" i="22"/>
  <c r="AA10" i="22" s="1"/>
  <c r="AA776" i="22"/>
  <c r="AA36" i="22"/>
  <c r="Q559" i="24"/>
  <c r="Q37" i="24" s="1"/>
  <c r="W59" i="24"/>
  <c r="W63" i="24" s="1"/>
  <c r="W66" i="24" s="1"/>
  <c r="W783" i="24" s="1"/>
  <c r="Z745" i="24"/>
  <c r="Z54" i="24" s="1"/>
  <c r="N59" i="22"/>
  <c r="N63" i="22" s="1"/>
  <c r="N66" i="22" s="1"/>
  <c r="O263" i="24"/>
  <c r="P263" i="24" s="1"/>
  <c r="Q263" i="24"/>
  <c r="S263" i="24"/>
  <c r="R263" i="24" s="1"/>
  <c r="U263" i="24"/>
  <c r="AA263" i="24" s="1"/>
  <c r="O262" i="24"/>
  <c r="P262" i="24" s="1"/>
  <c r="Q262" i="24"/>
  <c r="U262" i="24"/>
  <c r="AA262" i="24" s="1"/>
  <c r="Z262" i="24"/>
  <c r="S262" i="24"/>
  <c r="R262" i="24" s="1"/>
  <c r="O385" i="24"/>
  <c r="P385" i="24" s="1"/>
  <c r="Q385" i="24" s="1"/>
  <c r="S385" i="24"/>
  <c r="R385" i="24" s="1"/>
  <c r="U385" i="24"/>
  <c r="AA385" i="24" s="1"/>
  <c r="O417" i="24"/>
  <c r="P417" i="24" s="1"/>
  <c r="Q417" i="24"/>
  <c r="U417" i="24"/>
  <c r="AA417" i="24" s="1"/>
  <c r="Z417" i="24"/>
  <c r="S417" i="24"/>
  <c r="R417" i="24" s="1"/>
  <c r="O458" i="24"/>
  <c r="P458" i="24" s="1"/>
  <c r="Q458" i="24"/>
  <c r="S458" i="24"/>
  <c r="R458" i="24" s="1"/>
  <c r="U458" i="24"/>
  <c r="AA458" i="24" s="1"/>
  <c r="Z458" i="24"/>
  <c r="O481" i="24"/>
  <c r="P481" i="24" s="1"/>
  <c r="Q481" i="24"/>
  <c r="U481" i="24"/>
  <c r="AA481" i="24" s="1"/>
  <c r="S481" i="24"/>
  <c r="R481" i="24" s="1"/>
  <c r="Z481" i="24"/>
  <c r="Q537" i="24"/>
  <c r="O537" i="24"/>
  <c r="P537" i="24" s="1"/>
  <c r="S537" i="24"/>
  <c r="R537" i="24" s="1"/>
  <c r="U537" i="24"/>
  <c r="AA537" i="24" s="1"/>
  <c r="Z537" i="24"/>
  <c r="O605" i="24"/>
  <c r="P605" i="24" s="1"/>
  <c r="Q605" i="24"/>
  <c r="S605" i="24"/>
  <c r="R605" i="24" s="1"/>
  <c r="U605" i="24"/>
  <c r="AA605" i="24" s="1"/>
  <c r="O611" i="24"/>
  <c r="P611" i="24" s="1"/>
  <c r="Q611" i="24" s="1"/>
  <c r="S611" i="24"/>
  <c r="R611" i="24" s="1"/>
  <c r="U611" i="24"/>
  <c r="AA611" i="24" s="1"/>
  <c r="Z611" i="24"/>
  <c r="P663" i="24"/>
  <c r="P46" i="24" s="1"/>
  <c r="Q656" i="24"/>
  <c r="Q663" i="24" s="1"/>
  <c r="Q46" i="24" s="1"/>
  <c r="Z708" i="24"/>
  <c r="AA708" i="24"/>
  <c r="O759" i="22"/>
  <c r="O55" i="22" s="1"/>
  <c r="P748" i="22"/>
  <c r="R666" i="22"/>
  <c r="R687" i="22" s="1"/>
  <c r="R47" i="22" s="1"/>
  <c r="S687" i="22"/>
  <c r="S47" i="22" s="1"/>
  <c r="K47" i="22"/>
  <c r="K778" i="22"/>
  <c r="P599" i="22"/>
  <c r="P39" i="22" s="1"/>
  <c r="N33" i="24"/>
  <c r="O120" i="24"/>
  <c r="P120" i="24" s="1"/>
  <c r="Q120" i="24" s="1"/>
  <c r="S120" i="24"/>
  <c r="R120" i="24" s="1"/>
  <c r="U120" i="24"/>
  <c r="AA120" i="24" s="1"/>
  <c r="O123" i="24"/>
  <c r="P123" i="24" s="1"/>
  <c r="Q123" i="24"/>
  <c r="U123" i="24"/>
  <c r="AA123" i="24" s="1"/>
  <c r="S123" i="24"/>
  <c r="R123" i="24" s="1"/>
  <c r="O224" i="24"/>
  <c r="P224" i="24" s="1"/>
  <c r="S224" i="24"/>
  <c r="R224" i="24" s="1"/>
  <c r="Q224" i="24"/>
  <c r="U224" i="24"/>
  <c r="AA224" i="24" s="1"/>
  <c r="Z224" i="24"/>
  <c r="O199" i="24"/>
  <c r="U199" i="24"/>
  <c r="Z199" i="24"/>
  <c r="S199" i="24"/>
  <c r="K202" i="24"/>
  <c r="K12" i="24" s="1"/>
  <c r="O268" i="24"/>
  <c r="P268" i="24" s="1"/>
  <c r="Q268" i="24"/>
  <c r="S268" i="24"/>
  <c r="R268" i="24" s="1"/>
  <c r="U268" i="24"/>
  <c r="AA268" i="24" s="1"/>
  <c r="O274" i="24"/>
  <c r="P274" i="24" s="1"/>
  <c r="S274" i="24"/>
  <c r="R274" i="24" s="1"/>
  <c r="U274" i="24"/>
  <c r="AA274" i="24" s="1"/>
  <c r="Q274" i="24"/>
  <c r="O459" i="24"/>
  <c r="P459" i="24" s="1"/>
  <c r="Q459" i="24"/>
  <c r="S459" i="24"/>
  <c r="R459" i="24" s="1"/>
  <c r="U459" i="24"/>
  <c r="AA459" i="24" s="1"/>
  <c r="O643" i="24"/>
  <c r="U643" i="24"/>
  <c r="Z643" i="24" s="1"/>
  <c r="S643" i="24"/>
  <c r="K653" i="24"/>
  <c r="K45" i="24" s="1"/>
  <c r="O387" i="24"/>
  <c r="P387" i="24" s="1"/>
  <c r="Q387" i="24" s="1"/>
  <c r="S387" i="24"/>
  <c r="R387" i="24" s="1"/>
  <c r="U387" i="24"/>
  <c r="AA387" i="24" s="1"/>
  <c r="Z387" i="24"/>
  <c r="O645" i="24"/>
  <c r="P645" i="24" s="1"/>
  <c r="Q645" i="24"/>
  <c r="S645" i="24"/>
  <c r="R645" i="24" s="1"/>
  <c r="U645" i="24"/>
  <c r="AA645" i="24" s="1"/>
  <c r="O709" i="24"/>
  <c r="P709" i="24" s="1"/>
  <c r="Q709" i="24" s="1"/>
  <c r="S709" i="24"/>
  <c r="R709" i="24" s="1"/>
  <c r="U709" i="24"/>
  <c r="AA709" i="24" s="1"/>
  <c r="Z709" i="24"/>
  <c r="K733" i="24"/>
  <c r="K53" i="24" s="1"/>
  <c r="R509" i="24"/>
  <c r="R31" i="24"/>
  <c r="O687" i="22"/>
  <c r="O47" i="22" s="1"/>
  <c r="Y783" i="22"/>
  <c r="O170" i="24"/>
  <c r="P170" i="24" s="1"/>
  <c r="S170" i="24"/>
  <c r="R170" i="24" s="1"/>
  <c r="Q170" i="24"/>
  <c r="U170" i="24"/>
  <c r="AA170" i="24" s="1"/>
  <c r="Z170" i="24"/>
  <c r="O169" i="24"/>
  <c r="P169" i="24" s="1"/>
  <c r="Q169" i="24"/>
  <c r="S169" i="24"/>
  <c r="R169" i="24" s="1"/>
  <c r="U169" i="24"/>
  <c r="AA169" i="24" s="1"/>
  <c r="N778" i="24"/>
  <c r="N48" i="24"/>
  <c r="N50" i="24" s="1"/>
  <c r="O127" i="24"/>
  <c r="P127" i="24" s="1"/>
  <c r="Q127" i="24" s="1"/>
  <c r="U127" i="24"/>
  <c r="AA127" i="24" s="1"/>
  <c r="S127" i="24"/>
  <c r="R127" i="24" s="1"/>
  <c r="O168" i="24"/>
  <c r="S168" i="24"/>
  <c r="U168" i="24"/>
  <c r="Z168" i="24" s="1"/>
  <c r="K175" i="24"/>
  <c r="K9" i="24" s="1"/>
  <c r="O266" i="24"/>
  <c r="P266" i="24" s="1"/>
  <c r="Q266" i="24"/>
  <c r="S266" i="24"/>
  <c r="R266" i="24" s="1"/>
  <c r="U266" i="24"/>
  <c r="AA266" i="24" s="1"/>
  <c r="O256" i="24"/>
  <c r="P256" i="24" s="1"/>
  <c r="Q256" i="24"/>
  <c r="S256" i="24"/>
  <c r="R256" i="24" s="1"/>
  <c r="U256" i="24"/>
  <c r="AA256" i="24" s="1"/>
  <c r="O373" i="24"/>
  <c r="P373" i="24" s="1"/>
  <c r="Q373" i="24"/>
  <c r="S373" i="24"/>
  <c r="R373" i="24" s="1"/>
  <c r="U373" i="24"/>
  <c r="AA373" i="24" s="1"/>
  <c r="O380" i="24"/>
  <c r="P380" i="24" s="1"/>
  <c r="Q380" i="24" s="1"/>
  <c r="U380" i="24"/>
  <c r="AA380" i="24" s="1"/>
  <c r="S380" i="24"/>
  <c r="R380" i="24" s="1"/>
  <c r="O447" i="24"/>
  <c r="U447" i="24"/>
  <c r="Z447" i="24"/>
  <c r="S447" i="24"/>
  <c r="K462" i="24"/>
  <c r="K26" i="24" s="1"/>
  <c r="O419" i="24"/>
  <c r="P419" i="24" s="1"/>
  <c r="Q419" i="24"/>
  <c r="S419" i="24"/>
  <c r="R419" i="24" s="1"/>
  <c r="U419" i="24"/>
  <c r="AA419" i="24" s="1"/>
  <c r="O647" i="24"/>
  <c r="P647" i="24" s="1"/>
  <c r="Q647" i="24" s="1"/>
  <c r="S647" i="24"/>
  <c r="R647" i="24" s="1"/>
  <c r="U647" i="24"/>
  <c r="AA647" i="24" s="1"/>
  <c r="Z647" i="24"/>
  <c r="O341" i="24"/>
  <c r="S341" i="24"/>
  <c r="U341" i="24"/>
  <c r="K344" i="24"/>
  <c r="K20" i="24" s="1"/>
  <c r="O456" i="24"/>
  <c r="P456" i="24" s="1"/>
  <c r="S456" i="24"/>
  <c r="R456" i="24" s="1"/>
  <c r="Q456" i="24"/>
  <c r="U456" i="24"/>
  <c r="AA456" i="24" s="1"/>
  <c r="O649" i="24"/>
  <c r="P649" i="24" s="1"/>
  <c r="Q649" i="24" s="1"/>
  <c r="S649" i="24"/>
  <c r="R649" i="24" s="1"/>
  <c r="U649" i="24"/>
  <c r="Z649" i="24" s="1"/>
  <c r="O750" i="24"/>
  <c r="S750" i="24"/>
  <c r="U750" i="24"/>
  <c r="K759" i="24"/>
  <c r="K55" i="24" s="1"/>
  <c r="O532" i="24"/>
  <c r="P532" i="24" s="1"/>
  <c r="Q532" i="24"/>
  <c r="S532" i="24"/>
  <c r="R532" i="24" s="1"/>
  <c r="U532" i="24"/>
  <c r="AA532" i="24" s="1"/>
  <c r="O609" i="24"/>
  <c r="P609" i="24" s="1"/>
  <c r="Q609" i="24" s="1"/>
  <c r="S609" i="24"/>
  <c r="R609" i="24" s="1"/>
  <c r="U609" i="24"/>
  <c r="AA609" i="24" s="1"/>
  <c r="O542" i="24"/>
  <c r="P542" i="24" s="1"/>
  <c r="S542" i="24"/>
  <c r="R542" i="24" s="1"/>
  <c r="Z542" i="24"/>
  <c r="Q542" i="24"/>
  <c r="U542" i="24"/>
  <c r="AA542" i="24" s="1"/>
  <c r="R4" i="24"/>
  <c r="S559" i="24"/>
  <c r="S37" i="24" s="1"/>
  <c r="U745" i="24"/>
  <c r="U54" i="24" s="1"/>
  <c r="Z219" i="24"/>
  <c r="AA219" i="24"/>
  <c r="Y59" i="24"/>
  <c r="Y63" i="24" s="1"/>
  <c r="Y66" i="24" s="1"/>
  <c r="Y783" i="24" s="1"/>
  <c r="P178" i="22"/>
  <c r="O49" i="22"/>
  <c r="K36" i="22"/>
  <c r="K41" i="22" s="1"/>
  <c r="K779" i="22"/>
  <c r="P89" i="22"/>
  <c r="Q69" i="22"/>
  <c r="Q89" i="22" s="1"/>
  <c r="K50" i="22"/>
  <c r="P645" i="22"/>
  <c r="O653" i="22"/>
  <c r="O45" i="22" s="1"/>
  <c r="S36" i="22"/>
  <c r="Z515" i="22"/>
  <c r="Z526" i="22" s="1"/>
  <c r="U526" i="22"/>
  <c r="U36" i="22"/>
  <c r="S778" i="22"/>
  <c r="S49" i="22"/>
  <c r="R36" i="22"/>
  <c r="AA559" i="22"/>
  <c r="AA37" i="22" s="1"/>
  <c r="AA572" i="22"/>
  <c r="AA38" i="22" s="1"/>
  <c r="S759" i="22"/>
  <c r="S55" i="22" s="1"/>
  <c r="Z776" i="22"/>
  <c r="O4" i="24"/>
  <c r="O174" i="24"/>
  <c r="P174" i="24" s="1"/>
  <c r="Q174" i="24" s="1"/>
  <c r="S174" i="24"/>
  <c r="R174" i="24" s="1"/>
  <c r="U174" i="24"/>
  <c r="AA174" i="24" s="1"/>
  <c r="O173" i="24"/>
  <c r="P173" i="24" s="1"/>
  <c r="Q173" i="24"/>
  <c r="U173" i="24"/>
  <c r="AA173" i="24" s="1"/>
  <c r="S173" i="24"/>
  <c r="R173" i="24" s="1"/>
  <c r="Z173" i="24"/>
  <c r="O100" i="24"/>
  <c r="P100" i="24" s="1"/>
  <c r="Q100" i="24" s="1"/>
  <c r="S100" i="24"/>
  <c r="R100" i="24" s="1"/>
  <c r="U100" i="24"/>
  <c r="AA100" i="24" s="1"/>
  <c r="Z100" i="24"/>
  <c r="O255" i="24"/>
  <c r="P255" i="24" s="1"/>
  <c r="Q255" i="24"/>
  <c r="S255" i="24"/>
  <c r="R255" i="24" s="1"/>
  <c r="Z255" i="24"/>
  <c r="U255" i="24"/>
  <c r="AA255" i="24" s="1"/>
  <c r="O271" i="24"/>
  <c r="P271" i="24" s="1"/>
  <c r="Q271" i="24" s="1"/>
  <c r="S271" i="24"/>
  <c r="R271" i="24" s="1"/>
  <c r="U271" i="24"/>
  <c r="AA271" i="24" s="1"/>
  <c r="O201" i="24"/>
  <c r="P201" i="24" s="1"/>
  <c r="Q201" i="24"/>
  <c r="U201" i="24"/>
  <c r="AA201" i="24" s="1"/>
  <c r="R201" i="24"/>
  <c r="Z201" i="24"/>
  <c r="O254" i="24"/>
  <c r="S254" i="24"/>
  <c r="U254" i="24"/>
  <c r="Z254" i="24"/>
  <c r="K278" i="24"/>
  <c r="K16" i="24" s="1"/>
  <c r="O222" i="24"/>
  <c r="P222" i="24" s="1"/>
  <c r="Q222" i="24" s="1"/>
  <c r="S222" i="24"/>
  <c r="R222" i="24" s="1"/>
  <c r="U222" i="24"/>
  <c r="AA222" i="24" s="1"/>
  <c r="Z222" i="24"/>
  <c r="O260" i="24"/>
  <c r="P260" i="24" s="1"/>
  <c r="Q260" i="24"/>
  <c r="U260" i="24"/>
  <c r="AA260" i="24" s="1"/>
  <c r="S260" i="24"/>
  <c r="R260" i="24" s="1"/>
  <c r="Z260" i="24"/>
  <c r="O276" i="24"/>
  <c r="P276" i="24" s="1"/>
  <c r="Q276" i="24" s="1"/>
  <c r="S276" i="24"/>
  <c r="R276" i="24" s="1"/>
  <c r="U276" i="24"/>
  <c r="AA276" i="24" s="1"/>
  <c r="Z276" i="24"/>
  <c r="O377" i="24"/>
  <c r="P377" i="24" s="1"/>
  <c r="U377" i="24"/>
  <c r="AA377" i="24" s="1"/>
  <c r="S377" i="24"/>
  <c r="R377" i="24" s="1"/>
  <c r="Q377" i="24"/>
  <c r="O342" i="24"/>
  <c r="P342" i="24" s="1"/>
  <c r="Q342" i="24" s="1"/>
  <c r="S342" i="24"/>
  <c r="R342" i="24" s="1"/>
  <c r="U342" i="24"/>
  <c r="AA342" i="24" s="1"/>
  <c r="Z342" i="24"/>
  <c r="O384" i="24"/>
  <c r="P384" i="24" s="1"/>
  <c r="S384" i="24"/>
  <c r="R384" i="24" s="1"/>
  <c r="Q384" i="24"/>
  <c r="U384" i="24"/>
  <c r="AA384" i="24" s="1"/>
  <c r="O451" i="24"/>
  <c r="P451" i="24" s="1"/>
  <c r="Q451" i="24" s="1"/>
  <c r="U451" i="24"/>
  <c r="AA451" i="24" s="1"/>
  <c r="S451" i="24"/>
  <c r="R451" i="24" s="1"/>
  <c r="Z451" i="24"/>
  <c r="O383" i="24"/>
  <c r="P383" i="24" s="1"/>
  <c r="Q383" i="24"/>
  <c r="U383" i="24"/>
  <c r="AA383" i="24" s="1"/>
  <c r="Z383" i="24"/>
  <c r="S383" i="24"/>
  <c r="R383" i="24" s="1"/>
  <c r="O450" i="24"/>
  <c r="P450" i="24" s="1"/>
  <c r="Q450" i="24" s="1"/>
  <c r="S450" i="24"/>
  <c r="R450" i="24" s="1"/>
  <c r="Z450" i="24"/>
  <c r="U450" i="24"/>
  <c r="AA450" i="24" s="1"/>
  <c r="O483" i="24"/>
  <c r="P483" i="24" s="1"/>
  <c r="Q483" i="24" s="1"/>
  <c r="Z483" i="24"/>
  <c r="S483" i="24"/>
  <c r="R483" i="24" s="1"/>
  <c r="U483" i="24"/>
  <c r="AA483" i="24" s="1"/>
  <c r="O651" i="24"/>
  <c r="P651" i="24" s="1"/>
  <c r="Q651" i="24" s="1"/>
  <c r="S651" i="24"/>
  <c r="R651" i="24" s="1"/>
  <c r="U651" i="24"/>
  <c r="Z651" i="24"/>
  <c r="O679" i="24"/>
  <c r="P679" i="24" s="1"/>
  <c r="S679" i="24"/>
  <c r="R679" i="24" s="1"/>
  <c r="U679" i="24"/>
  <c r="AA679" i="24" s="1"/>
  <c r="Z679" i="24"/>
  <c r="Q679" i="24"/>
  <c r="O371" i="24"/>
  <c r="S371" i="24"/>
  <c r="U371" i="24"/>
  <c r="Z371" i="24"/>
  <c r="K388" i="24"/>
  <c r="K22" i="24" s="1"/>
  <c r="O420" i="24"/>
  <c r="P420" i="24" s="1"/>
  <c r="Q420" i="24" s="1"/>
  <c r="S420" i="24"/>
  <c r="R420" i="24" s="1"/>
  <c r="U420" i="24"/>
  <c r="AA420" i="24" s="1"/>
  <c r="Z420" i="24"/>
  <c r="O460" i="24"/>
  <c r="P460" i="24" s="1"/>
  <c r="S460" i="24"/>
  <c r="R460" i="24" s="1"/>
  <c r="Q460" i="24"/>
  <c r="Z460" i="24"/>
  <c r="U460" i="24"/>
  <c r="AA460" i="24" s="1"/>
  <c r="O489" i="24"/>
  <c r="P489" i="24" s="1"/>
  <c r="Q489" i="24" s="1"/>
  <c r="U489" i="24"/>
  <c r="Z489" i="24" s="1"/>
  <c r="S489" i="24"/>
  <c r="R489" i="24" s="1"/>
  <c r="O669" i="24"/>
  <c r="P669" i="24" s="1"/>
  <c r="Q669" i="24"/>
  <c r="S669" i="24"/>
  <c r="R669" i="24" s="1"/>
  <c r="U669" i="24"/>
  <c r="AA669" i="24" s="1"/>
  <c r="O685" i="24"/>
  <c r="P685" i="24" s="1"/>
  <c r="Q685" i="24" s="1"/>
  <c r="S685" i="24"/>
  <c r="R685" i="24" s="1"/>
  <c r="U685" i="24"/>
  <c r="Z685" i="24"/>
  <c r="O523" i="24"/>
  <c r="P523" i="24" s="1"/>
  <c r="S523" i="24"/>
  <c r="R523" i="24" s="1"/>
  <c r="Q523" i="24"/>
  <c r="U523" i="24"/>
  <c r="AA523" i="24" s="1"/>
  <c r="AA526" i="24" s="1"/>
  <c r="Q666" i="24"/>
  <c r="O529" i="24"/>
  <c r="U529" i="24"/>
  <c r="Z529" i="24"/>
  <c r="S529" i="24"/>
  <c r="K545" i="24"/>
  <c r="O565" i="24"/>
  <c r="P565" i="24" s="1"/>
  <c r="Q565" i="24" s="1"/>
  <c r="Z565" i="24"/>
  <c r="S565" i="24"/>
  <c r="R565" i="24" s="1"/>
  <c r="U565" i="24"/>
  <c r="AA565" i="24" s="1"/>
  <c r="O536" i="24"/>
  <c r="P536" i="24" s="1"/>
  <c r="Q536" i="24"/>
  <c r="S536" i="24"/>
  <c r="R536" i="24" s="1"/>
  <c r="U536" i="24"/>
  <c r="AA536" i="24" s="1"/>
  <c r="O564" i="24"/>
  <c r="S564" i="24"/>
  <c r="R564" i="24" s="1"/>
  <c r="U564" i="24"/>
  <c r="K572" i="24"/>
  <c r="K38" i="24" s="1"/>
  <c r="O613" i="24"/>
  <c r="P613" i="24" s="1"/>
  <c r="Q613" i="24" s="1"/>
  <c r="S613" i="24"/>
  <c r="R613" i="24" s="1"/>
  <c r="U613" i="24"/>
  <c r="AA613" i="24" s="1"/>
  <c r="O530" i="24"/>
  <c r="P530" i="24" s="1"/>
  <c r="Q530" i="24"/>
  <c r="S530" i="24"/>
  <c r="R530" i="24" s="1"/>
  <c r="Z530" i="24"/>
  <c r="U530" i="24"/>
  <c r="AA530" i="24" s="1"/>
  <c r="O603" i="24"/>
  <c r="S603" i="24"/>
  <c r="U603" i="24"/>
  <c r="Z603" i="24" s="1"/>
  <c r="K615" i="24"/>
  <c r="K40" i="24" s="1"/>
  <c r="Q599" i="24"/>
  <c r="Q39" i="24" s="1"/>
  <c r="P368" i="24"/>
  <c r="P21" i="24" s="1"/>
  <c r="Q347" i="24"/>
  <c r="Q368" i="24" s="1"/>
  <c r="Q21" i="24" s="1"/>
  <c r="P639" i="24"/>
  <c r="P44" i="24" s="1"/>
  <c r="Q618" i="24"/>
  <c r="Q639" i="24" s="1"/>
  <c r="Q44" i="24" s="1"/>
  <c r="P4" i="24"/>
  <c r="P599" i="24"/>
  <c r="P39" i="24" s="1"/>
  <c r="S599" i="24"/>
  <c r="S39" i="24" s="1"/>
  <c r="Q694" i="24"/>
  <c r="Q698" i="24" s="1"/>
  <c r="Q48" i="24" s="1"/>
  <c r="AA251" i="24"/>
  <c r="AA15" i="24" s="1"/>
  <c r="R563" i="24"/>
  <c r="S698" i="24"/>
  <c r="S48" i="24" s="1"/>
  <c r="AA706" i="24"/>
  <c r="P215" i="24"/>
  <c r="P13" i="24" s="1"/>
  <c r="Q205" i="24"/>
  <c r="Q215" i="24" s="1"/>
  <c r="Q13" i="24" s="1"/>
  <c r="P737" i="24"/>
  <c r="O745" i="24"/>
  <c r="O54" i="24" s="1"/>
  <c r="R762" i="24"/>
  <c r="R765" i="24" s="1"/>
  <c r="R56" i="24" s="1"/>
  <c r="S765" i="24"/>
  <c r="S56" i="24" s="1"/>
  <c r="T782" i="24"/>
  <c r="T783" i="24" s="1"/>
  <c r="Z608" i="24"/>
  <c r="AA608" i="24"/>
  <c r="O179" i="22"/>
  <c r="P179" i="22" s="1"/>
  <c r="Q179" i="22" s="1"/>
  <c r="S179" i="22"/>
  <c r="U179" i="22"/>
  <c r="Z179" i="22"/>
  <c r="V59" i="24"/>
  <c r="V63" i="24" s="1"/>
  <c r="V66" i="24" s="1"/>
  <c r="V783" i="24" s="1"/>
  <c r="O733" i="22"/>
  <c r="O53" i="22" s="1"/>
  <c r="O57" i="22" s="1"/>
  <c r="P706" i="22"/>
  <c r="P368" i="22"/>
  <c r="P21" i="22" s="1"/>
  <c r="Q347" i="22"/>
  <c r="Q368" i="22" s="1"/>
  <c r="Q21" i="22" s="1"/>
  <c r="O545" i="22"/>
  <c r="P687" i="22"/>
  <c r="P47" i="22" s="1"/>
  <c r="Q666" i="22"/>
  <c r="Q687" i="22" s="1"/>
  <c r="Q47" i="22" s="1"/>
  <c r="Q291" i="22"/>
  <c r="Q17" i="22" s="1"/>
  <c r="O89" i="22"/>
  <c r="Q496" i="22"/>
  <c r="O496" i="22"/>
  <c r="P496" i="22" s="1"/>
  <c r="S496" i="22"/>
  <c r="R496" i="22" s="1"/>
  <c r="U496" i="22"/>
  <c r="AA496" i="22" s="1"/>
  <c r="Z639" i="22"/>
  <c r="Z44" i="22" s="1"/>
  <c r="P569" i="22"/>
  <c r="O572" i="22"/>
  <c r="O38" i="22" s="1"/>
  <c r="R615" i="22"/>
  <c r="R40" i="22" s="1"/>
  <c r="Z572" i="22"/>
  <c r="Z38" i="22" s="1"/>
  <c r="Q549" i="22"/>
  <c r="Q559" i="22" s="1"/>
  <c r="Q37" i="22" s="1"/>
  <c r="P559" i="22"/>
  <c r="P37" i="22" s="1"/>
  <c r="Q509" i="22"/>
  <c r="Q31" i="22"/>
  <c r="Z599" i="22"/>
  <c r="Z39" i="22" s="1"/>
  <c r="AA388" i="22"/>
  <c r="AA22" i="22" s="1"/>
  <c r="AA49" i="22"/>
  <c r="Z534" i="22"/>
  <c r="Z545" i="22" s="1"/>
  <c r="S745" i="22"/>
  <c r="S54" i="22" s="1"/>
  <c r="S57" i="22" s="1"/>
  <c r="Z10" i="22"/>
  <c r="O98" i="24"/>
  <c r="P98" i="24" s="1"/>
  <c r="Q98" i="24" s="1"/>
  <c r="S98" i="24"/>
  <c r="R98" i="24" s="1"/>
  <c r="U98" i="24"/>
  <c r="Z98" i="24" s="1"/>
  <c r="O294" i="24"/>
  <c r="S294" i="24"/>
  <c r="U294" i="24"/>
  <c r="Z294" i="24"/>
  <c r="Z309" i="24" s="1"/>
  <c r="Z18" i="24" s="1"/>
  <c r="K309" i="24"/>
  <c r="K18" i="24" s="1"/>
  <c r="O230" i="24"/>
  <c r="P230" i="24" s="1"/>
  <c r="U230" i="24"/>
  <c r="AA230" i="24" s="1"/>
  <c r="Q230" i="24"/>
  <c r="S230" i="24"/>
  <c r="R230" i="24" s="1"/>
  <c r="Z230" i="24"/>
  <c r="O343" i="24"/>
  <c r="P343" i="24" s="1"/>
  <c r="R343" i="24"/>
  <c r="U343" i="24"/>
  <c r="Z343" i="24" s="1"/>
  <c r="Q343" i="24"/>
  <c r="O376" i="24"/>
  <c r="P376" i="24" s="1"/>
  <c r="Q376" i="24" s="1"/>
  <c r="U376" i="24"/>
  <c r="AA376" i="24" s="1"/>
  <c r="S376" i="24"/>
  <c r="R376" i="24" s="1"/>
  <c r="Z376" i="24"/>
  <c r="O412" i="24"/>
  <c r="P412" i="24" s="1"/>
  <c r="Q412" i="24"/>
  <c r="S412" i="24"/>
  <c r="R412" i="24" s="1"/>
  <c r="Z412" i="24"/>
  <c r="U412" i="24"/>
  <c r="AA412" i="24" s="1"/>
  <c r="O671" i="24"/>
  <c r="P671" i="24" s="1"/>
  <c r="S671" i="24"/>
  <c r="R671" i="24" s="1"/>
  <c r="Z671" i="24"/>
  <c r="U671" i="24"/>
  <c r="AA671" i="24" s="1"/>
  <c r="Q671" i="24"/>
  <c r="O452" i="24"/>
  <c r="P452" i="24" s="1"/>
  <c r="Q452" i="24" s="1"/>
  <c r="S452" i="24"/>
  <c r="R452" i="24" s="1"/>
  <c r="U452" i="24"/>
  <c r="AA452" i="24" s="1"/>
  <c r="O677" i="24"/>
  <c r="P677" i="24" s="1"/>
  <c r="Q677" i="24" s="1"/>
  <c r="S677" i="24"/>
  <c r="R677" i="24" s="1"/>
  <c r="U677" i="24"/>
  <c r="AA677" i="24" s="1"/>
  <c r="Z677" i="24"/>
  <c r="O721" i="24"/>
  <c r="P721" i="24" s="1"/>
  <c r="Q721" i="24"/>
  <c r="S721" i="24"/>
  <c r="R721" i="24" s="1"/>
  <c r="Z721" i="24"/>
  <c r="U721" i="24"/>
  <c r="AA721" i="24" s="1"/>
  <c r="O544" i="24"/>
  <c r="P544" i="24" s="1"/>
  <c r="Q544" i="24" s="1"/>
  <c r="S544" i="24"/>
  <c r="R544" i="24" s="1"/>
  <c r="U544" i="24"/>
  <c r="AA544" i="24" s="1"/>
  <c r="Z544" i="24"/>
  <c r="O538" i="24"/>
  <c r="P538" i="24" s="1"/>
  <c r="Q538" i="24" s="1"/>
  <c r="S538" i="24"/>
  <c r="R538" i="24" s="1"/>
  <c r="Z538" i="24"/>
  <c r="U538" i="24"/>
  <c r="AA538" i="24" s="1"/>
  <c r="O765" i="24"/>
  <c r="O56" i="24" s="1"/>
  <c r="P762" i="24"/>
  <c r="R745" i="24"/>
  <c r="R54" i="24" s="1"/>
  <c r="N782" i="22"/>
  <c r="O639" i="22"/>
  <c r="O44" i="22" s="1"/>
  <c r="O50" i="22" s="1"/>
  <c r="P618" i="22"/>
  <c r="Z645" i="22"/>
  <c r="Z653" i="22" s="1"/>
  <c r="Z45" i="22" s="1"/>
  <c r="AA645" i="22"/>
  <c r="AA653" i="22" s="1"/>
  <c r="AA45" i="22" s="1"/>
  <c r="K32" i="22"/>
  <c r="R4" i="22"/>
  <c r="R10" i="22" s="1"/>
  <c r="R776" i="22"/>
  <c r="S599" i="22"/>
  <c r="S39" i="22" s="1"/>
  <c r="U759" i="22"/>
  <c r="U55" i="22" s="1"/>
  <c r="Z49" i="22"/>
  <c r="Z778" i="22"/>
  <c r="N779" i="24"/>
  <c r="N36" i="24"/>
  <c r="N41" i="24" s="1"/>
  <c r="O96" i="24"/>
  <c r="P96" i="24" s="1"/>
  <c r="S96" i="24"/>
  <c r="R96" i="24" s="1"/>
  <c r="U96" i="24"/>
  <c r="AA96" i="24" s="1"/>
  <c r="Z96" i="24"/>
  <c r="Q96" i="24"/>
  <c r="O267" i="24"/>
  <c r="P267" i="24" s="1"/>
  <c r="Q267" i="24" s="1"/>
  <c r="S267" i="24"/>
  <c r="R267" i="24" s="1"/>
  <c r="U267" i="24"/>
  <c r="AA267" i="24" s="1"/>
  <c r="O228" i="24"/>
  <c r="P228" i="24" s="1"/>
  <c r="S228" i="24"/>
  <c r="R228" i="24" s="1"/>
  <c r="Q228" i="24"/>
  <c r="U228" i="24"/>
  <c r="AA228" i="24" s="1"/>
  <c r="O218" i="24"/>
  <c r="U218" i="24"/>
  <c r="Z218" i="24"/>
  <c r="S218" i="24"/>
  <c r="K231" i="24"/>
  <c r="K14" i="24" s="1"/>
  <c r="O272" i="24"/>
  <c r="P272" i="24" s="1"/>
  <c r="Q272" i="24" s="1"/>
  <c r="S272" i="24"/>
  <c r="R272" i="24" s="1"/>
  <c r="U272" i="24"/>
  <c r="AA272" i="24" s="1"/>
  <c r="Z272" i="24"/>
  <c r="O421" i="24"/>
  <c r="P421" i="24" s="1"/>
  <c r="Q421" i="24"/>
  <c r="U421" i="24"/>
  <c r="AA421" i="24" s="1"/>
  <c r="S421" i="24"/>
  <c r="R421" i="24" s="1"/>
  <c r="O375" i="24"/>
  <c r="P375" i="24" s="1"/>
  <c r="Q375" i="24"/>
  <c r="U375" i="24"/>
  <c r="AA375" i="24" s="1"/>
  <c r="S375" i="24"/>
  <c r="R375" i="24" s="1"/>
  <c r="O479" i="24"/>
  <c r="P479" i="24" s="1"/>
  <c r="Q479" i="24" s="1"/>
  <c r="Z479" i="24"/>
  <c r="U479" i="24"/>
  <c r="AA479" i="24" s="1"/>
  <c r="S479" i="24"/>
  <c r="R479" i="24" s="1"/>
  <c r="O675" i="24"/>
  <c r="P675" i="24" s="1"/>
  <c r="Q675" i="24" s="1"/>
  <c r="S675" i="24"/>
  <c r="R675" i="24" s="1"/>
  <c r="U675" i="24"/>
  <c r="AA675" i="24" s="1"/>
  <c r="Z675" i="24"/>
  <c r="O411" i="24"/>
  <c r="U411" i="24"/>
  <c r="Z411" i="24"/>
  <c r="S411" i="24"/>
  <c r="K422" i="24"/>
  <c r="K24" i="24" s="1"/>
  <c r="O485" i="24"/>
  <c r="P485" i="24" s="1"/>
  <c r="Q485" i="24"/>
  <c r="U485" i="24"/>
  <c r="Z485" i="24"/>
  <c r="S485" i="24"/>
  <c r="R485" i="24" s="1"/>
  <c r="O681" i="24"/>
  <c r="P681" i="24" s="1"/>
  <c r="Q681" i="24" s="1"/>
  <c r="S681" i="24"/>
  <c r="R681" i="24" s="1"/>
  <c r="U681" i="24"/>
  <c r="AA681" i="24" s="1"/>
  <c r="Z681" i="24"/>
  <c r="S541" i="24"/>
  <c r="R541" i="24" s="1"/>
  <c r="O541" i="24"/>
  <c r="P541" i="24" s="1"/>
  <c r="Q541" i="24" s="1"/>
  <c r="U541" i="24"/>
  <c r="AA541" i="24" s="1"/>
  <c r="O754" i="24"/>
  <c r="P754" i="24" s="1"/>
  <c r="Q754" i="24"/>
  <c r="U754" i="24"/>
  <c r="Z754" i="24" s="1"/>
  <c r="S754" i="24"/>
  <c r="R754" i="24" s="1"/>
  <c r="O755" i="24"/>
  <c r="P755" i="24" s="1"/>
  <c r="Q755" i="24" s="1"/>
  <c r="S755" i="24"/>
  <c r="R755" i="24" s="1"/>
  <c r="U755" i="24"/>
  <c r="Z755" i="24" s="1"/>
  <c r="Q562" i="24"/>
  <c r="Q4" i="24"/>
  <c r="Q768" i="24"/>
  <c r="R706" i="24"/>
  <c r="S745" i="24"/>
  <c r="S54" i="24" s="1"/>
  <c r="Q425" i="22"/>
  <c r="Q444" i="22" s="1"/>
  <c r="Q25" i="22" s="1"/>
  <c r="P444" i="22"/>
  <c r="P25" i="22" s="1"/>
  <c r="S497" i="22"/>
  <c r="R497" i="22" s="1"/>
  <c r="O497" i="22"/>
  <c r="P497" i="22" s="1"/>
  <c r="Q497" i="22" s="1"/>
  <c r="U497" i="22"/>
  <c r="AA497" i="22" s="1"/>
  <c r="Q599" i="22"/>
  <c r="Q39" i="22" s="1"/>
  <c r="Q407" i="22"/>
  <c r="Q23" i="22" s="1"/>
  <c r="R49" i="22"/>
  <c r="R778" i="22"/>
  <c r="S526" i="22"/>
  <c r="R512" i="22"/>
  <c r="R526" i="22" s="1"/>
  <c r="S615" i="22"/>
  <c r="S40" i="22" s="1"/>
  <c r="S776" i="22"/>
  <c r="Z696" i="22"/>
  <c r="Z698" i="22" s="1"/>
  <c r="Z48" i="22" s="1"/>
  <c r="AA696" i="22"/>
  <c r="AA698" i="22" s="1"/>
  <c r="T783" i="22"/>
  <c r="AA407" i="22"/>
  <c r="AA23" i="22" s="1"/>
  <c r="N776" i="24"/>
  <c r="N4" i="24"/>
  <c r="N10" i="24" s="1"/>
  <c r="O94" i="24"/>
  <c r="S94" i="24"/>
  <c r="U94" i="24"/>
  <c r="Z94" i="24"/>
  <c r="K102" i="24"/>
  <c r="N780" i="24"/>
  <c r="O119" i="24"/>
  <c r="U119" i="24"/>
  <c r="Z119" i="24"/>
  <c r="S119" i="24"/>
  <c r="K130" i="24"/>
  <c r="K7" i="24" s="1"/>
  <c r="O259" i="24"/>
  <c r="P259" i="24" s="1"/>
  <c r="Q259" i="24"/>
  <c r="S259" i="24"/>
  <c r="R259" i="24" s="1"/>
  <c r="Z259" i="24"/>
  <c r="U259" i="24"/>
  <c r="AA259" i="24" s="1"/>
  <c r="O275" i="24"/>
  <c r="P275" i="24" s="1"/>
  <c r="Q275" i="24"/>
  <c r="S275" i="24"/>
  <c r="R275" i="24" s="1"/>
  <c r="U275" i="24"/>
  <c r="AA275" i="24" s="1"/>
  <c r="O220" i="24"/>
  <c r="P220" i="24" s="1"/>
  <c r="Q220" i="24" s="1"/>
  <c r="S220" i="24"/>
  <c r="R220" i="24" s="1"/>
  <c r="U220" i="24"/>
  <c r="AA220" i="24" s="1"/>
  <c r="Z220" i="24"/>
  <c r="O258" i="24"/>
  <c r="P258" i="24" s="1"/>
  <c r="Q258" i="24" s="1"/>
  <c r="S258" i="24"/>
  <c r="R258" i="24" s="1"/>
  <c r="U258" i="24"/>
  <c r="AA258" i="24" s="1"/>
  <c r="Z258" i="24"/>
  <c r="O172" i="24"/>
  <c r="P172" i="24" s="1"/>
  <c r="S172" i="24"/>
  <c r="R172" i="24" s="1"/>
  <c r="U172" i="24"/>
  <c r="AA172" i="24" s="1"/>
  <c r="Q172" i="24"/>
  <c r="O226" i="24"/>
  <c r="P226" i="24" s="1"/>
  <c r="Q226" i="24"/>
  <c r="S226" i="24"/>
  <c r="R226" i="24" s="1"/>
  <c r="U226" i="24"/>
  <c r="AA226" i="24" s="1"/>
  <c r="Z226" i="24"/>
  <c r="O264" i="24"/>
  <c r="P264" i="24" s="1"/>
  <c r="Q264" i="24" s="1"/>
  <c r="S264" i="24"/>
  <c r="R264" i="24" s="1"/>
  <c r="U264" i="24"/>
  <c r="AA264" i="24" s="1"/>
  <c r="Z264" i="24"/>
  <c r="O295" i="24"/>
  <c r="P295" i="24" s="1"/>
  <c r="Q295" i="24" s="1"/>
  <c r="U295" i="24"/>
  <c r="AA295" i="24" s="1"/>
  <c r="Z295" i="24"/>
  <c r="S295" i="24"/>
  <c r="R295" i="24" s="1"/>
  <c r="O381" i="24"/>
  <c r="P381" i="24" s="1"/>
  <c r="Q381" i="24"/>
  <c r="S381" i="24"/>
  <c r="R381" i="24" s="1"/>
  <c r="Z381" i="24"/>
  <c r="U381" i="24"/>
  <c r="AA381" i="24" s="1"/>
  <c r="O372" i="24"/>
  <c r="P372" i="24" s="1"/>
  <c r="S372" i="24"/>
  <c r="R372" i="24" s="1"/>
  <c r="U372" i="24"/>
  <c r="AA372" i="24" s="1"/>
  <c r="Q372" i="24"/>
  <c r="O413" i="24"/>
  <c r="P413" i="24" s="1"/>
  <c r="Q413" i="24"/>
  <c r="U413" i="24"/>
  <c r="AA413" i="24" s="1"/>
  <c r="S413" i="24"/>
  <c r="R413" i="24" s="1"/>
  <c r="Z413" i="24"/>
  <c r="O416" i="24"/>
  <c r="P416" i="24" s="1"/>
  <c r="Q416" i="24" s="1"/>
  <c r="S416" i="24"/>
  <c r="R416" i="24" s="1"/>
  <c r="U416" i="24"/>
  <c r="AA416" i="24" s="1"/>
  <c r="Z416" i="24"/>
  <c r="O455" i="24"/>
  <c r="P455" i="24" s="1"/>
  <c r="Q455" i="24"/>
  <c r="U455" i="24"/>
  <c r="AA455" i="24" s="1"/>
  <c r="Z455" i="24"/>
  <c r="S455" i="24"/>
  <c r="R455" i="24" s="1"/>
  <c r="O454" i="24"/>
  <c r="P454" i="24" s="1"/>
  <c r="S454" i="24"/>
  <c r="R454" i="24" s="1"/>
  <c r="Q454" i="24"/>
  <c r="U454" i="24"/>
  <c r="AA454" i="24" s="1"/>
  <c r="Z454" i="24"/>
  <c r="O487" i="24"/>
  <c r="P487" i="24" s="1"/>
  <c r="Q487" i="24"/>
  <c r="S487" i="24"/>
  <c r="R487" i="24" s="1"/>
  <c r="U487" i="24"/>
  <c r="Z487" i="24" s="1"/>
  <c r="O667" i="24"/>
  <c r="S667" i="24"/>
  <c r="U667" i="24"/>
  <c r="K687" i="24"/>
  <c r="K47" i="24" s="1"/>
  <c r="O683" i="24"/>
  <c r="P683" i="24" s="1"/>
  <c r="Q683" i="24" s="1"/>
  <c r="S683" i="24"/>
  <c r="R683" i="24" s="1"/>
  <c r="Z683" i="24"/>
  <c r="U683" i="24"/>
  <c r="AA683" i="24" s="1"/>
  <c r="O379" i="24"/>
  <c r="P379" i="24" s="1"/>
  <c r="Q379" i="24"/>
  <c r="S379" i="24"/>
  <c r="R379" i="24" s="1"/>
  <c r="U379" i="24"/>
  <c r="AA379" i="24" s="1"/>
  <c r="Z379" i="24"/>
  <c r="O448" i="24"/>
  <c r="P448" i="24" s="1"/>
  <c r="Q448" i="24" s="1"/>
  <c r="S448" i="24"/>
  <c r="R448" i="24" s="1"/>
  <c r="U448" i="24"/>
  <c r="AA448" i="24" s="1"/>
  <c r="Z448" i="24"/>
  <c r="O477" i="24"/>
  <c r="U477" i="24"/>
  <c r="S477" i="24"/>
  <c r="K491" i="24"/>
  <c r="K28" i="24" s="1"/>
  <c r="O504" i="24"/>
  <c r="R504" i="24"/>
  <c r="R505" i="24" s="1"/>
  <c r="R30" i="24" s="1"/>
  <c r="U504" i="24"/>
  <c r="Z504" i="24"/>
  <c r="Z505" i="24" s="1"/>
  <c r="Z30" i="24" s="1"/>
  <c r="K505" i="24"/>
  <c r="K30" i="24" s="1"/>
  <c r="O673" i="24"/>
  <c r="P673" i="24" s="1"/>
  <c r="Q673" i="24"/>
  <c r="U673" i="24"/>
  <c r="AA673" i="24" s="1"/>
  <c r="Z673" i="24"/>
  <c r="S673" i="24"/>
  <c r="R673" i="24" s="1"/>
  <c r="O702" i="24"/>
  <c r="S702" i="24"/>
  <c r="Z702" i="24"/>
  <c r="Z703" i="24" s="1"/>
  <c r="U702" i="24"/>
  <c r="K703" i="24"/>
  <c r="O515" i="24"/>
  <c r="S515" i="24"/>
  <c r="U515" i="24"/>
  <c r="Z515" i="24"/>
  <c r="K526" i="24"/>
  <c r="O713" i="24"/>
  <c r="P713" i="24" s="1"/>
  <c r="Q713" i="24"/>
  <c r="S713" i="24"/>
  <c r="R713" i="24" s="1"/>
  <c r="U713" i="24"/>
  <c r="AA713" i="24" s="1"/>
  <c r="O533" i="24"/>
  <c r="P533" i="24" s="1"/>
  <c r="Q533" i="24"/>
  <c r="S533" i="24"/>
  <c r="R533" i="24" s="1"/>
  <c r="U533" i="24"/>
  <c r="AA533" i="24" s="1"/>
  <c r="Z533" i="24"/>
  <c r="O569" i="24"/>
  <c r="P569" i="24" s="1"/>
  <c r="Q569" i="24" s="1"/>
  <c r="S569" i="24"/>
  <c r="R569" i="24" s="1"/>
  <c r="U569" i="24"/>
  <c r="AA569" i="24" s="1"/>
  <c r="O540" i="24"/>
  <c r="P540" i="24" s="1"/>
  <c r="Q540" i="24"/>
  <c r="S540" i="24"/>
  <c r="R540" i="24" s="1"/>
  <c r="U540" i="24"/>
  <c r="AA540" i="24" s="1"/>
  <c r="O568" i="24"/>
  <c r="P568" i="24" s="1"/>
  <c r="S568" i="24"/>
  <c r="R568" i="24" s="1"/>
  <c r="Q568" i="24"/>
  <c r="U568" i="24"/>
  <c r="AA568" i="24" s="1"/>
  <c r="O769" i="24"/>
  <c r="S769" i="24"/>
  <c r="U769" i="24"/>
  <c r="U771" i="24" s="1"/>
  <c r="Z769" i="24"/>
  <c r="Z771" i="24" s="1"/>
  <c r="K771" i="24"/>
  <c r="O534" i="24"/>
  <c r="P534" i="24" s="1"/>
  <c r="S534" i="24"/>
  <c r="R534" i="24" s="1"/>
  <c r="Z534" i="24"/>
  <c r="Q534" i="24"/>
  <c r="U534" i="24"/>
  <c r="AA534" i="24" s="1"/>
  <c r="O607" i="24"/>
  <c r="P607" i="24" s="1"/>
  <c r="Q607" i="24" s="1"/>
  <c r="Z607" i="24"/>
  <c r="S607" i="24"/>
  <c r="R607" i="24" s="1"/>
  <c r="U607" i="24"/>
  <c r="AA607" i="24" s="1"/>
  <c r="O368" i="24"/>
  <c r="O21" i="24" s="1"/>
  <c r="Q749" i="24"/>
  <c r="O599" i="24"/>
  <c r="O39" i="24" s="1"/>
  <c r="Q444" i="24"/>
  <c r="Q25" i="24" s="1"/>
  <c r="R599" i="24"/>
  <c r="R39" i="24" s="1"/>
  <c r="P559" i="24"/>
  <c r="P37" i="24" s="1"/>
  <c r="Z251" i="24"/>
  <c r="Z15" i="24" s="1"/>
  <c r="Z762" i="24"/>
  <c r="Z765" i="24" s="1"/>
  <c r="Z56" i="24" s="1"/>
  <c r="Q473" i="24"/>
  <c r="Q27" i="24" s="1"/>
  <c r="O733" i="24"/>
  <c r="O53" i="24" s="1"/>
  <c r="P706" i="24"/>
  <c r="O183" i="22"/>
  <c r="P183" i="22" s="1"/>
  <c r="Q183" i="22" s="1"/>
  <c r="S183" i="22"/>
  <c r="R183" i="22" s="1"/>
  <c r="U183" i="22"/>
  <c r="AA183" i="22" s="1"/>
  <c r="Z183" i="22"/>
  <c r="Z731" i="24"/>
  <c r="K57" i="22"/>
  <c r="Q545" i="22"/>
  <c r="G467" i="22"/>
  <c r="K467" i="22" s="1"/>
  <c r="O599" i="22"/>
  <c r="O39" i="22" s="1"/>
  <c r="P165" i="22"/>
  <c r="P8" i="22" s="1"/>
  <c r="Q118" i="22"/>
  <c r="Q130" i="22" s="1"/>
  <c r="Q7" i="22" s="1"/>
  <c r="K4" i="22"/>
  <c r="K10" i="22" s="1"/>
  <c r="K776" i="22"/>
  <c r="O231" i="22"/>
  <c r="O14" i="22" s="1"/>
  <c r="P218" i="22"/>
  <c r="O494" i="22"/>
  <c r="K500" i="22"/>
  <c r="K29" i="22" s="1"/>
  <c r="S494" i="22"/>
  <c r="U494" i="22"/>
  <c r="R618" i="22"/>
  <c r="R639" i="22" s="1"/>
  <c r="R44" i="22" s="1"/>
  <c r="R50" i="22" s="1"/>
  <c r="S639" i="22"/>
  <c r="S44" i="22" s="1"/>
  <c r="S50" i="22" s="1"/>
  <c r="P603" i="22"/>
  <c r="O615" i="22"/>
  <c r="O40" i="22" s="1"/>
  <c r="Q309" i="22"/>
  <c r="Q18" i="22" s="1"/>
  <c r="P49" i="22"/>
  <c r="U776" i="22"/>
  <c r="U4" i="22"/>
  <c r="U10" i="22" s="1"/>
  <c r="U559" i="22"/>
  <c r="U37" i="22" s="1"/>
  <c r="AA733" i="22"/>
  <c r="AA53" i="22" s="1"/>
  <c r="AA57" i="22" s="1"/>
  <c r="P512" i="22"/>
  <c r="O526" i="22"/>
  <c r="U57" i="22"/>
  <c r="V782" i="22"/>
  <c r="V783" i="22" s="1"/>
  <c r="R745" i="22"/>
  <c r="R54" i="22" s="1"/>
  <c r="R57" i="22" s="1"/>
  <c r="U49" i="22"/>
  <c r="U50" i="22" s="1"/>
  <c r="U778" i="22"/>
  <c r="W59" i="22"/>
  <c r="W63" i="22" s="1"/>
  <c r="W66" i="22" s="1"/>
  <c r="W783" i="22" s="1"/>
  <c r="AA48" i="22" l="1"/>
  <c r="AA778" i="22"/>
  <c r="AA50" i="22"/>
  <c r="Z653" i="24"/>
  <c r="Z45" i="24" s="1"/>
  <c r="Q603" i="22"/>
  <c r="Q615" i="22" s="1"/>
  <c r="Q40" i="22" s="1"/>
  <c r="P615" i="22"/>
  <c r="P40" i="22" s="1"/>
  <c r="O526" i="24"/>
  <c r="P515" i="24"/>
  <c r="U687" i="24"/>
  <c r="U47" i="24" s="1"/>
  <c r="AA667" i="24"/>
  <c r="AA687" i="24" s="1"/>
  <c r="AA47" i="24" s="1"/>
  <c r="P94" i="24"/>
  <c r="O102" i="24"/>
  <c r="Z36" i="22"/>
  <c r="Z41" i="22" s="1"/>
  <c r="Z779" i="22"/>
  <c r="P572" i="22"/>
  <c r="P38" i="22" s="1"/>
  <c r="Q569" i="22"/>
  <c r="Q572" i="22" s="1"/>
  <c r="Q38" i="22" s="1"/>
  <c r="R179" i="22"/>
  <c r="R202" i="22" s="1"/>
  <c r="R12" i="22" s="1"/>
  <c r="S202" i="22"/>
  <c r="S12" i="22" s="1"/>
  <c r="P603" i="24"/>
  <c r="O615" i="24"/>
  <c r="O40" i="24" s="1"/>
  <c r="U572" i="24"/>
  <c r="U38" i="24" s="1"/>
  <c r="AA564" i="24"/>
  <c r="AA572" i="24" s="1"/>
  <c r="AA38" i="24" s="1"/>
  <c r="R529" i="24"/>
  <c r="R545" i="24" s="1"/>
  <c r="S545" i="24"/>
  <c r="Z32" i="22"/>
  <c r="P202" i="22"/>
  <c r="P12" i="22" s="1"/>
  <c r="Q178" i="22"/>
  <c r="Q202" i="22" s="1"/>
  <c r="Q12" i="22" s="1"/>
  <c r="R643" i="24"/>
  <c r="R653" i="24" s="1"/>
  <c r="R45" i="24" s="1"/>
  <c r="S653" i="24"/>
  <c r="S45" i="24" s="1"/>
  <c r="P769" i="24"/>
  <c r="O771" i="24"/>
  <c r="U526" i="24"/>
  <c r="S703" i="24"/>
  <c r="R702" i="24"/>
  <c r="R703" i="24" s="1"/>
  <c r="O505" i="24"/>
  <c r="O30" i="24" s="1"/>
  <c r="P504" i="24"/>
  <c r="Z667" i="24"/>
  <c r="Z687" i="24" s="1"/>
  <c r="Z47" i="24" s="1"/>
  <c r="R119" i="24"/>
  <c r="R130" i="24" s="1"/>
  <c r="R7" i="24" s="1"/>
  <c r="S130" i="24"/>
  <c r="S7" i="24" s="1"/>
  <c r="O130" i="24"/>
  <c r="O7" i="24" s="1"/>
  <c r="P119" i="24"/>
  <c r="N59" i="24"/>
  <c r="N63" i="24" s="1"/>
  <c r="N66" i="24" s="1"/>
  <c r="S733" i="24"/>
  <c r="S53" i="24" s="1"/>
  <c r="U231" i="24"/>
  <c r="U14" i="24" s="1"/>
  <c r="AA218" i="24"/>
  <c r="AA231" i="24" s="1"/>
  <c r="AA14" i="24" s="1"/>
  <c r="Z267" i="24"/>
  <c r="Z452" i="24"/>
  <c r="Z462" i="24" s="1"/>
  <c r="Z26" i="24" s="1"/>
  <c r="U309" i="24"/>
  <c r="U18" i="24" s="1"/>
  <c r="AA294" i="24"/>
  <c r="AA309" i="24" s="1"/>
  <c r="AA18" i="24" s="1"/>
  <c r="Z50" i="22"/>
  <c r="Z564" i="24"/>
  <c r="Z536" i="24"/>
  <c r="Z669" i="24"/>
  <c r="Z377" i="24"/>
  <c r="U278" i="24"/>
  <c r="U16" i="24" s="1"/>
  <c r="AA254" i="24"/>
  <c r="AA278" i="24" s="1"/>
  <c r="AA16" i="24" s="1"/>
  <c r="R41" i="22"/>
  <c r="U41" i="22"/>
  <c r="S779" i="22"/>
  <c r="O202" i="22"/>
  <c r="O12" i="22" s="1"/>
  <c r="Z532" i="24"/>
  <c r="S759" i="24"/>
  <c r="S55" i="24" s="1"/>
  <c r="R750" i="24"/>
  <c r="R759" i="24" s="1"/>
  <c r="R55" i="24" s="1"/>
  <c r="S344" i="24"/>
  <c r="S20" i="24" s="1"/>
  <c r="R341" i="24"/>
  <c r="R344" i="24" s="1"/>
  <c r="R20" i="24" s="1"/>
  <c r="AA447" i="24"/>
  <c r="AA462" i="24" s="1"/>
  <c r="AA26" i="24" s="1"/>
  <c r="U462" i="24"/>
  <c r="U26" i="24" s="1"/>
  <c r="Z380" i="24"/>
  <c r="Z256" i="24"/>
  <c r="O175" i="24"/>
  <c r="O9" i="24" s="1"/>
  <c r="P168" i="24"/>
  <c r="Z169" i="24"/>
  <c r="Z175" i="24" s="1"/>
  <c r="Z9" i="24" s="1"/>
  <c r="Z645" i="24"/>
  <c r="Z459" i="24"/>
  <c r="R199" i="24"/>
  <c r="R202" i="24" s="1"/>
  <c r="R12" i="24" s="1"/>
  <c r="S202" i="24"/>
  <c r="S12" i="24" s="1"/>
  <c r="P199" i="24"/>
  <c r="O202" i="24"/>
  <c r="O12" i="24" s="1"/>
  <c r="Z120" i="24"/>
  <c r="Z385" i="24"/>
  <c r="N783" i="22"/>
  <c r="O500" i="22"/>
  <c r="O29" i="22" s="1"/>
  <c r="P494" i="22"/>
  <c r="K61" i="24"/>
  <c r="K780" i="24"/>
  <c r="Z49" i="24"/>
  <c r="P667" i="24"/>
  <c r="O687" i="24"/>
  <c r="O47" i="24" s="1"/>
  <c r="Z497" i="22"/>
  <c r="R411" i="24"/>
  <c r="R422" i="24" s="1"/>
  <c r="R24" i="24" s="1"/>
  <c r="S422" i="24"/>
  <c r="S24" i="24" s="1"/>
  <c r="AA32" i="24"/>
  <c r="Q645" i="22"/>
  <c r="Q653" i="22" s="1"/>
  <c r="Q45" i="22" s="1"/>
  <c r="P653" i="22"/>
  <c r="AA750" i="24"/>
  <c r="AA759" i="24" s="1"/>
  <c r="AA55" i="24" s="1"/>
  <c r="U759" i="24"/>
  <c r="U55" i="24" s="1"/>
  <c r="AA341" i="24"/>
  <c r="AA344" i="24" s="1"/>
  <c r="AA20" i="24" s="1"/>
  <c r="U344" i="24"/>
  <c r="U20" i="24" s="1"/>
  <c r="P643" i="24"/>
  <c r="O653" i="24"/>
  <c r="O45" i="24" s="1"/>
  <c r="Q748" i="22"/>
  <c r="Q759" i="22" s="1"/>
  <c r="Q55" i="22" s="1"/>
  <c r="P759" i="22"/>
  <c r="P55" i="22" s="1"/>
  <c r="R494" i="22"/>
  <c r="R500" i="22" s="1"/>
  <c r="R29" i="22" s="1"/>
  <c r="S500" i="22"/>
  <c r="S29" i="22" s="1"/>
  <c r="Q36" i="22"/>
  <c r="Q41" i="22" s="1"/>
  <c r="Q779" i="22"/>
  <c r="O32" i="22"/>
  <c r="AA504" i="24"/>
  <c r="AA505" i="24" s="1"/>
  <c r="AA30" i="24" s="1"/>
  <c r="U505" i="24"/>
  <c r="U30" i="24" s="1"/>
  <c r="U102" i="24"/>
  <c r="AA94" i="24"/>
  <c r="AA102" i="24" s="1"/>
  <c r="R32" i="22"/>
  <c r="AA411" i="24"/>
  <c r="AA422" i="24" s="1"/>
  <c r="AA24" i="24" s="1"/>
  <c r="U422" i="24"/>
  <c r="U24" i="24" s="1"/>
  <c r="Z375" i="24"/>
  <c r="R218" i="24"/>
  <c r="R231" i="24" s="1"/>
  <c r="R14" i="24" s="1"/>
  <c r="S231" i="24"/>
  <c r="S14" i="24" s="1"/>
  <c r="O231" i="24"/>
  <c r="O14" i="24" s="1"/>
  <c r="P218" i="24"/>
  <c r="P639" i="22"/>
  <c r="P44" i="22" s="1"/>
  <c r="Q618" i="22"/>
  <c r="Q639" i="22" s="1"/>
  <c r="Q44" i="22" s="1"/>
  <c r="Q50" i="22" s="1"/>
  <c r="P765" i="24"/>
  <c r="P56" i="24" s="1"/>
  <c r="Q762" i="24"/>
  <c r="Q765" i="24" s="1"/>
  <c r="Q56" i="24" s="1"/>
  <c r="R294" i="24"/>
  <c r="R309" i="24" s="1"/>
  <c r="R18" i="24" s="1"/>
  <c r="S309" i="24"/>
  <c r="S18" i="24" s="1"/>
  <c r="Z202" i="22"/>
  <c r="Z12" i="22" s="1"/>
  <c r="U733" i="24"/>
  <c r="U53" i="24" s="1"/>
  <c r="U57" i="24" s="1"/>
  <c r="S572" i="24"/>
  <c r="S38" i="24" s="1"/>
  <c r="R603" i="24"/>
  <c r="R615" i="24" s="1"/>
  <c r="R40" i="24" s="1"/>
  <c r="S615" i="24"/>
  <c r="S40" i="24" s="1"/>
  <c r="O388" i="24"/>
  <c r="O22" i="24" s="1"/>
  <c r="P371" i="24"/>
  <c r="Z174" i="24"/>
  <c r="R779" i="22"/>
  <c r="U779" i="22"/>
  <c r="S41" i="22"/>
  <c r="Q4" i="22"/>
  <c r="Q10" i="22" s="1"/>
  <c r="Q776" i="22"/>
  <c r="O778" i="22"/>
  <c r="Z609" i="24"/>
  <c r="U175" i="24"/>
  <c r="U9" i="24" s="1"/>
  <c r="AA168" i="24"/>
  <c r="AA175" i="24" s="1"/>
  <c r="AA9" i="24" s="1"/>
  <c r="Z127" i="24"/>
  <c r="AA643" i="24"/>
  <c r="AA653" i="24" s="1"/>
  <c r="AA45" i="24" s="1"/>
  <c r="U653" i="24"/>
  <c r="U45" i="24" s="1"/>
  <c r="Z202" i="24"/>
  <c r="Z12" i="24" s="1"/>
  <c r="AA41" i="22"/>
  <c r="P41" i="22"/>
  <c r="Q778" i="22"/>
  <c r="U500" i="22"/>
  <c r="U29" i="22" s="1"/>
  <c r="AA494" i="22"/>
  <c r="AA500" i="22" s="1"/>
  <c r="O467" i="22"/>
  <c r="K473" i="22"/>
  <c r="K27" i="22" s="1"/>
  <c r="K33" i="22" s="1"/>
  <c r="K59" i="22" s="1"/>
  <c r="Z467" i="22"/>
  <c r="Z473" i="22" s="1"/>
  <c r="Z27" i="22" s="1"/>
  <c r="S467" i="22"/>
  <c r="U467" i="22"/>
  <c r="R477" i="24"/>
  <c r="R491" i="24" s="1"/>
  <c r="R28" i="24" s="1"/>
  <c r="S491" i="24"/>
  <c r="S28" i="24" s="1"/>
  <c r="Z102" i="24"/>
  <c r="R733" i="24"/>
  <c r="R53" i="24" s="1"/>
  <c r="R57" i="24" s="1"/>
  <c r="O309" i="24"/>
  <c r="O18" i="24" s="1"/>
  <c r="P294" i="24"/>
  <c r="AA603" i="24"/>
  <c r="AA615" i="24" s="1"/>
  <c r="AA40" i="24" s="1"/>
  <c r="U615" i="24"/>
  <c r="U40" i="24" s="1"/>
  <c r="P564" i="24"/>
  <c r="O572" i="24"/>
  <c r="O38" i="24" s="1"/>
  <c r="O545" i="24"/>
  <c r="P529" i="24"/>
  <c r="R371" i="24"/>
  <c r="R388" i="24" s="1"/>
  <c r="R22" i="24" s="1"/>
  <c r="S388" i="24"/>
  <c r="S22" i="24" s="1"/>
  <c r="O278" i="24"/>
  <c r="O16" i="24" s="1"/>
  <c r="P254" i="24"/>
  <c r="R168" i="24"/>
  <c r="R175" i="24" s="1"/>
  <c r="R9" i="24" s="1"/>
  <c r="S175" i="24"/>
  <c r="S9" i="24" s="1"/>
  <c r="K33" i="24"/>
  <c r="P231" i="22"/>
  <c r="P14" i="22" s="1"/>
  <c r="Q218" i="22"/>
  <c r="Q231" i="22" s="1"/>
  <c r="Q14" i="22" s="1"/>
  <c r="Z61" i="24"/>
  <c r="K49" i="24"/>
  <c r="K778" i="24"/>
  <c r="AA477" i="24"/>
  <c r="AA491" i="24" s="1"/>
  <c r="AA28" i="24" s="1"/>
  <c r="U491" i="24"/>
  <c r="U28" i="24" s="1"/>
  <c r="U61" i="24"/>
  <c r="Z569" i="24"/>
  <c r="AA702" i="24"/>
  <c r="AA703" i="24" s="1"/>
  <c r="U703" i="24"/>
  <c r="P702" i="24"/>
  <c r="O703" i="24"/>
  <c r="R667" i="24"/>
  <c r="R687" i="24" s="1"/>
  <c r="R47" i="24" s="1"/>
  <c r="S687" i="24"/>
  <c r="S47" i="24" s="1"/>
  <c r="N782" i="24"/>
  <c r="P526" i="22"/>
  <c r="Q512" i="22"/>
  <c r="Q526" i="22" s="1"/>
  <c r="Z494" i="22"/>
  <c r="Z500" i="22" s="1"/>
  <c r="Z29" i="22" s="1"/>
  <c r="P733" i="24"/>
  <c r="P53" i="24" s="1"/>
  <c r="Q706" i="24"/>
  <c r="Q733" i="24" s="1"/>
  <c r="Q53" i="24" s="1"/>
  <c r="R769" i="24"/>
  <c r="R771" i="24" s="1"/>
  <c r="S771" i="24"/>
  <c r="Z568" i="24"/>
  <c r="Z540" i="24"/>
  <c r="Z545" i="24" s="1"/>
  <c r="Z713" i="24"/>
  <c r="Z733" i="24" s="1"/>
  <c r="Z53" i="24" s="1"/>
  <c r="K32" i="24"/>
  <c r="K777" i="24"/>
  <c r="S526" i="24"/>
  <c r="R515" i="24"/>
  <c r="R526" i="24" s="1"/>
  <c r="Z477" i="24"/>
  <c r="Z491" i="24" s="1"/>
  <c r="Z28" i="24" s="1"/>
  <c r="P477" i="24"/>
  <c r="O491" i="24"/>
  <c r="O28" i="24" s="1"/>
  <c r="Z372" i="24"/>
  <c r="Z388" i="24" s="1"/>
  <c r="Z22" i="24" s="1"/>
  <c r="Z172" i="24"/>
  <c r="Z275" i="24"/>
  <c r="U130" i="24"/>
  <c r="U7" i="24" s="1"/>
  <c r="AA119" i="24"/>
  <c r="AA130" i="24" s="1"/>
  <c r="AA7" i="24" s="1"/>
  <c r="K5" i="24"/>
  <c r="K10" i="24" s="1"/>
  <c r="K776" i="24"/>
  <c r="R94" i="24"/>
  <c r="R102" i="24" s="1"/>
  <c r="S102" i="24"/>
  <c r="S32" i="22"/>
  <c r="Z541" i="24"/>
  <c r="P411" i="24"/>
  <c r="O422" i="24"/>
  <c r="O24" i="24" s="1"/>
  <c r="Z421" i="24"/>
  <c r="Z228" i="24"/>
  <c r="Z231" i="24" s="1"/>
  <c r="Z14" i="24" s="1"/>
  <c r="K777" i="22"/>
  <c r="Z496" i="22"/>
  <c r="O4" i="22"/>
  <c r="O10" i="22" s="1"/>
  <c r="O776" i="22"/>
  <c r="O36" i="22"/>
  <c r="O41" i="22" s="1"/>
  <c r="O779" i="22"/>
  <c r="Q706" i="22"/>
  <c r="Q733" i="22" s="1"/>
  <c r="Q53" i="22" s="1"/>
  <c r="P733" i="22"/>
  <c r="P53" i="22" s="1"/>
  <c r="P57" i="22" s="1"/>
  <c r="U202" i="22"/>
  <c r="U12" i="22" s="1"/>
  <c r="AA179" i="22"/>
  <c r="AA202" i="22" s="1"/>
  <c r="AA12" i="22" s="1"/>
  <c r="Q737" i="24"/>
  <c r="Q745" i="24" s="1"/>
  <c r="Q54" i="24" s="1"/>
  <c r="P745" i="24"/>
  <c r="P54" i="24" s="1"/>
  <c r="AA733" i="24"/>
  <c r="AA53" i="24" s="1"/>
  <c r="AA57" i="24" s="1"/>
  <c r="R572" i="24"/>
  <c r="R38" i="24" s="1"/>
  <c r="Z613" i="24"/>
  <c r="K36" i="24"/>
  <c r="K41" i="24" s="1"/>
  <c r="K779" i="24"/>
  <c r="U545" i="24"/>
  <c r="AA529" i="24"/>
  <c r="AA545" i="24" s="1"/>
  <c r="Z523" i="24"/>
  <c r="Z526" i="24" s="1"/>
  <c r="U388" i="24"/>
  <c r="U22" i="24" s="1"/>
  <c r="AA371" i="24"/>
  <c r="AA388" i="24" s="1"/>
  <c r="AA22" i="24" s="1"/>
  <c r="Z384" i="24"/>
  <c r="R254" i="24"/>
  <c r="R278" i="24" s="1"/>
  <c r="R16" i="24" s="1"/>
  <c r="S278" i="24"/>
  <c r="S16" i="24" s="1"/>
  <c r="Z271" i="24"/>
  <c r="U32" i="22"/>
  <c r="P776" i="22"/>
  <c r="P4" i="22"/>
  <c r="P10" i="22" s="1"/>
  <c r="Z750" i="24"/>
  <c r="Z759" i="24" s="1"/>
  <c r="Z55" i="24" s="1"/>
  <c r="P750" i="24"/>
  <c r="O759" i="24"/>
  <c r="O55" i="24" s="1"/>
  <c r="O57" i="24" s="1"/>
  <c r="Z456" i="24"/>
  <c r="Z341" i="24"/>
  <c r="Z344" i="24" s="1"/>
  <c r="Z20" i="24" s="1"/>
  <c r="P341" i="24"/>
  <c r="O344" i="24"/>
  <c r="O20" i="24" s="1"/>
  <c r="Z419" i="24"/>
  <c r="Z422" i="24" s="1"/>
  <c r="Z24" i="24" s="1"/>
  <c r="R447" i="24"/>
  <c r="R462" i="24" s="1"/>
  <c r="R26" i="24" s="1"/>
  <c r="S462" i="24"/>
  <c r="S26" i="24" s="1"/>
  <c r="O462" i="24"/>
  <c r="O26" i="24" s="1"/>
  <c r="P447" i="24"/>
  <c r="Z373" i="24"/>
  <c r="Z266" i="24"/>
  <c r="K57" i="24"/>
  <c r="K50" i="24"/>
  <c r="Z274" i="24"/>
  <c r="Z268" i="24"/>
  <c r="AA199" i="24"/>
  <c r="AA202" i="24" s="1"/>
  <c r="AA12" i="24" s="1"/>
  <c r="U202" i="24"/>
  <c r="U12" i="24" s="1"/>
  <c r="Z123" i="24"/>
  <c r="Z130" i="24" s="1"/>
  <c r="Z7" i="24" s="1"/>
  <c r="Z605" i="24"/>
  <c r="Z615" i="24" s="1"/>
  <c r="Z40" i="24" s="1"/>
  <c r="Z263" i="24"/>
  <c r="Z278" i="24" s="1"/>
  <c r="Z16" i="24" s="1"/>
  <c r="AA779" i="22"/>
  <c r="P779" i="22"/>
  <c r="Z32" i="24" l="1"/>
  <c r="Z777" i="24"/>
  <c r="Z36" i="24"/>
  <c r="J773" i="22"/>
  <c r="K773" i="22" s="1"/>
  <c r="J768" i="22"/>
  <c r="K768" i="22" s="1"/>
  <c r="J769" i="22"/>
  <c r="K769" i="22" s="1"/>
  <c r="J770" i="22"/>
  <c r="K770" i="22" s="1"/>
  <c r="R777" i="24"/>
  <c r="R32" i="24"/>
  <c r="O49" i="24"/>
  <c r="O778" i="24"/>
  <c r="P278" i="24"/>
  <c r="P16" i="24" s="1"/>
  <c r="Q254" i="24"/>
  <c r="Q278" i="24" s="1"/>
  <c r="Q16" i="24" s="1"/>
  <c r="Z5" i="24"/>
  <c r="Z10" i="24" s="1"/>
  <c r="Z776" i="24"/>
  <c r="R467" i="22"/>
  <c r="R473" i="22" s="1"/>
  <c r="S473" i="22"/>
  <c r="S27" i="22" s="1"/>
  <c r="S33" i="24"/>
  <c r="Z572" i="24"/>
  <c r="Z38" i="24" s="1"/>
  <c r="Z50" i="24"/>
  <c r="AA33" i="24"/>
  <c r="K782" i="24"/>
  <c r="P491" i="24"/>
  <c r="P28" i="24" s="1"/>
  <c r="Q477" i="24"/>
  <c r="Q491" i="24" s="1"/>
  <c r="Q28" i="24" s="1"/>
  <c r="P344" i="24"/>
  <c r="P20" i="24" s="1"/>
  <c r="Q341" i="24"/>
  <c r="Q344" i="24" s="1"/>
  <c r="Q20" i="24" s="1"/>
  <c r="P759" i="24"/>
  <c r="P55" i="24" s="1"/>
  <c r="Q750" i="24"/>
  <c r="Q759" i="24" s="1"/>
  <c r="Q55" i="24" s="1"/>
  <c r="Q57" i="24" s="1"/>
  <c r="P422" i="24"/>
  <c r="P24" i="24" s="1"/>
  <c r="Q411" i="24"/>
  <c r="Q422" i="24" s="1"/>
  <c r="Q24" i="24" s="1"/>
  <c r="K59" i="24"/>
  <c r="K63" i="24" s="1"/>
  <c r="K66" i="24" s="1"/>
  <c r="K783" i="24" s="1"/>
  <c r="S61" i="24"/>
  <c r="S780" i="24"/>
  <c r="P32" i="22"/>
  <c r="AA778" i="24"/>
  <c r="AA49" i="24"/>
  <c r="P572" i="24"/>
  <c r="P38" i="24" s="1"/>
  <c r="Q564" i="24"/>
  <c r="Q572" i="24" s="1"/>
  <c r="Q38" i="24" s="1"/>
  <c r="P309" i="24"/>
  <c r="P18" i="24" s="1"/>
  <c r="Q294" i="24"/>
  <c r="Q309" i="24" s="1"/>
  <c r="Q18" i="24" s="1"/>
  <c r="AA467" i="22"/>
  <c r="AA473" i="22" s="1"/>
  <c r="AA27" i="22" s="1"/>
  <c r="U473" i="22"/>
  <c r="U5" i="24"/>
  <c r="U10" i="24" s="1"/>
  <c r="U776" i="24"/>
  <c r="AA777" i="24"/>
  <c r="Z778" i="24"/>
  <c r="P202" i="24"/>
  <c r="P12" i="24" s="1"/>
  <c r="Q199" i="24"/>
  <c r="Q202" i="24" s="1"/>
  <c r="Q12" i="24" s="1"/>
  <c r="N783" i="24"/>
  <c r="R49" i="24"/>
  <c r="R778" i="24"/>
  <c r="P771" i="24"/>
  <c r="Q769" i="24"/>
  <c r="Q771" i="24" s="1"/>
  <c r="R779" i="24"/>
  <c r="R36" i="24"/>
  <c r="R41" i="24" s="1"/>
  <c r="P615" i="24"/>
  <c r="P40" i="24" s="1"/>
  <c r="Q603" i="24"/>
  <c r="Q615" i="24" s="1"/>
  <c r="Q40" i="24" s="1"/>
  <c r="O5" i="24"/>
  <c r="O10" i="24" s="1"/>
  <c r="O776" i="24"/>
  <c r="P526" i="24"/>
  <c r="Q515" i="24"/>
  <c r="Q526" i="24" s="1"/>
  <c r="AA36" i="24"/>
  <c r="AA41" i="24" s="1"/>
  <c r="AA779" i="24"/>
  <c r="Z57" i="24"/>
  <c r="P545" i="24"/>
  <c r="Q529" i="24"/>
  <c r="Q545" i="24" s="1"/>
  <c r="AA50" i="24"/>
  <c r="P388" i="24"/>
  <c r="P22" i="24" s="1"/>
  <c r="Q371" i="24"/>
  <c r="Q388" i="24" s="1"/>
  <c r="Q22" i="24" s="1"/>
  <c r="P45" i="22"/>
  <c r="P50" i="22" s="1"/>
  <c r="P778" i="22"/>
  <c r="P500" i="22"/>
  <c r="P29" i="22" s="1"/>
  <c r="Q494" i="22"/>
  <c r="Q500" i="22" s="1"/>
  <c r="Q29" i="22" s="1"/>
  <c r="S33" i="22"/>
  <c r="S59" i="22" s="1"/>
  <c r="P102" i="24"/>
  <c r="Q94" i="24"/>
  <c r="Q102" i="24" s="1"/>
  <c r="U36" i="24"/>
  <c r="U41" i="24" s="1"/>
  <c r="U779" i="24"/>
  <c r="Q57" i="22"/>
  <c r="R5" i="24"/>
  <c r="R10" i="24" s="1"/>
  <c r="R776" i="24"/>
  <c r="R782" i="24" s="1"/>
  <c r="S777" i="24"/>
  <c r="S32" i="24"/>
  <c r="P703" i="24"/>
  <c r="Q702" i="24"/>
  <c r="Q703" i="24" s="1"/>
  <c r="U780" i="24"/>
  <c r="Z780" i="24"/>
  <c r="O779" i="24"/>
  <c r="O36" i="24"/>
  <c r="O41" i="24" s="1"/>
  <c r="AA29" i="22"/>
  <c r="AA777" i="22"/>
  <c r="Z33" i="22"/>
  <c r="Z59" i="22" s="1"/>
  <c r="P231" i="24"/>
  <c r="P14" i="24" s="1"/>
  <c r="Q218" i="24"/>
  <c r="Q231" i="24" s="1"/>
  <c r="Q14" i="24" s="1"/>
  <c r="O50" i="24"/>
  <c r="R33" i="24"/>
  <c r="P175" i="24"/>
  <c r="P9" i="24" s="1"/>
  <c r="Q168" i="24"/>
  <c r="Q175" i="24" s="1"/>
  <c r="Q9" i="24" s="1"/>
  <c r="P505" i="24"/>
  <c r="P30" i="24" s="1"/>
  <c r="Q504" i="24"/>
  <c r="Q505" i="24" s="1"/>
  <c r="Q30" i="24" s="1"/>
  <c r="U777" i="24"/>
  <c r="U32" i="24"/>
  <c r="U33" i="24" s="1"/>
  <c r="R50" i="24"/>
  <c r="Z777" i="22"/>
  <c r="S5" i="24"/>
  <c r="S10" i="24" s="1"/>
  <c r="S776" i="24"/>
  <c r="S782" i="24" s="1"/>
  <c r="R780" i="24"/>
  <c r="R61" i="24"/>
  <c r="O473" i="22"/>
  <c r="P467" i="22"/>
  <c r="P130" i="24"/>
  <c r="P7" i="24" s="1"/>
  <c r="Q119" i="24"/>
  <c r="Q130" i="24" s="1"/>
  <c r="Q7" i="24" s="1"/>
  <c r="S778" i="24"/>
  <c r="S49" i="24"/>
  <c r="S50" i="24" s="1"/>
  <c r="O32" i="24"/>
  <c r="O777" i="24"/>
  <c r="P462" i="24"/>
  <c r="P26" i="24" s="1"/>
  <c r="Q447" i="24"/>
  <c r="Q462" i="24" s="1"/>
  <c r="Q26" i="24" s="1"/>
  <c r="AA33" i="22"/>
  <c r="AA59" i="22" s="1"/>
  <c r="S777" i="22"/>
  <c r="P57" i="24"/>
  <c r="Q32" i="22"/>
  <c r="U49" i="24"/>
  <c r="U50" i="24" s="1"/>
  <c r="U778" i="24"/>
  <c r="Z33" i="24"/>
  <c r="AA5" i="24"/>
  <c r="AA10" i="24" s="1"/>
  <c r="AA776" i="24"/>
  <c r="P653" i="24"/>
  <c r="P45" i="24" s="1"/>
  <c r="Q643" i="24"/>
  <c r="Q653" i="24" s="1"/>
  <c r="Q45" i="24" s="1"/>
  <c r="Q667" i="24"/>
  <c r="Q687" i="24" s="1"/>
  <c r="Q47" i="24" s="1"/>
  <c r="P687" i="24"/>
  <c r="P47" i="24" s="1"/>
  <c r="O33" i="24"/>
  <c r="S57" i="24"/>
  <c r="O780" i="24"/>
  <c r="O61" i="24"/>
  <c r="S779" i="24"/>
  <c r="S36" i="24"/>
  <c r="S41" i="24" s="1"/>
  <c r="P49" i="24" l="1"/>
  <c r="P778" i="24"/>
  <c r="O782" i="24"/>
  <c r="P61" i="24"/>
  <c r="P780" i="24"/>
  <c r="U782" i="24"/>
  <c r="U27" i="22"/>
  <c r="U33" i="22" s="1"/>
  <c r="U59" i="22" s="1"/>
  <c r="U777" i="22"/>
  <c r="AA59" i="24"/>
  <c r="P50" i="24"/>
  <c r="Q49" i="24"/>
  <c r="Q50" i="24" s="1"/>
  <c r="Q778" i="24"/>
  <c r="P5" i="24"/>
  <c r="P10" i="24" s="1"/>
  <c r="P776" i="24"/>
  <c r="P777" i="24"/>
  <c r="P32" i="24"/>
  <c r="Q780" i="24"/>
  <c r="Q61" i="24"/>
  <c r="R27" i="22"/>
  <c r="R33" i="22" s="1"/>
  <c r="R59" i="22" s="1"/>
  <c r="R777" i="22"/>
  <c r="O769" i="22"/>
  <c r="P769" i="22" s="1"/>
  <c r="U769" i="22"/>
  <c r="Q769" i="22"/>
  <c r="Z769" i="22"/>
  <c r="S769" i="22"/>
  <c r="R769" i="22" s="1"/>
  <c r="Z41" i="24"/>
  <c r="P473" i="22"/>
  <c r="P27" i="22" s="1"/>
  <c r="P33" i="22" s="1"/>
  <c r="P59" i="22" s="1"/>
  <c r="Q467" i="22"/>
  <c r="Q473" i="22" s="1"/>
  <c r="O27" i="22"/>
  <c r="O33" i="22" s="1"/>
  <c r="O59" i="22" s="1"/>
  <c r="O777" i="22"/>
  <c r="S59" i="24"/>
  <c r="S63" i="24" s="1"/>
  <c r="S66" i="24" s="1"/>
  <c r="S783" i="24" s="1"/>
  <c r="R59" i="24"/>
  <c r="R63" i="24" s="1"/>
  <c r="R66" i="24" s="1"/>
  <c r="R783" i="24" s="1"/>
  <c r="Q36" i="24"/>
  <c r="Q41" i="24" s="1"/>
  <c r="Q779" i="24"/>
  <c r="O59" i="24"/>
  <c r="O63" i="24" s="1"/>
  <c r="O66" i="24" s="1"/>
  <c r="O783" i="24" s="1"/>
  <c r="P33" i="24"/>
  <c r="U59" i="24"/>
  <c r="U63" i="24" s="1"/>
  <c r="U66" i="24" s="1"/>
  <c r="Z59" i="24"/>
  <c r="Z63" i="24" s="1"/>
  <c r="Z66" i="24" s="1"/>
  <c r="U773" i="22"/>
  <c r="U774" i="22" s="1"/>
  <c r="S773" i="22"/>
  <c r="O773" i="22"/>
  <c r="Z773" i="22"/>
  <c r="Z774" i="22" s="1"/>
  <c r="K774" i="22"/>
  <c r="O768" i="22"/>
  <c r="S768" i="22"/>
  <c r="U768" i="22"/>
  <c r="U771" i="22" s="1"/>
  <c r="K771" i="22"/>
  <c r="AA769" i="22"/>
  <c r="AA771" i="22" s="1"/>
  <c r="Q5" i="24"/>
  <c r="Q10" i="24" s="1"/>
  <c r="Q776" i="24"/>
  <c r="P36" i="24"/>
  <c r="P41" i="24" s="1"/>
  <c r="P779" i="24"/>
  <c r="Q777" i="24"/>
  <c r="Q32" i="24"/>
  <c r="Q33" i="24" s="1"/>
  <c r="O770" i="22"/>
  <c r="P770" i="22" s="1"/>
  <c r="Q770" i="22" s="1"/>
  <c r="U770" i="22"/>
  <c r="Z770" i="22" s="1"/>
  <c r="S770" i="22"/>
  <c r="R770" i="22" s="1"/>
  <c r="Z779" i="24"/>
  <c r="Z782" i="24" s="1"/>
  <c r="U61" i="22" l="1"/>
  <c r="U780" i="22"/>
  <c r="U64" i="22"/>
  <c r="U781" i="22"/>
  <c r="AA769" i="24"/>
  <c r="AA771" i="24" s="1"/>
  <c r="AA61" i="22"/>
  <c r="AA63" i="22" s="1"/>
  <c r="AA66" i="22" s="1"/>
  <c r="AA780" i="22"/>
  <c r="AA782" i="22" s="1"/>
  <c r="Q782" i="24"/>
  <c r="K61" i="22"/>
  <c r="K63" i="22" s="1"/>
  <c r="K780" i="22"/>
  <c r="K781" i="22"/>
  <c r="K64" i="22"/>
  <c r="U783" i="24"/>
  <c r="Q27" i="22"/>
  <c r="Q33" i="22" s="1"/>
  <c r="Q59" i="22" s="1"/>
  <c r="Q777" i="22"/>
  <c r="U63" i="22"/>
  <c r="Z64" i="22"/>
  <c r="Z781" i="22"/>
  <c r="Z768" i="22"/>
  <c r="Z771" i="22" s="1"/>
  <c r="O774" i="22"/>
  <c r="P773" i="22"/>
  <c r="Z783" i="24"/>
  <c r="P782" i="24"/>
  <c r="Q59" i="24"/>
  <c r="Q63" i="24" s="1"/>
  <c r="Q66" i="24" s="1"/>
  <c r="P768" i="22"/>
  <c r="O771" i="22"/>
  <c r="S771" i="22"/>
  <c r="R768" i="22"/>
  <c r="R771" i="22" s="1"/>
  <c r="S774" i="22"/>
  <c r="R773" i="22"/>
  <c r="R774" i="22" s="1"/>
  <c r="P777" i="22"/>
  <c r="P59" i="24"/>
  <c r="P63" i="24" s="1"/>
  <c r="P66" i="24" s="1"/>
  <c r="P783" i="24" s="1"/>
  <c r="U782" i="22"/>
  <c r="AA780" i="24" l="1"/>
  <c r="AA782" i="24" s="1"/>
  <c r="AA61" i="24"/>
  <c r="AA63" i="24" s="1"/>
  <c r="AA66" i="24" s="1"/>
  <c r="AA783" i="24" s="1"/>
  <c r="R64" i="22"/>
  <c r="R781" i="22"/>
  <c r="Z780" i="22"/>
  <c r="Z782" i="22" s="1"/>
  <c r="Z61" i="22"/>
  <c r="Z63" i="22" s="1"/>
  <c r="Z66" i="22" s="1"/>
  <c r="Z783" i="22" s="1"/>
  <c r="K66" i="22"/>
  <c r="O780" i="22"/>
  <c r="O61" i="22"/>
  <c r="O63" i="22" s="1"/>
  <c r="O66" i="22" s="1"/>
  <c r="R61" i="22"/>
  <c r="R63" i="22" s="1"/>
  <c r="R66" i="22" s="1"/>
  <c r="R783" i="22" s="1"/>
  <c r="R780" i="22"/>
  <c r="R782" i="22" s="1"/>
  <c r="P771" i="22"/>
  <c r="Q768" i="22"/>
  <c r="Q771" i="22" s="1"/>
  <c r="P774" i="22"/>
  <c r="Q773" i="22"/>
  <c r="Q774" i="22" s="1"/>
  <c r="S64" i="22"/>
  <c r="S781" i="22"/>
  <c r="S780" i="22"/>
  <c r="S61" i="22"/>
  <c r="S63" i="22" s="1"/>
  <c r="S66" i="22" s="1"/>
  <c r="Q783" i="24"/>
  <c r="O64" i="22"/>
  <c r="O781" i="22"/>
  <c r="U66" i="22"/>
  <c r="U783" i="22" s="1"/>
  <c r="K782" i="22"/>
  <c r="AA783" i="22"/>
  <c r="P64" i="22" l="1"/>
  <c r="P781" i="22"/>
  <c r="Q780" i="22"/>
  <c r="Q782" i="22" s="1"/>
  <c r="Q61" i="22"/>
  <c r="Q63" i="22" s="1"/>
  <c r="Q66" i="22" s="1"/>
  <c r="Q64" i="22"/>
  <c r="Q781" i="22"/>
  <c r="K783" i="22"/>
  <c r="S783" i="22"/>
  <c r="S782" i="22"/>
  <c r="P61" i="22"/>
  <c r="P63" i="22" s="1"/>
  <c r="P66" i="22" s="1"/>
  <c r="P780" i="22"/>
  <c r="P782" i="22" s="1"/>
  <c r="O782" i="22"/>
  <c r="O783" i="22" s="1"/>
  <c r="Q783" i="22" l="1"/>
  <c r="P783" i="22"/>
</calcChain>
</file>

<file path=xl/comments1.xml><?xml version="1.0" encoding="utf-8"?>
<comments xmlns="http://schemas.openxmlformats.org/spreadsheetml/2006/main">
  <authors>
    <author>Hille1</author>
  </authors>
  <commentList>
    <comment ref="A6" authorId="0">
      <text>
        <r>
          <rPr>
            <sz val="8"/>
            <color indexed="81"/>
            <rFont val="Tahoma"/>
            <family val="2"/>
          </rPr>
          <t>alle nl fondsen</t>
        </r>
      </text>
    </comment>
    <comment ref="A7" authorId="0">
      <text>
        <r>
          <rPr>
            <sz val="8"/>
            <color indexed="81"/>
            <rFont val="Tahoma"/>
            <family val="2"/>
          </rPr>
          <t>alle buitenlandse fondsen</t>
        </r>
      </text>
    </comment>
    <comment ref="A8" authorId="0">
      <text>
        <r>
          <rPr>
            <sz val="8"/>
            <color indexed="81"/>
            <rFont val="Tahoma"/>
            <family val="2"/>
          </rPr>
          <t>markt geld van bedrijven en particulieren..ook taxshelter</t>
        </r>
      </text>
    </comment>
  </commentList>
</comments>
</file>

<file path=xl/comments2.xml><?xml version="1.0" encoding="utf-8"?>
<comments xmlns="http://schemas.openxmlformats.org/spreadsheetml/2006/main">
  <authors>
    <author>Hille1</author>
    <author>Lev</author>
  </authors>
  <commentList>
    <comment ref="N2" authorId="0">
      <text>
        <r>
          <rPr>
            <b/>
            <sz val="8"/>
            <color indexed="81"/>
            <rFont val="Tahoma"/>
            <family val="2"/>
          </rPr>
          <t>Hille1:</t>
        </r>
        <r>
          <rPr>
            <sz val="8"/>
            <color indexed="81"/>
            <rFont val="Tahoma"/>
            <family val="2"/>
          </rPr>
          <t xml:space="preserve">
IS ord.rest+factuur</t>
        </r>
      </text>
    </comment>
    <comment ref="O2" authorId="0">
      <text>
        <r>
          <rPr>
            <b/>
            <sz val="8"/>
            <color indexed="81"/>
            <rFont val="Tahoma"/>
            <family val="2"/>
          </rPr>
          <t>Hille1:</t>
        </r>
        <r>
          <rPr>
            <sz val="8"/>
            <color indexed="81"/>
            <rFont val="Tahoma"/>
            <family val="2"/>
          </rPr>
          <t xml:space="preserve">
wat je nog over hebt op deze post</t>
        </r>
      </text>
    </comment>
    <comment ref="P2" authorId="0">
      <text>
        <r>
          <rPr>
            <b/>
            <sz val="8"/>
            <color indexed="81"/>
            <rFont val="Tahoma"/>
            <family val="2"/>
          </rPr>
          <t>Hille1:</t>
        </r>
        <r>
          <rPr>
            <sz val="8"/>
            <color indexed="81"/>
            <rFont val="Tahoma"/>
            <family val="2"/>
          </rPr>
          <t xml:space="preserve">
wat het uiteindelijk totaal gaat worden onder voorbehoud, kan dus afwijken met budget en moet uiteindelijk gelijk zijn aan het werkbudget anders is dif&lt;&gt;0</t>
        </r>
      </text>
    </comment>
    <comment ref="Q2" authorId="0">
      <text>
        <r>
          <rPr>
            <b/>
            <sz val="8"/>
            <color indexed="81"/>
            <rFont val="Tahoma"/>
            <family val="2"/>
          </rPr>
          <t>Hille1:</t>
        </r>
        <r>
          <rPr>
            <sz val="8"/>
            <color indexed="81"/>
            <rFont val="Tahoma"/>
            <family val="2"/>
          </rPr>
          <t xml:space="preserve">
of verkeerde code of over budget, werkbudget of po aanpassen</t>
        </r>
      </text>
    </comment>
    <comment ref="R2" authorId="0">
      <text>
        <r>
          <rPr>
            <b/>
            <sz val="8"/>
            <color indexed="81"/>
            <rFont val="Tahoma"/>
            <family val="2"/>
          </rPr>
          <t>Hille1:</t>
        </r>
        <r>
          <rPr>
            <sz val="8"/>
            <color indexed="81"/>
            <rFont val="Tahoma"/>
            <family val="2"/>
          </rPr>
          <t xml:space="preserve">
de variantie</t>
        </r>
      </text>
    </comment>
    <comment ref="S2" authorId="0">
      <text>
        <r>
          <rPr>
            <b/>
            <sz val="8"/>
            <color indexed="81"/>
            <rFont val="Tahoma"/>
            <family val="2"/>
          </rPr>
          <t>Hille1:</t>
        </r>
        <r>
          <rPr>
            <sz val="8"/>
            <color indexed="81"/>
            <rFont val="Tahoma"/>
            <family val="2"/>
          </rPr>
          <t xml:space="preserve">
het budget waar je alles mee vergelijkt, is VAST!
Vanaf locken.</t>
        </r>
      </text>
    </comment>
    <comment ref="T2" authorId="0">
      <text>
        <r>
          <rPr>
            <sz val="8"/>
            <color indexed="81"/>
            <rFont val="Tahoma"/>
            <family val="2"/>
          </rPr>
          <t>fill in</t>
        </r>
      </text>
    </comment>
    <comment ref="Z2" authorId="0">
      <text>
        <r>
          <rPr>
            <sz val="8"/>
            <color indexed="81"/>
            <rFont val="Tahoma"/>
            <family val="2"/>
          </rPr>
          <t>control countries</t>
        </r>
      </text>
    </comment>
    <comment ref="B92" authorId="1">
      <text>
        <r>
          <rPr>
            <sz val="9"/>
            <color indexed="81"/>
            <rFont val="Tahoma"/>
            <family val="2"/>
          </rPr>
          <t xml:space="preserve">max 2,5% van het budget tot aan 75k grondslag subsidie
</t>
        </r>
      </text>
    </comment>
    <comment ref="B94" authorId="0">
      <text>
        <r>
          <rPr>
            <sz val="8"/>
            <color indexed="81"/>
            <rFont val="Tahoma"/>
            <family val="2"/>
          </rPr>
          <t xml:space="preserve">Het honorarium voor scenaristen, dient naar het oordeel van het Fonds redelijk en marktconform
protocol 2014:
geen plafond
</t>
        </r>
      </text>
    </comment>
    <comment ref="B105" authorId="0">
      <text>
        <r>
          <rPr>
            <sz val="8"/>
            <color indexed="81"/>
            <rFont val="Tahoma"/>
            <family val="2"/>
          </rPr>
          <t xml:space="preserve">Bij budget &gt;=2 miljoen:
waarbij aanvrager in staat is om voor een belangrijk deel van de financiering culturele fondsen en bijzondere  
cofinancieringsmogelijkheden buiten de Benelux aan te trekken, kan separaat een post voor  
executive producer begroot en geboekt worden tot een maximum van 25.000 euro.   
</t>
        </r>
      </text>
    </comment>
    <comment ref="B118" authorId="0">
      <text>
        <r>
          <rPr>
            <sz val="8"/>
            <color indexed="81"/>
            <rFont val="Tahoma"/>
            <family val="2"/>
          </rPr>
          <t xml:space="preserve">Het honorarium voor regisseurs, dient naar het oordeel van het Fonds redelijk en marktconform
</t>
        </r>
      </text>
    </comment>
    <comment ref="B705" authorId="1">
      <text>
        <r>
          <rPr>
            <sz val="9"/>
            <color indexed="81"/>
            <rFont val="Tahoma"/>
            <family val="2"/>
          </rPr>
          <t>minimaal 2% van het budget…minder in overleg met het filmfonds</t>
        </r>
      </text>
    </comment>
    <comment ref="J736" authorId="1">
      <text>
        <r>
          <rPr>
            <b/>
            <sz val="9"/>
            <color indexed="81"/>
            <rFont val="Tahoma"/>
            <family val="2"/>
          </rPr>
          <t>Lev:</t>
        </r>
        <r>
          <rPr>
            <sz val="9"/>
            <color indexed="81"/>
            <rFont val="Tahoma"/>
            <family val="2"/>
          </rPr>
          <t xml:space="preserve">
gemiddeld 1%</t>
        </r>
      </text>
    </comment>
    <comment ref="B750" authorId="1">
      <text>
        <r>
          <rPr>
            <sz val="9"/>
            <color indexed="81"/>
            <rFont val="Tahoma"/>
            <family val="2"/>
          </rPr>
          <t xml:space="preserve">Vul hier voor filmproducties met een budget tot 1,5 mln euro E 3.000,- in.
Voor filmproducties met een begroting hoger dan 1,5 mln euro is dit bedrag E 5.000,-.
</t>
        </r>
      </text>
    </comment>
    <comment ref="B751" authorId="0">
      <text>
        <r>
          <rPr>
            <sz val="8"/>
            <color indexed="81"/>
            <rFont val="Tahoma"/>
            <family val="2"/>
          </rPr>
          <t>Financieringskosten maximum 15% over de netto investering van bedrijven en particulieren nl en buitenland</t>
        </r>
      </text>
    </comment>
    <comment ref="B752" authorId="0">
      <text>
        <r>
          <rPr>
            <sz val="8"/>
            <color indexed="81"/>
            <rFont val="Tahoma"/>
            <family val="2"/>
          </rPr>
          <t xml:space="preserve">In geval van cofinanciering door buitenlandse fondsen kan een fee voor de buitenlandse  coprod. Meenemen
MAX 10% over de ingebrachte buitenlandse bijdragen     
</t>
        </r>
      </text>
    </comment>
    <comment ref="B768" authorId="0">
      <text>
        <r>
          <rPr>
            <sz val="8"/>
            <color indexed="81"/>
            <rFont val="Tahoma"/>
            <family val="2"/>
          </rPr>
          <t xml:space="preserve">completion bond berekend over prod kosten minus ontw,rechten,prod fee,overhead,onvoorzien.
Bond kan een eis zijn bij productie van &gt;2.000.000 of als het filmfonds de productie risicovol vindt.
</t>
        </r>
      </text>
    </comment>
    <comment ref="B769" authorId="0">
      <text>
        <r>
          <rPr>
            <sz val="8"/>
            <color indexed="81"/>
            <rFont val="Tahoma"/>
            <family val="2"/>
          </rPr>
          <t xml:space="preserve">De begrotingsposten producers fee, overhead, completion bond en onvoorzien worden afzonderlijk van elkaar berekend over de begrote (productie)kosten exclusief financierings- en verzekeringskosten. Bij het percentage voor onvoorzien worden de posten voor ontwikkeling en rechten buiten beschouwing gelaten. </t>
        </r>
      </text>
    </comment>
    <comment ref="B770" authorId="0">
      <text>
        <r>
          <rPr>
            <sz val="8"/>
            <color indexed="81"/>
            <rFont val="Tahoma"/>
            <family val="2"/>
          </rPr>
          <t xml:space="preserve">De begrotingsposten producers fee, overhead, completion bond en onvoorzien worden afzonderlijk van elkaar berekend over de begrote (productie)kosten exclusief financierings- en verzekeringskosten. Bij het percentage voor onvoorzien worden de posten voor ontwikkeling en rechten buiten beschouwing gelaten. </t>
        </r>
      </text>
    </comment>
    <comment ref="B773" authorId="0">
      <text>
        <r>
          <rPr>
            <sz val="8"/>
            <color indexed="81"/>
            <rFont val="Tahoma"/>
            <family val="2"/>
          </rPr>
          <t xml:space="preserve">De begrotingsposten producers fee, overhead, completion bond en onvoorzien worden afzonderlijk van elkaar berekend over de begrote (productie)kosten exclusief financierings- en verzekeringskosten. Bij het percentage voor onvoorzien worden de posten voor ontwikkeling en rechten buiten beschouwing gelaten. </t>
        </r>
      </text>
    </comment>
  </commentList>
</comments>
</file>

<file path=xl/comments3.xml><?xml version="1.0" encoding="utf-8"?>
<comments xmlns="http://schemas.openxmlformats.org/spreadsheetml/2006/main">
  <authors>
    <author>Hille1</author>
    <author>Lev</author>
  </authors>
  <commentList>
    <comment ref="N2" authorId="0">
      <text>
        <r>
          <rPr>
            <b/>
            <sz val="8"/>
            <color indexed="81"/>
            <rFont val="Tahoma"/>
            <family val="2"/>
          </rPr>
          <t>Hille1:</t>
        </r>
        <r>
          <rPr>
            <sz val="8"/>
            <color indexed="81"/>
            <rFont val="Tahoma"/>
            <family val="2"/>
          </rPr>
          <t xml:space="preserve">
IS ord.rest+factuur</t>
        </r>
      </text>
    </comment>
    <comment ref="O2" authorId="0">
      <text>
        <r>
          <rPr>
            <b/>
            <sz val="8"/>
            <color indexed="81"/>
            <rFont val="Tahoma"/>
            <family val="2"/>
          </rPr>
          <t>Hille1:</t>
        </r>
        <r>
          <rPr>
            <sz val="8"/>
            <color indexed="81"/>
            <rFont val="Tahoma"/>
            <family val="2"/>
          </rPr>
          <t xml:space="preserve">
wat je nog over hebt op deze post</t>
        </r>
      </text>
    </comment>
    <comment ref="P2" authorId="0">
      <text>
        <r>
          <rPr>
            <b/>
            <sz val="8"/>
            <color indexed="81"/>
            <rFont val="Tahoma"/>
            <family val="2"/>
          </rPr>
          <t>Hille1:</t>
        </r>
        <r>
          <rPr>
            <sz val="8"/>
            <color indexed="81"/>
            <rFont val="Tahoma"/>
            <family val="2"/>
          </rPr>
          <t xml:space="preserve">
wat het uiteindelijk totaal gaat worden onder voorbehoud, kan dus afwijken met budget en moet uiteindelijk gelijk zijn aan het werkbudget anders is dif&lt;&gt;0</t>
        </r>
      </text>
    </comment>
    <comment ref="Q2" authorId="0">
      <text>
        <r>
          <rPr>
            <b/>
            <sz val="8"/>
            <color indexed="81"/>
            <rFont val="Tahoma"/>
            <family val="2"/>
          </rPr>
          <t>Hille1:</t>
        </r>
        <r>
          <rPr>
            <sz val="8"/>
            <color indexed="81"/>
            <rFont val="Tahoma"/>
            <family val="2"/>
          </rPr>
          <t xml:space="preserve">
of verkeerde code of over budget, werkbudget of po aanpassen</t>
        </r>
      </text>
    </comment>
    <comment ref="R2" authorId="0">
      <text>
        <r>
          <rPr>
            <b/>
            <sz val="8"/>
            <color indexed="81"/>
            <rFont val="Tahoma"/>
            <family val="2"/>
          </rPr>
          <t>Hille1:</t>
        </r>
        <r>
          <rPr>
            <sz val="8"/>
            <color indexed="81"/>
            <rFont val="Tahoma"/>
            <family val="2"/>
          </rPr>
          <t xml:space="preserve">
de variantie</t>
        </r>
      </text>
    </comment>
    <comment ref="S2" authorId="0">
      <text>
        <r>
          <rPr>
            <b/>
            <sz val="8"/>
            <color indexed="81"/>
            <rFont val="Tahoma"/>
            <family val="2"/>
          </rPr>
          <t>Hille1:</t>
        </r>
        <r>
          <rPr>
            <sz val="8"/>
            <color indexed="81"/>
            <rFont val="Tahoma"/>
            <family val="2"/>
          </rPr>
          <t xml:space="preserve">
het budget waar je alles mee vergelijkt, is VAST!
Vanaf locken.</t>
        </r>
      </text>
    </comment>
    <comment ref="T2" authorId="0">
      <text>
        <r>
          <rPr>
            <sz val="8"/>
            <color indexed="81"/>
            <rFont val="Tahoma"/>
            <family val="2"/>
          </rPr>
          <t>fill in</t>
        </r>
      </text>
    </comment>
    <comment ref="Z2" authorId="0">
      <text>
        <r>
          <rPr>
            <sz val="8"/>
            <color indexed="81"/>
            <rFont val="Tahoma"/>
            <family val="2"/>
          </rPr>
          <t>control countries</t>
        </r>
      </text>
    </comment>
    <comment ref="B92" authorId="1">
      <text>
        <r>
          <rPr>
            <sz val="9"/>
            <color indexed="81"/>
            <rFont val="Tahoma"/>
            <family val="2"/>
          </rPr>
          <t xml:space="preserve">max 2,5% van het budget tot aan 75k grondslag subsidie
</t>
        </r>
      </text>
    </comment>
    <comment ref="B94" authorId="0">
      <text>
        <r>
          <rPr>
            <sz val="8"/>
            <color indexed="81"/>
            <rFont val="Tahoma"/>
            <family val="2"/>
          </rPr>
          <t xml:space="preserve">Het honorarium voor scenaristen, dient naar het oordeel van het Fonds redelijk en marktconform
protocol 2014:
geen plafond
</t>
        </r>
      </text>
    </comment>
    <comment ref="B105" authorId="0">
      <text>
        <r>
          <rPr>
            <sz val="8"/>
            <color indexed="81"/>
            <rFont val="Tahoma"/>
            <family val="2"/>
          </rPr>
          <t xml:space="preserve">Bij budget &gt;=2 miljoen:
waarbij aanvrager in staat is om voor een belangrijk deel van de financiering culturele fondsen en bijzondere  
cofinancieringsmogelijkheden buiten de Benelux aan te trekken, kan separaat een post voor  
executive producer begroot en geboekt worden tot een maximum van 25.000 euro.   
</t>
        </r>
      </text>
    </comment>
    <comment ref="B118" authorId="0">
      <text>
        <r>
          <rPr>
            <sz val="8"/>
            <color indexed="81"/>
            <rFont val="Tahoma"/>
            <family val="2"/>
          </rPr>
          <t xml:space="preserve">Het honorarium voor regisseurs, dient naar het oordeel van het Fonds redelijk en marktconform
</t>
        </r>
      </text>
    </comment>
    <comment ref="B705" authorId="1">
      <text>
        <r>
          <rPr>
            <sz val="9"/>
            <color indexed="81"/>
            <rFont val="Tahoma"/>
            <family val="2"/>
          </rPr>
          <t>minimaal 2% van het budget…minder in overleg met het filmfonds</t>
        </r>
      </text>
    </comment>
    <comment ref="J736" authorId="1">
      <text>
        <r>
          <rPr>
            <b/>
            <sz val="9"/>
            <color indexed="81"/>
            <rFont val="Tahoma"/>
            <family val="2"/>
          </rPr>
          <t>Lev:</t>
        </r>
        <r>
          <rPr>
            <sz val="9"/>
            <color indexed="81"/>
            <rFont val="Tahoma"/>
            <family val="2"/>
          </rPr>
          <t xml:space="preserve">
gemiddeld 1%</t>
        </r>
      </text>
    </comment>
    <comment ref="B750" authorId="1">
      <text>
        <r>
          <rPr>
            <sz val="9"/>
            <color indexed="81"/>
            <rFont val="Tahoma"/>
            <family val="2"/>
          </rPr>
          <t xml:space="preserve">Vul hier voor filmproducties met een budget tot 1,5 mln euro E 3.000,- in.
Voor filmproducties met een begroting hoger dan 1,5 mln euro is dit bedrag E 5.000,-.
</t>
        </r>
      </text>
    </comment>
    <comment ref="B751" authorId="0">
      <text>
        <r>
          <rPr>
            <sz val="8"/>
            <color indexed="81"/>
            <rFont val="Tahoma"/>
            <family val="2"/>
          </rPr>
          <t>Financieringskosten maximum 15% over de netto investering van bedrijven en particulieren nl en buitenland</t>
        </r>
      </text>
    </comment>
    <comment ref="B752" authorId="0">
      <text>
        <r>
          <rPr>
            <sz val="8"/>
            <color indexed="81"/>
            <rFont val="Tahoma"/>
            <family val="2"/>
          </rPr>
          <t xml:space="preserve">In geval van cofinanciering door buitenlandse fondsen kan een fee voor de buitenlandse  coprod. Meenemen
MAX 10% over de ingebrachte buitenlandse bijdragen     
</t>
        </r>
      </text>
    </comment>
    <comment ref="B768" authorId="0">
      <text>
        <r>
          <rPr>
            <sz val="8"/>
            <color indexed="81"/>
            <rFont val="Tahoma"/>
            <family val="2"/>
          </rPr>
          <t xml:space="preserve">completion bond berekend over prod kosten minus ontw,rechten,prod fee,overhead,onvoorzien.
Bond kan een eis zijn bij productie van &gt;2.000.000 of als het filmfonds de productie risicovol vindt.
</t>
        </r>
      </text>
    </comment>
    <comment ref="B769" authorId="0">
      <text>
        <r>
          <rPr>
            <sz val="8"/>
            <color indexed="81"/>
            <rFont val="Tahoma"/>
            <family val="2"/>
          </rPr>
          <t xml:space="preserve">De begrotingsposten producers fee, overhead, completion bond en onvoorzien worden afzonderlijk van elkaar berekend over de begrote (productie)kosten exclusief financierings- en verzekeringskosten. Bij het percentage voor onvoorzien worden de posten voor ontwikkeling en rechten buiten beschouwing gelaten. </t>
        </r>
      </text>
    </comment>
    <comment ref="B770" authorId="0">
      <text>
        <r>
          <rPr>
            <sz val="8"/>
            <color indexed="81"/>
            <rFont val="Tahoma"/>
            <family val="2"/>
          </rPr>
          <t xml:space="preserve">De begrotingsposten producers fee, overhead, completion bond en onvoorzien worden afzonderlijk van elkaar berekend over de begrote (productie)kosten exclusief financierings- en verzekeringskosten. Bij het percentage voor onvoorzien worden de posten voor ontwikkeling en rechten buiten beschouwing gelaten. </t>
        </r>
      </text>
    </comment>
    <comment ref="B773" authorId="0">
      <text>
        <r>
          <rPr>
            <sz val="8"/>
            <color indexed="81"/>
            <rFont val="Tahoma"/>
            <family val="2"/>
          </rPr>
          <t xml:space="preserve">De begrotingsposten producers fee, overhead, completion bond en onvoorzien worden afzonderlijk van elkaar berekend over de begrote (productie)kosten exclusief financierings- en verzekeringskosten. Bij het percentage voor onvoorzien worden de posten voor ontwikkeling en rechten buiten beschouwing gelaten. </t>
        </r>
      </text>
    </comment>
  </commentList>
</comments>
</file>

<file path=xl/sharedStrings.xml><?xml version="1.0" encoding="utf-8"?>
<sst xmlns="http://schemas.openxmlformats.org/spreadsheetml/2006/main" count="4571" uniqueCount="1097">
  <si>
    <t xml:space="preserve"> </t>
  </si>
  <si>
    <t>kosten</t>
  </si>
  <si>
    <t>open</t>
  </si>
  <si>
    <t>totaal</t>
  </si>
  <si>
    <t>wvar</t>
  </si>
  <si>
    <t>budget</t>
  </si>
  <si>
    <t>unit</t>
  </si>
  <si>
    <t>DEVELOPMENT</t>
  </si>
  <si>
    <t>BUDGET DEVELOPMENT</t>
  </si>
  <si>
    <t>RESEARCH</t>
  </si>
  <si>
    <t>SURVEY &amp; SCOUTING</t>
  </si>
  <si>
    <t>TRANSLATION</t>
  </si>
  <si>
    <t>RESEARCH + BOOKS</t>
  </si>
  <si>
    <t>XEROX &amp; POSTAGE</t>
  </si>
  <si>
    <t>PRODUCER</t>
  </si>
  <si>
    <t>EXECUTIVE PRODUCER</t>
  </si>
  <si>
    <t>LINE PRODUCER</t>
  </si>
  <si>
    <t>PHONE &amp; OFFICE</t>
  </si>
  <si>
    <t>DIRECTOR</t>
  </si>
  <si>
    <t>STORYBOARD</t>
  </si>
  <si>
    <t>MAIN CAST 01</t>
  </si>
  <si>
    <t>MAIN CAST 02</t>
  </si>
  <si>
    <t>MAIN CAST 03</t>
  </si>
  <si>
    <t>MAIN CAST 04</t>
  </si>
  <si>
    <t>MAIN CAST 05</t>
  </si>
  <si>
    <t>DAY PLAYERS</t>
  </si>
  <si>
    <t>CASTING DIRECTOR</t>
  </si>
  <si>
    <t>CASTING EXPENSES</t>
  </si>
  <si>
    <t>DIALECT COACH</t>
  </si>
  <si>
    <t>TEACHER/ NANNY</t>
  </si>
  <si>
    <t>PRODUCTION MANAGER</t>
  </si>
  <si>
    <t>PRODUCTION SUPERVISOR</t>
  </si>
  <si>
    <t>PRODUCTION COORDINATOR</t>
  </si>
  <si>
    <t>PRODUCTION SECRETARY</t>
  </si>
  <si>
    <t>SCRIPT CONTINUITY</t>
  </si>
  <si>
    <t>LOCATION MANAGER</t>
  </si>
  <si>
    <t>LOCATION COORDINATOR</t>
  </si>
  <si>
    <t>BUDGET CONTROLLER</t>
  </si>
  <si>
    <t>STAND-INS</t>
  </si>
  <si>
    <t>EXTRAS ORGANISER</t>
  </si>
  <si>
    <t>PRODUCTION DESIGNER</t>
  </si>
  <si>
    <t>ART DIRECTOR</t>
  </si>
  <si>
    <t>TRAINEE</t>
  </si>
  <si>
    <t>PURCHASES</t>
  </si>
  <si>
    <t>RENTALS</t>
  </si>
  <si>
    <t>OFFICE &amp; PHONE</t>
  </si>
  <si>
    <t>RESEARCH &amp; BOOKS</t>
  </si>
  <si>
    <t>CONSTRUCTION MANAGER</t>
  </si>
  <si>
    <t>CONSTRUCTION BUILDER</t>
  </si>
  <si>
    <t>STEELWORKERS</t>
  </si>
  <si>
    <t>PAINTERS</t>
  </si>
  <si>
    <t>CARPENTERS</t>
  </si>
  <si>
    <t>WORK UNIT/ OFFICE</t>
  </si>
  <si>
    <t>SET DECORATOR</t>
  </si>
  <si>
    <t>PROPBUYER</t>
  </si>
  <si>
    <t>PROP MASTER</t>
  </si>
  <si>
    <t>ASST PROP MASTER</t>
  </si>
  <si>
    <t>PROP RUNNER(S)</t>
  </si>
  <si>
    <t>LEAD SWING</t>
  </si>
  <si>
    <t>SWIING GANG</t>
  </si>
  <si>
    <t>ADDITIONAL LABOUR</t>
  </si>
  <si>
    <t>PURCHASE</t>
  </si>
  <si>
    <t>PROP STORAGE</t>
  </si>
  <si>
    <t>VEHICLE CO-ORDINATOR</t>
  </si>
  <si>
    <t>VEHICLES TRANSPORT</t>
  </si>
  <si>
    <t>ADDL INSURANCES</t>
  </si>
  <si>
    <t>SP FX ASSISTANTS</t>
  </si>
  <si>
    <t>S.F.X. PACKAGE</t>
  </si>
  <si>
    <t>GUNS</t>
  </si>
  <si>
    <t>BULLET HITS</t>
  </si>
  <si>
    <t>COSTUME DESIGNER</t>
  </si>
  <si>
    <t>ON SET WARDROBE</t>
  </si>
  <si>
    <t>TAILOR</t>
  </si>
  <si>
    <t>CAST COSTUMES</t>
  </si>
  <si>
    <t>WARDROBE ROOM</t>
  </si>
  <si>
    <t>CLEANING/LAUNDRY</t>
  </si>
  <si>
    <t>WARDROBE TRUCK</t>
  </si>
  <si>
    <t>CAST MAKE UP &amp; HAIR</t>
  </si>
  <si>
    <t>WIGS AND HAIRPIECES</t>
  </si>
  <si>
    <t>MAKE UP TRUCK</t>
  </si>
  <si>
    <t>D.0.P</t>
  </si>
  <si>
    <t>CAMERA OPERATOR</t>
  </si>
  <si>
    <t>FOCUS PULLER</t>
  </si>
  <si>
    <t>CLAPPER LOADER</t>
  </si>
  <si>
    <t>2ND UNIT CAMERACREW</t>
  </si>
  <si>
    <t>EQUIPMENT PACKAGE</t>
  </si>
  <si>
    <t>SPECIAL EQUIPMENT</t>
  </si>
  <si>
    <t>CAMERA TRUCK</t>
  </si>
  <si>
    <t>ACCOUNTANCY</t>
  </si>
  <si>
    <t>LEGAL FEES</t>
  </si>
  <si>
    <t>BANKCOSTS</t>
  </si>
  <si>
    <t>FOREIGN CREW TRAVEL</t>
  </si>
  <si>
    <t>ERRORS AND OMISSIONS</t>
  </si>
  <si>
    <t>EQUIPMENT INSURANCE</t>
  </si>
  <si>
    <t>MEDICAL EXAMS</t>
  </si>
  <si>
    <t>6567</t>
  </si>
  <si>
    <t>UNIT PUBLICIST</t>
  </si>
  <si>
    <t>MAKING OF</t>
  </si>
  <si>
    <t>WEBSITE</t>
  </si>
  <si>
    <t>POSTER/FLYER DESIGN</t>
  </si>
  <si>
    <t>ELECTRONIC PRESS KIT</t>
  </si>
  <si>
    <t>RAS SCREENING</t>
  </si>
  <si>
    <t>COURIER</t>
  </si>
  <si>
    <t>OTHER PUBLICITY COST</t>
  </si>
  <si>
    <t>MAIN &amp; END TITLES</t>
  </si>
  <si>
    <t>TEST</t>
  </si>
  <si>
    <t>FILMSTOCK</t>
  </si>
  <si>
    <t>TELEPHONE/ INTERNET</t>
  </si>
  <si>
    <t>COPYING</t>
  </si>
  <si>
    <t>OFFICE CLEANING</t>
  </si>
  <si>
    <t>START PART</t>
  </si>
  <si>
    <t>HALFWAY PARTY</t>
  </si>
  <si>
    <t>WRAP PARTY</t>
  </si>
  <si>
    <t>CAST &amp; CREW GIFTS</t>
  </si>
  <si>
    <t>COURIERS</t>
  </si>
  <si>
    <t>CATERING MANAGER</t>
  </si>
  <si>
    <t>ADDITIONAL CATERERS</t>
  </si>
  <si>
    <t>CATERING EXTRAS</t>
  </si>
  <si>
    <t>CRAFT SERVICE - ART</t>
  </si>
  <si>
    <t>HOTEL CREW/CAST</t>
  </si>
  <si>
    <t>PER DIEMS CREW/CAST</t>
  </si>
  <si>
    <t>ADDITIONAL CATERING</t>
  </si>
  <si>
    <t>CATERING TRUCK</t>
  </si>
  <si>
    <t>STUDIO1 RENTAL</t>
  </si>
  <si>
    <t>STUDIO VARIABLE COST</t>
  </si>
  <si>
    <t>EDITORS</t>
  </si>
  <si>
    <t>ASSISTANT EDITORS</t>
  </si>
  <si>
    <t>COMPOSERS</t>
  </si>
  <si>
    <t>MUSICIANS</t>
  </si>
  <si>
    <t>5202</t>
  </si>
  <si>
    <t>MUSIC RIGHTS</t>
  </si>
  <si>
    <t>GAFFER</t>
  </si>
  <si>
    <t>BEST BOY</t>
  </si>
  <si>
    <t>ELECTRICIAN #1</t>
  </si>
  <si>
    <t>ELECTRICIAN # 2</t>
  </si>
  <si>
    <t>ADDL ELECTRICIANS</t>
  </si>
  <si>
    <t>ADDL LIGHTING RENTAL</t>
  </si>
  <si>
    <t>FILTERS/CARBONS/GELS</t>
  </si>
  <si>
    <t>ELECTRICAL TRUCK</t>
  </si>
  <si>
    <t>KEY GRIP</t>
  </si>
  <si>
    <t>CRANE GRIP</t>
  </si>
  <si>
    <t>GRIP ASSISTANT</t>
  </si>
  <si>
    <t>3503</t>
  </si>
  <si>
    <t>3504</t>
  </si>
  <si>
    <t>GRIP PACKAGE</t>
  </si>
  <si>
    <t>ADDITIONAL RENTALS</t>
  </si>
  <si>
    <t>BLUE/GREEN SCREEN</t>
  </si>
  <si>
    <t>GRIP TRUCK</t>
  </si>
  <si>
    <t>SOUND MIXER</t>
  </si>
  <si>
    <t>BOOM OPERATOR</t>
  </si>
  <si>
    <t>SOUND EQUIPMENT</t>
  </si>
  <si>
    <t>PLAYBACK EQUIPMENT</t>
  </si>
  <si>
    <t>SOUND TRUCK</t>
  </si>
  <si>
    <t>ART DEPT CAR RENTAL</t>
  </si>
  <si>
    <t>CREW VANS</t>
  </si>
  <si>
    <t>UNIT AIR FARES</t>
  </si>
  <si>
    <t>TAXI COSTS</t>
  </si>
  <si>
    <t>PARKING</t>
  </si>
  <si>
    <t>GAS &amp; OIL</t>
  </si>
  <si>
    <t>PUBLIC TRANSPORT</t>
  </si>
  <si>
    <t>EQUIPMENT SHIPPING</t>
  </si>
  <si>
    <t>LOSS AND DAMAGE</t>
  </si>
  <si>
    <t>SCOUTING EXPENSES</t>
  </si>
  <si>
    <t>NIGHT/DAY SECURITY</t>
  </si>
  <si>
    <t>CROWD CONTROL</t>
  </si>
  <si>
    <t>SITE RENTAL</t>
  </si>
  <si>
    <t>LOCATION ADJUSTMENTS</t>
  </si>
  <si>
    <t>LOCATION DEPT.VAN</t>
  </si>
  <si>
    <t>SOUND EDITOR</t>
  </si>
  <si>
    <t>FOLEY EDITOR</t>
  </si>
  <si>
    <t>PRE MIXING SOUND</t>
  </si>
  <si>
    <t>MIX &amp; MASTERING</t>
  </si>
  <si>
    <t>M&amp;E + TV TRACKS</t>
  </si>
  <si>
    <t>POST PROD. FILM &amp; LA</t>
  </si>
  <si>
    <t>2301</t>
  </si>
  <si>
    <t>2302</t>
  </si>
  <si>
    <t>3201</t>
  </si>
  <si>
    <t>3001</t>
  </si>
  <si>
    <t>3203</t>
  </si>
  <si>
    <t>con</t>
  </si>
  <si>
    <t>70</t>
  </si>
  <si>
    <t>71</t>
  </si>
  <si>
    <t>3003</t>
  </si>
  <si>
    <t>6201</t>
  </si>
  <si>
    <t>month</t>
  </si>
  <si>
    <t>1000</t>
  </si>
  <si>
    <t>1100</t>
  </si>
  <si>
    <t>1200</t>
  </si>
  <si>
    <t>1300</t>
  </si>
  <si>
    <t>1400</t>
  </si>
  <si>
    <t>2000</t>
  </si>
  <si>
    <t>2200</t>
  </si>
  <si>
    <t>2300</t>
  </si>
  <si>
    <t>2400</t>
  </si>
  <si>
    <t>2500</t>
  </si>
  <si>
    <t>2600</t>
  </si>
  <si>
    <t>2800</t>
  </si>
  <si>
    <t>1500</t>
  </si>
  <si>
    <t>3200</t>
  </si>
  <si>
    <t>3600</t>
  </si>
  <si>
    <t>3500</t>
  </si>
  <si>
    <t>3400</t>
  </si>
  <si>
    <t>2900</t>
  </si>
  <si>
    <t>3000</t>
  </si>
  <si>
    <t>3800</t>
  </si>
  <si>
    <t>3900</t>
  </si>
  <si>
    <t>3700</t>
  </si>
  <si>
    <t>4000</t>
  </si>
  <si>
    <t>4100</t>
  </si>
  <si>
    <t>3202</t>
  </si>
  <si>
    <t>4300</t>
  </si>
  <si>
    <t>4485</t>
  </si>
  <si>
    <t>4400</t>
  </si>
  <si>
    <t>5100</t>
  </si>
  <si>
    <t>5200</t>
  </si>
  <si>
    <t>7000</t>
  </si>
  <si>
    <t>7100</t>
  </si>
  <si>
    <t>6600</t>
  </si>
  <si>
    <t>4500</t>
  </si>
  <si>
    <t>5400</t>
  </si>
  <si>
    <t>5300</t>
  </si>
  <si>
    <t>5500</t>
  </si>
  <si>
    <t>6200</t>
  </si>
  <si>
    <t>6500</t>
  </si>
  <si>
    <t>dif</t>
  </si>
  <si>
    <t>tapes</t>
  </si>
  <si>
    <t>allow</t>
  </si>
  <si>
    <t>DEVELOPMENT COSTS</t>
  </si>
  <si>
    <t>STORY &amp; RIGHTS</t>
  </si>
  <si>
    <t>CAST</t>
  </si>
  <si>
    <t>STUNTS</t>
  </si>
  <si>
    <t>PRODUCTION STAFF</t>
  </si>
  <si>
    <t>EXTRA TALENT/ANIMALS</t>
  </si>
  <si>
    <t>SET DESIGN</t>
  </si>
  <si>
    <t>SET CONSTRUCTION</t>
  </si>
  <si>
    <t>SET DRESSING</t>
  </si>
  <si>
    <t>PICTURE VEHICLES</t>
  </si>
  <si>
    <t>SPECIAL EFFECTS</t>
  </si>
  <si>
    <t>WARDROBE</t>
  </si>
  <si>
    <t>MAKEUP &amp; HAIR</t>
  </si>
  <si>
    <t>CAMERA</t>
  </si>
  <si>
    <t>ELECTRICAL</t>
  </si>
  <si>
    <t>GRIP</t>
  </si>
  <si>
    <t>PRODUCTION SOUND</t>
  </si>
  <si>
    <t>TRANSPORTATION</t>
  </si>
  <si>
    <t>SITE AND UNIT EXPENS</t>
  </si>
  <si>
    <t>STUDIO EXPENSES</t>
  </si>
  <si>
    <t>HOTEL, LIVING AND CA</t>
  </si>
  <si>
    <t>PRODUCTION LABORATOR</t>
  </si>
  <si>
    <t>TESTS</t>
  </si>
  <si>
    <t>GENERAL EXPENSES</t>
  </si>
  <si>
    <t>FILM EDITING</t>
  </si>
  <si>
    <t>MUSIC</t>
  </si>
  <si>
    <t>POST PRODUCTION SOUN</t>
  </si>
  <si>
    <t>PUBLICITY</t>
  </si>
  <si>
    <t>INSURANCE</t>
  </si>
  <si>
    <t>FINANCE,BANK &amp; LEGAL</t>
  </si>
  <si>
    <t>Post Production</t>
  </si>
  <si>
    <t>General</t>
  </si>
  <si>
    <t>Total  General</t>
  </si>
  <si>
    <t>Contingency</t>
  </si>
  <si>
    <t>TOTAL BUDGET</t>
  </si>
  <si>
    <t>Total production</t>
  </si>
  <si>
    <t>Total post production</t>
  </si>
  <si>
    <t>Total excluding contingency</t>
  </si>
  <si>
    <t>total</t>
  </si>
  <si>
    <t>total Post</t>
  </si>
  <si>
    <t>total Budget</t>
  </si>
  <si>
    <t>CONTRACTUAL CHARGES</t>
  </si>
  <si>
    <t>CONTINGENCY</t>
  </si>
  <si>
    <t>total Production</t>
  </si>
  <si>
    <t>difference</t>
  </si>
  <si>
    <t>day</t>
  </si>
  <si>
    <t>mth</t>
  </si>
  <si>
    <t>1440</t>
  </si>
  <si>
    <t>REHEARSALS</t>
  </si>
  <si>
    <t>2508</t>
  </si>
  <si>
    <t>ON SET DRESSER</t>
  </si>
  <si>
    <t>3477</t>
  </si>
  <si>
    <t>1103</t>
  </si>
  <si>
    <t>1104</t>
  </si>
  <si>
    <t>SCRIPT WRITING CONSULTANT</t>
  </si>
  <si>
    <t>1105</t>
  </si>
  <si>
    <t>1106</t>
  </si>
  <si>
    <t>POLISH</t>
  </si>
  <si>
    <t>OTHER WRITERS</t>
  </si>
  <si>
    <t>1206</t>
  </si>
  <si>
    <t>1208</t>
  </si>
  <si>
    <t>ASSISTANTS TO PRODUCER</t>
  </si>
  <si>
    <t>PRODUCERS SECRETARY</t>
  </si>
  <si>
    <t>1251</t>
  </si>
  <si>
    <t>AIRFARES</t>
  </si>
  <si>
    <t>1252</t>
  </si>
  <si>
    <t>1253</t>
  </si>
  <si>
    <t>PER DIEMS</t>
  </si>
  <si>
    <t>1351</t>
  </si>
  <si>
    <t>1352</t>
  </si>
  <si>
    <t>1353</t>
  </si>
  <si>
    <t>MAIN CAST 06</t>
  </si>
  <si>
    <t>MAIN CAST 07</t>
  </si>
  <si>
    <t>MAIN CAST 08</t>
  </si>
  <si>
    <t>MAIN CAST 09</t>
  </si>
  <si>
    <t>MAIN CAST 10</t>
  </si>
  <si>
    <t>SUPPORTING CAST 01</t>
  </si>
  <si>
    <t>1451</t>
  </si>
  <si>
    <t>1452</t>
  </si>
  <si>
    <t>1453</t>
  </si>
  <si>
    <t>VISAS / FOREIGN APPLICATIONS</t>
  </si>
  <si>
    <t>STUNT CO-ORDINATOR</t>
  </si>
  <si>
    <t xml:space="preserve">STUNTMEN/ STUNTDOUBLES </t>
  </si>
  <si>
    <t>STUNT DRIVERS</t>
  </si>
  <si>
    <t>DIVERS</t>
  </si>
  <si>
    <t>1505</t>
  </si>
  <si>
    <t>1503</t>
  </si>
  <si>
    <t>1502</t>
  </si>
  <si>
    <t>STUNT ADJUSTMENT</t>
  </si>
  <si>
    <t>1540</t>
  </si>
  <si>
    <t>ASST PRODN MANAGER</t>
  </si>
  <si>
    <t>ASST PRODUCTION COORDINATOR</t>
  </si>
  <si>
    <t>2005</t>
  </si>
  <si>
    <t>2006</t>
  </si>
  <si>
    <t>UNIT RUNNERS</t>
  </si>
  <si>
    <t>2027</t>
  </si>
  <si>
    <t>EXTRAS</t>
  </si>
  <si>
    <t>SPECIAL EXTRAS</t>
  </si>
  <si>
    <t>PRODUCTION ASSISTANT</t>
  </si>
  <si>
    <t>EXTRAS CASTING EXPENSES</t>
  </si>
  <si>
    <t>2204</t>
  </si>
  <si>
    <t>ANIMALS</t>
  </si>
  <si>
    <t>2303</t>
  </si>
  <si>
    <t>ASST ART DIRECTOR</t>
  </si>
  <si>
    <t>2312</t>
  </si>
  <si>
    <t>LOCATIONSCOUT ART</t>
  </si>
  <si>
    <t>COPYING/BLUEPRINTS</t>
  </si>
  <si>
    <t>2343</t>
  </si>
  <si>
    <t>2409</t>
  </si>
  <si>
    <t>CONSTRUCTION RUNNER(S)</t>
  </si>
  <si>
    <t>SET CONSTRUCTION COSTS</t>
  </si>
  <si>
    <t>2443</t>
  </si>
  <si>
    <t xml:space="preserve">SPECIAL CONSTRUCTION </t>
  </si>
  <si>
    <t>2445</t>
  </si>
  <si>
    <t>SITE RESTORATION</t>
  </si>
  <si>
    <t>CONSTRUCTION TRUCK</t>
  </si>
  <si>
    <t>2597</t>
  </si>
  <si>
    <t>SET DECORATOR ASSISTANT</t>
  </si>
  <si>
    <t>2507</t>
  </si>
  <si>
    <t>SPECIAL PROPMAKER</t>
  </si>
  <si>
    <t>2509</t>
  </si>
  <si>
    <t>ON SET DRESSER ASSISTANT</t>
  </si>
  <si>
    <t>STANDBY  CARPENTER</t>
  </si>
  <si>
    <t>2510</t>
  </si>
  <si>
    <t>STANDBY  PAINTER</t>
  </si>
  <si>
    <t>2511</t>
  </si>
  <si>
    <t>GRAPHICS LABOR</t>
  </si>
  <si>
    <t>2514</t>
  </si>
  <si>
    <t>2543</t>
  </si>
  <si>
    <t>PROP/ SETDRESSING TRUCK</t>
  </si>
  <si>
    <t>VEHICLES</t>
  </si>
  <si>
    <t>2609</t>
  </si>
  <si>
    <t>VEHICLES MOVEMENT ON SET</t>
  </si>
  <si>
    <t>2644</t>
  </si>
  <si>
    <t>BOATS/TRAINS</t>
  </si>
  <si>
    <t>2645</t>
  </si>
  <si>
    <t>AIRCRAFT</t>
  </si>
  <si>
    <t>MAINTENANCE AND REPAIRS</t>
  </si>
  <si>
    <t>2684</t>
  </si>
  <si>
    <t>6650</t>
  </si>
  <si>
    <t>ENTERTAINMENT PACKAGE</t>
  </si>
  <si>
    <t>CAST &amp; CREW INSURANCE</t>
  </si>
  <si>
    <t>6565</t>
  </si>
  <si>
    <t>OWN RISK</t>
  </si>
  <si>
    <t>5240</t>
  </si>
  <si>
    <t>RECORDING STUDIO</t>
  </si>
  <si>
    <t>MUSICIANS/ORCHESTRA</t>
  </si>
  <si>
    <t>5102</t>
  </si>
  <si>
    <t>ADDITIONAL  EDITOR</t>
  </si>
  <si>
    <t>5113</t>
  </si>
  <si>
    <t>EDITING EQUIPMENT PACKAGE</t>
  </si>
  <si>
    <t>VIEWINGS</t>
  </si>
  <si>
    <t>5151</t>
  </si>
  <si>
    <t>4580</t>
  </si>
  <si>
    <t>CATERING ASSISTANT #1</t>
  </si>
  <si>
    <t>CATERING ASSISTANT #2</t>
  </si>
  <si>
    <t>4004</t>
  </si>
  <si>
    <t>CATERING ASSISTANT FOR EXTRA'S</t>
  </si>
  <si>
    <t>CRAFT SERVICE - OFFICE</t>
  </si>
  <si>
    <t>3901</t>
  </si>
  <si>
    <t>FLOORMANAGER</t>
  </si>
  <si>
    <t>3941</t>
  </si>
  <si>
    <t>STUDIO2 RENTAL</t>
  </si>
  <si>
    <t>ELECTRICITY</t>
  </si>
  <si>
    <t xml:space="preserve">CLEANING AND MAINTENANCE </t>
  </si>
  <si>
    <t>OFFICE RENTAL</t>
  </si>
  <si>
    <t>3949</t>
  </si>
  <si>
    <t>3962</t>
  </si>
  <si>
    <t>3802</t>
  </si>
  <si>
    <t>SET NURSE</t>
  </si>
  <si>
    <t>3820</t>
  </si>
  <si>
    <t>3839</t>
  </si>
  <si>
    <t>POLICE &amp; FIREMEN</t>
  </si>
  <si>
    <t>ADDL LOCATION ASSISTANTS</t>
  </si>
  <si>
    <t>3845</t>
  </si>
  <si>
    <t>SUBROOMS/HOLDINGS/CREWBUS</t>
  </si>
  <si>
    <t>PERMIT AND PERMISSIONS</t>
  </si>
  <si>
    <t>3849</t>
  </si>
  <si>
    <t>CLEANING/TRASH DISPOSAL</t>
  </si>
  <si>
    <t>3880</t>
  </si>
  <si>
    <t>BASECAMP GENERATOR</t>
  </si>
  <si>
    <t>SECOND UNIT</t>
  </si>
  <si>
    <t>STILLS POTOGRAPHER</t>
  </si>
  <si>
    <t>STILL FILM &amp; PROCESSING</t>
  </si>
  <si>
    <t>6205</t>
  </si>
  <si>
    <t>CONSULTANT MARKETING STRATEGY</t>
  </si>
  <si>
    <t>6207</t>
  </si>
  <si>
    <t>COPY WRITING/TRANSLATION</t>
  </si>
  <si>
    <t>TEASER</t>
  </si>
  <si>
    <t>TRAILER</t>
  </si>
  <si>
    <t>6211</t>
  </si>
  <si>
    <t>6213</t>
  </si>
  <si>
    <t>DVD</t>
  </si>
  <si>
    <t>6248</t>
  </si>
  <si>
    <t>6249</t>
  </si>
  <si>
    <t>PREMIERE</t>
  </si>
  <si>
    <t>6251</t>
  </si>
  <si>
    <t>6256</t>
  </si>
  <si>
    <t>FESTIVALS</t>
  </si>
  <si>
    <t>6257</t>
  </si>
  <si>
    <t>SHOWREEL FOR MARKETS</t>
  </si>
  <si>
    <t>6258</t>
  </si>
  <si>
    <t>EXTRA SUBTITLING/DELIVERY ITEMS</t>
  </si>
  <si>
    <t>6270</t>
  </si>
  <si>
    <t>TAPES/ DVD</t>
  </si>
  <si>
    <t>DIGI/ BETA/ DVD/ VHS TAPES</t>
  </si>
  <si>
    <t>FILM TRANSPORT &amp; COURIER COSTS</t>
  </si>
  <si>
    <t>ELECTRICIAN # 3</t>
  </si>
  <si>
    <t>3409</t>
  </si>
  <si>
    <t>PRELIGHT ELECTRICIANS</t>
  </si>
  <si>
    <t>3413</t>
  </si>
  <si>
    <t>3444</t>
  </si>
  <si>
    <t>3445</t>
  </si>
  <si>
    <t>GENERATOR</t>
  </si>
  <si>
    <t xml:space="preserve">GENERATOR FUEL </t>
  </si>
  <si>
    <t>SPECIAL LIGHTING EQUIPMENT</t>
  </si>
  <si>
    <t>CHERRY PICKERS/LIFTS</t>
  </si>
  <si>
    <t>3505</t>
  </si>
  <si>
    <t>ADDITIONAL GRIP</t>
  </si>
  <si>
    <t>3513</t>
  </si>
  <si>
    <t>CRANE RENTALS</t>
  </si>
  <si>
    <t>3545</t>
  </si>
  <si>
    <t>SPECIAL CRANES</t>
  </si>
  <si>
    <t>BATTERIES AND SUPPLIES</t>
  </si>
  <si>
    <t>WALKIE TALKIES</t>
  </si>
  <si>
    <t>VIDEO ASSIST OPERATOR</t>
  </si>
  <si>
    <t>STEADYCAM+OPERATOR</t>
  </si>
  <si>
    <t>3213</t>
  </si>
  <si>
    <t>2ND UNIT CAMERA EQUIPMENT</t>
  </si>
  <si>
    <t>VIDEO ASSIST EQUIPMENT</t>
  </si>
  <si>
    <t>SPECIAL LENSES/ FILTERS</t>
  </si>
  <si>
    <t>CAMERA CAR/ LOW LOADER</t>
  </si>
  <si>
    <t>3255</t>
  </si>
  <si>
    <t>3260</t>
  </si>
  <si>
    <t>UNDERWATER EQUIPMENT</t>
  </si>
  <si>
    <t>SPECIAL FX SUPERVISOR</t>
  </si>
  <si>
    <t>2803</t>
  </si>
  <si>
    <t>2804</t>
  </si>
  <si>
    <t>GUN WRANGLER</t>
  </si>
  <si>
    <t>PYROTECHNICIAN</t>
  </si>
  <si>
    <t>RAIN/FOG/CLOUDS</t>
  </si>
  <si>
    <t>2846</t>
  </si>
  <si>
    <t>SNOW</t>
  </si>
  <si>
    <t>ASSISTANT COSTUME DESIGNER</t>
  </si>
  <si>
    <t>2903</t>
  </si>
  <si>
    <t>2913</t>
  </si>
  <si>
    <t>KEY MAKEUP SUPERVISOR</t>
  </si>
  <si>
    <t>3006</t>
  </si>
  <si>
    <t>HAIR ARTIST</t>
  </si>
  <si>
    <t>ASS. HAIR ARTIST</t>
  </si>
  <si>
    <t>3007</t>
  </si>
  <si>
    <t>SPECIAL MAKE UP SUPERVISOR</t>
  </si>
  <si>
    <t>3013</t>
  </si>
  <si>
    <t>ADDL HAIR/MAKE UP STYLISTS</t>
  </si>
  <si>
    <t>3050</t>
  </si>
  <si>
    <t>SPECIAL MAKE UP/PROSTHETICS</t>
  </si>
  <si>
    <t>TRANSPORT MANAGER</t>
  </si>
  <si>
    <t>3701</t>
  </si>
  <si>
    <t>CAR RENTALS for DRIVERS</t>
  </si>
  <si>
    <t>ADDITIONAL CAR RENTALS</t>
  </si>
  <si>
    <t>SET CREW/CAST MILAGE</t>
  </si>
  <si>
    <t>ART DEPT MILAGE</t>
  </si>
  <si>
    <t>EXCESS BAGGAGE</t>
  </si>
  <si>
    <t>3793</t>
  </si>
  <si>
    <t>NEGATIVESCAN TO 2K, 3K or 4K</t>
  </si>
  <si>
    <t>AUTO ASSEMBLY</t>
  </si>
  <si>
    <t>5445</t>
  </si>
  <si>
    <t>5446</t>
  </si>
  <si>
    <t>GRADING/DIGITAL COLOR CORR.</t>
  </si>
  <si>
    <t>DATA TO 35MM NEGATIVE</t>
  </si>
  <si>
    <t>5494</t>
  </si>
  <si>
    <t>DELIVERY ITEMS</t>
  </si>
  <si>
    <t>DIALOGUE EDITOR</t>
  </si>
  <si>
    <t>5302</t>
  </si>
  <si>
    <t>ADR EDITOR</t>
  </si>
  <si>
    <t>5303</t>
  </si>
  <si>
    <t xml:space="preserve">SOUND EFX EDITOR </t>
  </si>
  <si>
    <t>5304</t>
  </si>
  <si>
    <t>5305</t>
  </si>
  <si>
    <t>MUSIC  EDIT0R</t>
  </si>
  <si>
    <t>5307</t>
  </si>
  <si>
    <t>SOUND EDITING EQUIPMENT</t>
  </si>
  <si>
    <t>5347</t>
  </si>
  <si>
    <t>FOLEY ARTIST</t>
  </si>
  <si>
    <t>5356</t>
  </si>
  <si>
    <t>5348</t>
  </si>
  <si>
    <t>5000</t>
  </si>
  <si>
    <t>VISUAL EFFECTS</t>
  </si>
  <si>
    <t>VISUAL EFFECTS SUPERVISOR</t>
  </si>
  <si>
    <t>5010</t>
  </si>
  <si>
    <t>5001</t>
  </si>
  <si>
    <t>POST PRODUCTION SUPERVISOR</t>
  </si>
  <si>
    <t>VISUAL EFFECTS COORDINATOR</t>
  </si>
  <si>
    <t>VISUAL EFFECTS ARTIST</t>
  </si>
  <si>
    <t>5002</t>
  </si>
  <si>
    <t>5003</t>
  </si>
  <si>
    <t>3D DESIGNER</t>
  </si>
  <si>
    <t>ANIMATOR</t>
  </si>
  <si>
    <t>5005</t>
  </si>
  <si>
    <t>2D TECHNICIANS</t>
  </si>
  <si>
    <t>3D  TECHNICIANS</t>
  </si>
  <si>
    <t>5006</t>
  </si>
  <si>
    <t>5007</t>
  </si>
  <si>
    <t>MINIATURES &amp; MODELS</t>
  </si>
  <si>
    <t>5008</t>
  </si>
  <si>
    <t>MOVING STORYBOARD</t>
  </si>
  <si>
    <t>5011</t>
  </si>
  <si>
    <t>VISUAL EFFECTS PACKAGE</t>
  </si>
  <si>
    <t>5040</t>
  </si>
  <si>
    <t>PURCHASES/ STOCK SHOTS</t>
  </si>
  <si>
    <t>5041</t>
  </si>
  <si>
    <t>5042</t>
  </si>
  <si>
    <t>ADDITONAL RENTALS</t>
  </si>
  <si>
    <t>5043</t>
  </si>
  <si>
    <t>5044</t>
  </si>
  <si>
    <t>2D EQUIPMENT</t>
  </si>
  <si>
    <t>3D EQUIPMENT</t>
  </si>
  <si>
    <t>PLATE PHOTOGRAPY</t>
  </si>
  <si>
    <t>5047</t>
  </si>
  <si>
    <t>DIGITAL MATTES</t>
  </si>
  <si>
    <t>5048</t>
  </si>
  <si>
    <t>5070</t>
  </si>
  <si>
    <t>5094</t>
  </si>
  <si>
    <t>5085</t>
  </si>
  <si>
    <t>total Other</t>
  </si>
  <si>
    <t>days</t>
  </si>
  <si>
    <t>amount</t>
  </si>
  <si>
    <t>#</t>
  </si>
  <si>
    <t>md</t>
  </si>
  <si>
    <t>wks</t>
  </si>
  <si>
    <t>mtr</t>
  </si>
  <si>
    <t>hrs</t>
  </si>
  <si>
    <t>finance</t>
  </si>
  <si>
    <t>location</t>
  </si>
  <si>
    <t>extras</t>
  </si>
  <si>
    <t>specials</t>
  </si>
  <si>
    <t>shoot</t>
  </si>
  <si>
    <t>AUDIT</t>
  </si>
  <si>
    <t>cc</t>
  </si>
  <si>
    <t>crewcast</t>
  </si>
  <si>
    <t>sm</t>
  </si>
  <si>
    <t>pm</t>
  </si>
  <si>
    <t>wm</t>
  </si>
  <si>
    <t>2nd unit ploeg</t>
  </si>
  <si>
    <t>min</t>
  </si>
  <si>
    <t>ed</t>
  </si>
  <si>
    <t>bv</t>
  </si>
  <si>
    <t>sec</t>
  </si>
  <si>
    <t>hotel</t>
  </si>
  <si>
    <t>ratio</t>
  </si>
  <si>
    <t>stock</t>
  </si>
  <si>
    <t>mtrs</t>
  </si>
  <si>
    <t>snow</t>
  </si>
  <si>
    <t>rain</t>
  </si>
  <si>
    <t>scout</t>
  </si>
  <si>
    <t>steadycam</t>
  </si>
  <si>
    <t>steady</t>
  </si>
  <si>
    <t>producer:</t>
  </si>
  <si>
    <t>titel:</t>
  </si>
  <si>
    <t xml:space="preserve">sh </t>
  </si>
  <si>
    <t>shoot zware dagen</t>
  </si>
  <si>
    <t>lengte film in meters:</t>
  </si>
  <si>
    <t>director:</t>
  </si>
  <si>
    <t>shoot totaal</t>
  </si>
  <si>
    <t>roles</t>
  </si>
  <si>
    <t>months</t>
  </si>
  <si>
    <t>editing image days</t>
  </si>
  <si>
    <t>editing sound days</t>
  </si>
  <si>
    <t>esd</t>
  </si>
  <si>
    <t>fonds</t>
  </si>
  <si>
    <t>ASSISTANT ACCOUNTANT</t>
  </si>
  <si>
    <t>2037</t>
  </si>
  <si>
    <t>total finance/budget:</t>
  </si>
  <si>
    <t>Prep Months</t>
  </si>
  <si>
    <t>Shoot Months</t>
  </si>
  <si>
    <t>Wrap Months</t>
  </si>
  <si>
    <t>length film</t>
  </si>
  <si>
    <t>minutes</t>
  </si>
  <si>
    <t>2nd unit team days</t>
  </si>
  <si>
    <t>amount of total normal extra's</t>
  </si>
  <si>
    <t>amount of total special extra's</t>
  </si>
  <si>
    <t>ratio stock/film length</t>
  </si>
  <si>
    <t>film bearer(drager)</t>
  </si>
  <si>
    <t>fill in:1=35mm,2=16mm,3=digital</t>
  </si>
  <si>
    <t>sort</t>
  </si>
  <si>
    <t>if shot on film:</t>
  </si>
  <si>
    <t>perf</t>
  </si>
  <si>
    <t>fill in:4=4perf,3=3perf,2=2perf</t>
  </si>
  <si>
    <t>meter stock on .. Perf</t>
  </si>
  <si>
    <t>days editor</t>
  </si>
  <si>
    <t>days sound editor</t>
  </si>
  <si>
    <t>hotel mandays</t>
  </si>
  <si>
    <t>rain days</t>
  </si>
  <si>
    <t>days rain in schedule</t>
  </si>
  <si>
    <t>snow days</t>
  </si>
  <si>
    <t>days snow in schedule</t>
  </si>
  <si>
    <t>orchestra</t>
  </si>
  <si>
    <t>ja or nee</t>
  </si>
  <si>
    <t>days location scout</t>
  </si>
  <si>
    <t>days steadycam</t>
  </si>
  <si>
    <t>5360</t>
  </si>
  <si>
    <t>AUDIO DESCRIPTION</t>
  </si>
  <si>
    <t>5358</t>
  </si>
  <si>
    <t>DIGITAL LANGUAGES</t>
  </si>
  <si>
    <t>5550</t>
  </si>
  <si>
    <t>SUBTITLING DUTCH CINEMA</t>
  </si>
  <si>
    <t>BANKCOSTS FOREIGN FINANCE</t>
  </si>
  <si>
    <t>6692</t>
  </si>
  <si>
    <t>6641</t>
  </si>
  <si>
    <t>control</t>
  </si>
  <si>
    <t>L2=fill in</t>
  </si>
  <si>
    <t>L3=fill in</t>
  </si>
  <si>
    <t>L4=fill in</t>
  </si>
  <si>
    <t>NAME PRODUCTION</t>
  </si>
  <si>
    <t>HDTAPES/HARD DISCS</t>
  </si>
  <si>
    <t>intern</t>
  </si>
  <si>
    <t xml:space="preserve">MAIN &amp; END TITLES </t>
  </si>
  <si>
    <t>6570</t>
  </si>
  <si>
    <t>ISAN REGISTRATION COSTS</t>
  </si>
  <si>
    <t>nvs</t>
  </si>
  <si>
    <t>executive producer</t>
  </si>
  <si>
    <t>exec</t>
  </si>
  <si>
    <t>ASSISTANT TO DIRECTOR</t>
  </si>
  <si>
    <t>PRODUCER'S ENTERTAINMENT</t>
  </si>
  <si>
    <t>DIRECTOR'S ENTERTAINMENT</t>
  </si>
  <si>
    <t>CAST ADVISORS</t>
  </si>
  <si>
    <t>FIRST AD</t>
  </si>
  <si>
    <t>SECOND AD</t>
  </si>
  <si>
    <t>THIRD AD</t>
  </si>
  <si>
    <t>ASSISTANT LOCATION MANAGER</t>
  </si>
  <si>
    <t>PRODUCTION ACCOUNTANT</t>
  </si>
  <si>
    <t>ART DEPT CO-ORDINATOR</t>
  </si>
  <si>
    <t>ART DEPT ASSISTANT(S)</t>
  </si>
  <si>
    <t>ASST MAKEUP ARTIST(S)</t>
  </si>
  <si>
    <t>CREW/CAST CATERING SUPPLIES</t>
  </si>
  <si>
    <t>PRODUCTION OFFICE RENTAL</t>
  </si>
  <si>
    <t>STATIONERY AND SUPPLIES</t>
  </si>
  <si>
    <t>DOLBY LICENSE</t>
  </si>
  <si>
    <t>BOOK RIGHTS</t>
  </si>
  <si>
    <t>L1=NL</t>
  </si>
  <si>
    <t>foreign funds</t>
  </si>
  <si>
    <t>forfund</t>
  </si>
  <si>
    <t>NL finance through funding</t>
  </si>
  <si>
    <t>equity</t>
  </si>
  <si>
    <t>eq</t>
  </si>
  <si>
    <t>new company</t>
  </si>
  <si>
    <t>fill in:::</t>
  </si>
  <si>
    <t>totaal crew+cast catering on set</t>
  </si>
  <si>
    <t>whole crew+cast+extras</t>
  </si>
  <si>
    <t>orch</t>
  </si>
  <si>
    <t>pr</t>
  </si>
  <si>
    <t>sh</t>
  </si>
  <si>
    <t>wr</t>
  </si>
  <si>
    <t>1.</t>
  </si>
  <si>
    <t>werkwijze:</t>
  </si>
  <si>
    <t>algemeen:</t>
  </si>
  <si>
    <t>2.</t>
  </si>
  <si>
    <t>3.</t>
  </si>
  <si>
    <t>4.</t>
  </si>
  <si>
    <t>5.</t>
  </si>
  <si>
    <t>inleveren:</t>
  </si>
  <si>
    <t>COURIER COSTS</t>
  </si>
  <si>
    <t>1411</t>
  </si>
  <si>
    <t>SUPPORTING CAST 02</t>
  </si>
  <si>
    <t>1412</t>
  </si>
  <si>
    <t>SUPPORTING CAST 03</t>
  </si>
  <si>
    <t>1413</t>
  </si>
  <si>
    <t>SUPPORTING CAST 04</t>
  </si>
  <si>
    <t>1414</t>
  </si>
  <si>
    <t>SUPPORTING CAST 05</t>
  </si>
  <si>
    <t>1415</t>
  </si>
  <si>
    <t>SUPPORTING CAST 06</t>
  </si>
  <si>
    <t>1416</t>
  </si>
  <si>
    <t>SUPPORTING CAST 07</t>
  </si>
  <si>
    <t>1417</t>
  </si>
  <si>
    <t>SUPPORTING CAST 08</t>
  </si>
  <si>
    <t>1418</t>
  </si>
  <si>
    <t>SUPPORTING CAST 09</t>
  </si>
  <si>
    <t>1419</t>
  </si>
  <si>
    <t>Er bestaat de mogelijkheid om dit format ook voor de budgetbewaking te gebruiken.</t>
  </si>
  <si>
    <t>Indien u dit wenst, kunt u dit melden aan het fonds.</t>
  </si>
  <si>
    <r>
      <t xml:space="preserve">Ga dan naar het werkblad </t>
    </r>
    <r>
      <rPr>
        <b/>
        <sz val="10"/>
        <rFont val="Verdana"/>
        <family val="2"/>
      </rPr>
      <t>budget.</t>
    </r>
  </si>
  <si>
    <t>Voorbeeld:code 2001 de productiesupervisor.  Stel: u maakt een fixed deal van 30000€.</t>
  </si>
  <si>
    <t>In kolom I kunt u dan allow schrijven en kolom D,E en F kunt u ook overschrijven.</t>
  </si>
  <si>
    <t>Zet dan bijvoorbeeld een 1 in kolom E.</t>
  </si>
  <si>
    <t>Producer/Overhead/Bond Fee</t>
  </si>
  <si>
    <t>Werkwijze budgettering gebaseerd op:</t>
  </si>
  <si>
    <t>PROJECT PROMOTION</t>
  </si>
  <si>
    <t>BREAKDOWN &amp; TIMING SCRIPT</t>
  </si>
  <si>
    <t>HEAD OF DEVELOPMENT</t>
  </si>
  <si>
    <t>CASTING AGENT</t>
  </si>
  <si>
    <t>ADDITIONAL CREW</t>
  </si>
  <si>
    <t>ANIMATION: STORYBOARD SUPERVISOR</t>
  </si>
  <si>
    <t>ANIMATION: STORYBOARD ARTIST</t>
  </si>
  <si>
    <t>ANIMATION: MOOD BOARDS</t>
  </si>
  <si>
    <t>ANIMATION: BASIC DESIGN</t>
  </si>
  <si>
    <t>ANIMATION: MODEL SHEETS</t>
  </si>
  <si>
    <t>1051</t>
  </si>
  <si>
    <t>TRAVEL&amp; LIVING</t>
  </si>
  <si>
    <t>ADDITIONAL RIGHTS</t>
  </si>
  <si>
    <t>WRITERS INCL RIGHTS</t>
  </si>
  <si>
    <t>1107</t>
  </si>
  <si>
    <t>CLEARANCES</t>
  </si>
  <si>
    <t>6669</t>
  </si>
  <si>
    <t>TAXES FOREIGN CREW/CAST(fringes)</t>
  </si>
  <si>
    <t xml:space="preserve">FOREIGN LEGAL </t>
  </si>
  <si>
    <t>EQUITY/TAX SHELTER COSTS</t>
  </si>
  <si>
    <t>FINANCE FEES</t>
  </si>
  <si>
    <t>6645</t>
  </si>
  <si>
    <t>CONSULTANCY SALES AGENT</t>
  </si>
  <si>
    <t>PUBLICITY CAMPAGNE</t>
  </si>
  <si>
    <t>APPLICATION COSTS</t>
  </si>
  <si>
    <t>INCORPORATION COSTS</t>
  </si>
  <si>
    <t>TRAVEL</t>
  </si>
  <si>
    <t>1250</t>
  </si>
  <si>
    <t>HOTEL</t>
  </si>
  <si>
    <t>2nd DIRECTOR</t>
  </si>
  <si>
    <t>CHOREOGRAPHER</t>
  </si>
  <si>
    <t>1350</t>
  </si>
  <si>
    <t xml:space="preserve">VOICE OVERS </t>
  </si>
  <si>
    <t>1450</t>
  </si>
  <si>
    <t>OFFICE ASSISTANTS</t>
  </si>
  <si>
    <t>PETTY CASH CLERK</t>
  </si>
  <si>
    <t>UNIT MANAGER</t>
  </si>
  <si>
    <t>TRANSLATOR</t>
  </si>
  <si>
    <t>EXTRAS CASTING</t>
  </si>
  <si>
    <t>ANIMAL WRANGLER</t>
  </si>
  <si>
    <t>ANIMAL EXPENSES</t>
  </si>
  <si>
    <t>SET DESIGNER(S)</t>
  </si>
  <si>
    <t>CONCEPT ILLUSTRATOR</t>
  </si>
  <si>
    <t>STRIKING</t>
  </si>
  <si>
    <t>SCAFFOLDING/LIFTS</t>
  </si>
  <si>
    <t>GREENSMAN</t>
  </si>
  <si>
    <t>SET DECORATING COSTS</t>
  </si>
  <si>
    <t>GREENS</t>
  </si>
  <si>
    <t>2695</t>
  </si>
  <si>
    <t>PERMITS</t>
  </si>
  <si>
    <t>FIREMEN</t>
  </si>
  <si>
    <t>PYROTECHNICS</t>
  </si>
  <si>
    <t>SPECIAL PERMITS</t>
  </si>
  <si>
    <t>EXTRAS WARDROBE</t>
  </si>
  <si>
    <t>MAKE UP ARTIST</t>
  </si>
  <si>
    <t>KEY HAIRDRESSER</t>
  </si>
  <si>
    <t>3011</t>
  </si>
  <si>
    <t>LOSS &amp; DAMAGE</t>
  </si>
  <si>
    <t>DATAHANDLER</t>
  </si>
  <si>
    <t>OCTOCOPTER</t>
  </si>
  <si>
    <t>HELICOPTER+equipment</t>
  </si>
  <si>
    <t>3256</t>
  </si>
  <si>
    <t>3407</t>
  </si>
  <si>
    <t>3543</t>
  </si>
  <si>
    <t>DOLLY RENTALS</t>
  </si>
  <si>
    <t>CAMERA HEADS &amp; MOUNT</t>
  </si>
  <si>
    <t>SCAFFOLDING</t>
  </si>
  <si>
    <t>DAT/NAGRA TAPES</t>
  </si>
  <si>
    <t>PRODUCTION DRIVERS</t>
  </si>
  <si>
    <t>PRODUCTION/ LOCATION</t>
  </si>
  <si>
    <t>HEAT AND LIGHT</t>
  </si>
  <si>
    <t>COURTESY PAYMENTS</t>
  </si>
  <si>
    <t>3944</t>
  </si>
  <si>
    <t>4008</t>
  </si>
  <si>
    <t>CRAFT SERVICE</t>
  </si>
  <si>
    <t>4301</t>
  </si>
  <si>
    <t>2ND UNIT LABOUR</t>
  </si>
  <si>
    <t>2ND UNIT EQUIPMENT</t>
  </si>
  <si>
    <t>4340</t>
  </si>
  <si>
    <t>STORAGE FOR RESHOOT</t>
  </si>
  <si>
    <t>OFFICE EQUIP/FURNISH</t>
  </si>
  <si>
    <t>COMPUTER &amp; INTERNET</t>
  </si>
  <si>
    <t>LAB COST SHOOT ON FILM</t>
  </si>
  <si>
    <t>4143</t>
  </si>
  <si>
    <t>DATAHANDLING/TRANSCODING</t>
  </si>
  <si>
    <t>MUSIC TRANSFERS</t>
  </si>
  <si>
    <t>MUSIC PRODUCER</t>
  </si>
  <si>
    <t>RECORDING STK &amp; MATE</t>
  </si>
  <si>
    <t>DIGI/ BETA/ DVD/ VHS/HARD DISKS</t>
  </si>
  <si>
    <t>5150</t>
  </si>
  <si>
    <t>5152</t>
  </si>
  <si>
    <t>5153</t>
  </si>
  <si>
    <t>TRAVEL POST</t>
  </si>
  <si>
    <t>AIRFARES POST</t>
  </si>
  <si>
    <t>HOTEL POST</t>
  </si>
  <si>
    <t>DIEMS POST</t>
  </si>
  <si>
    <t>LOOP GROUP</t>
  </si>
  <si>
    <t>SOUND DELIVERIES</t>
  </si>
  <si>
    <t>ADR RECORDING</t>
  </si>
  <si>
    <t>PRINTS(AP/CP/IP/IN)</t>
  </si>
  <si>
    <t>5039</t>
  </si>
  <si>
    <t>6700</t>
  </si>
  <si>
    <t>OVERAGES</t>
  </si>
  <si>
    <t>INSURANCE CLAIM</t>
  </si>
  <si>
    <t>OVERTIME</t>
  </si>
  <si>
    <t>EXTRA DAYS</t>
  </si>
  <si>
    <t>HEAD STORY ARTIST / STORYBOARDER</t>
  </si>
  <si>
    <t>LEAD CHARACTER DESIGNER</t>
  </si>
  <si>
    <t>CHARACTER DESIGN</t>
  </si>
  <si>
    <t>LEAD SET/BACKGROUNDS DESIGNER</t>
  </si>
  <si>
    <t>SET DESIGN / BACKGROUNDS</t>
  </si>
  <si>
    <t>PROP DESIGNER</t>
  </si>
  <si>
    <t>SFX DESIGNER</t>
  </si>
  <si>
    <t>LAY-OUTS</t>
  </si>
  <si>
    <t>HEAD OF ANIMATION / LEAD ANIMATOR</t>
  </si>
  <si>
    <t>TECHNICAL DIRECTOR</t>
  </si>
  <si>
    <t>COLOUR / LIGHTING GUIDE</t>
  </si>
  <si>
    <t>TECHNICAL DEVELOPMENT</t>
  </si>
  <si>
    <t>MATERIAL FOR PRESENTATIONS</t>
  </si>
  <si>
    <t>ANIMATION TESTING</t>
  </si>
  <si>
    <t>PILOT</t>
  </si>
  <si>
    <t>ANIMATIC</t>
  </si>
  <si>
    <t>ANIMATIC STUDIO</t>
  </si>
  <si>
    <t>ADDITIONAL IMAGERY ANIMATIC</t>
  </si>
  <si>
    <t>ROUGH ANIMATION</t>
  </si>
  <si>
    <t>CAMERA MOVES ANIMATIC</t>
  </si>
  <si>
    <t>DUMMIE DIALOGUE ANIMATIC</t>
  </si>
  <si>
    <t>DUMMIE VOICES ANIMATIC</t>
  </si>
  <si>
    <t>RECORD &amp; MIX STUDIO ANIMATIC</t>
  </si>
  <si>
    <t>SOUND EDITORS ANIMATIC</t>
  </si>
  <si>
    <t>ANIMATIC EDITOR</t>
  </si>
  <si>
    <t>MATERIALS ANIMATIC</t>
  </si>
  <si>
    <t>TRAINEES ANIMATIC</t>
  </si>
  <si>
    <t>2D ANIMATION</t>
  </si>
  <si>
    <t>2D ANIMATION STUDIO</t>
  </si>
  <si>
    <t>KEY-ANIMATION</t>
  </si>
  <si>
    <t>ANIMATION</t>
  </si>
  <si>
    <t>INBETWEENERS</t>
  </si>
  <si>
    <t>CLEAN-UPS</t>
  </si>
  <si>
    <t>LINE TESTS / ROTOSCOPE</t>
  </si>
  <si>
    <t>COLOURING</t>
  </si>
  <si>
    <t>MATTE PAINTING</t>
  </si>
  <si>
    <t>MATERIALS</t>
  </si>
  <si>
    <t>TRAINEES</t>
  </si>
  <si>
    <t>3D ANIMATION</t>
  </si>
  <si>
    <t>3D ANIMATION STUDIO</t>
  </si>
  <si>
    <t>MOTION CAPTURE STUDIO</t>
  </si>
  <si>
    <t>CHARACTER ANIMATION</t>
  </si>
  <si>
    <t>CROWD ANIMATION</t>
  </si>
  <si>
    <t>ADDITIONAL ANIMATION</t>
  </si>
  <si>
    <t>COMPOSITING SUPERVISOR</t>
  </si>
  <si>
    <t>COMPOSITING</t>
  </si>
  <si>
    <t>COLORING</t>
  </si>
  <si>
    <t>DIGITAL INK &amp; PAINT</t>
  </si>
  <si>
    <t>BACKGROUNDS</t>
  </si>
  <si>
    <t>ASSISTANT BACKGROUNDS</t>
  </si>
  <si>
    <t>CHIEF MODELER</t>
  </si>
  <si>
    <t>MODELING</t>
  </si>
  <si>
    <t>CHIEF RIGGER</t>
  </si>
  <si>
    <t>RIGGING</t>
  </si>
  <si>
    <t>ASSISTANT RIGGING</t>
  </si>
  <si>
    <t>TEXTURING</t>
  </si>
  <si>
    <t>SHADING</t>
  </si>
  <si>
    <t>LIGHTING GAFFER</t>
  </si>
  <si>
    <t>WORK STATIONS</t>
  </si>
  <si>
    <t>STOP MOTION ANIMATION</t>
  </si>
  <si>
    <t>STOP-MOTION STUDIO</t>
  </si>
  <si>
    <t>HEAD OF PUPPET BUILDING</t>
  </si>
  <si>
    <t>PUPPET BUILDING</t>
  </si>
  <si>
    <t>DUPLICATE PUPPETS</t>
  </si>
  <si>
    <t>WALK REPLACEMENTS</t>
  </si>
  <si>
    <t>MOUTH REPLACEMENTS</t>
  </si>
  <si>
    <t>DECORATION AND  PROPBUILDING</t>
  </si>
  <si>
    <t>DIRECTOR OF PHOTOGRAPHY</t>
  </si>
  <si>
    <t>Animation</t>
  </si>
  <si>
    <t>4600</t>
  </si>
  <si>
    <t>4650</t>
  </si>
  <si>
    <t>4700</t>
  </si>
  <si>
    <t>4800</t>
  </si>
  <si>
    <t>4900</t>
  </si>
  <si>
    <t>Total Animation</t>
  </si>
  <si>
    <t>Cost 1000-6700</t>
  </si>
  <si>
    <t>total Animation</t>
  </si>
  <si>
    <t>2402</t>
  </si>
  <si>
    <t>CONSTRUCTION FOREMAN</t>
  </si>
  <si>
    <t>incentive</t>
  </si>
  <si>
    <t>ANIMATION:GENERAL</t>
  </si>
  <si>
    <t>6294</t>
  </si>
  <si>
    <t xml:space="preserve">TRAVEL </t>
  </si>
  <si>
    <t xml:space="preserve">HOTEL </t>
  </si>
  <si>
    <t>6253</t>
  </si>
  <si>
    <t>DIEMS</t>
  </si>
  <si>
    <t>6252</t>
  </si>
  <si>
    <t>6642</t>
  </si>
  <si>
    <t>AUDIT/CONTROLLING INCENTIVE</t>
  </si>
  <si>
    <t>Financieel &amp; Productioneel Protocol Stimuleringsmaatregel mei 2014</t>
  </si>
  <si>
    <t>PRODUCTION LABORATORY</t>
  </si>
  <si>
    <t>HOTEL, LIVING AND CATERING</t>
  </si>
  <si>
    <t>SITE AND UNIT EXPENSES</t>
  </si>
  <si>
    <t>POST PRODUCTION SOUND</t>
  </si>
  <si>
    <t>POST PROD. FILM &amp; LAB</t>
  </si>
  <si>
    <t>HOUSING AND LIVING COORDINATOR</t>
  </si>
  <si>
    <t>COMPUTER GRAPHICS DESIGNER</t>
  </si>
  <si>
    <t>GRAPHICS PURCHASES</t>
  </si>
  <si>
    <t>ASS. VEHICLE CO-ORDINATOR</t>
  </si>
  <si>
    <t>SPECIALS EFFECTS TRUCK</t>
  </si>
  <si>
    <t>SPECIAL MAKE UP ARTIST</t>
  </si>
  <si>
    <t>ADDITIONAL SOUND LABOUR</t>
  </si>
  <si>
    <t>TRANSPORT COORDINATOR</t>
  </si>
  <si>
    <t>EXTRA SERVICES WHEN ABROAD</t>
  </si>
  <si>
    <t>FOLEY RECORDING</t>
  </si>
  <si>
    <t>ADDITIONAL EQUIP RENTAL</t>
  </si>
  <si>
    <t>OTHER INSURANCE CHARGES</t>
  </si>
  <si>
    <t>COMPLETION BOND FEE</t>
  </si>
  <si>
    <t>PRODUCERS FEE</t>
  </si>
  <si>
    <t>OVERHEAD FEE</t>
  </si>
  <si>
    <t>Above the Line</t>
  </si>
  <si>
    <t>Total Above the Line</t>
  </si>
  <si>
    <t>total Above the Line</t>
  </si>
  <si>
    <t>total Contingency</t>
  </si>
  <si>
    <t>membership branch organization</t>
  </si>
  <si>
    <t>1432</t>
  </si>
  <si>
    <t>COMPENSATION SUBJECT(S)</t>
  </si>
  <si>
    <t>RESEARCHER/ARCHIVE</t>
  </si>
  <si>
    <t>6.</t>
  </si>
  <si>
    <t>Begrotingsposten die volgens deze regeling en het bijbehorende protocol niet kwalificerend zijn, zijn geblokt.</t>
  </si>
  <si>
    <t>Op andere posten kunt u kosten opvoeren, maar het is naar het oordeel van het fonds of deze kosten daadwerkelijk (geheel of gedeeltelijk) kwalificeren</t>
  </si>
  <si>
    <t>Voeg dit budget (in excel format) bij uw aanvraag als bijlage 7.1 'Zakelijke Bijlagen".</t>
  </si>
  <si>
    <t>Standaard begrotingsmodel Netherlands Film Production Incentive</t>
  </si>
  <si>
    <r>
      <t xml:space="preserve">Vul eerst </t>
    </r>
    <r>
      <rPr>
        <b/>
        <sz val="10"/>
        <rFont val="Verdana"/>
        <family val="2"/>
      </rPr>
      <t>kolom C</t>
    </r>
    <r>
      <rPr>
        <sz val="10"/>
        <rFont val="Verdana"/>
      </rPr>
      <t xml:space="preserve"> van werkblad </t>
    </r>
    <r>
      <rPr>
        <b/>
        <sz val="10"/>
        <rFont val="Verdana"/>
        <family val="2"/>
      </rPr>
      <t>globals</t>
    </r>
    <r>
      <rPr>
        <sz val="10"/>
        <rFont val="Verdana"/>
      </rPr>
      <t xml:space="preserve"> in. Deze gegevens komen automatisch terecht in het budget</t>
    </r>
  </si>
  <si>
    <r>
      <rPr>
        <b/>
        <sz val="10"/>
        <rFont val="Verdana"/>
        <family val="2"/>
      </rPr>
      <t xml:space="preserve">Kolom B </t>
    </r>
    <r>
      <rPr>
        <sz val="10"/>
        <rFont val="Verdana"/>
      </rPr>
      <t xml:space="preserve">van werkblad </t>
    </r>
    <r>
      <rPr>
        <b/>
        <sz val="10"/>
        <rFont val="Verdana"/>
        <family val="2"/>
      </rPr>
      <t xml:space="preserve">globals </t>
    </r>
    <r>
      <rPr>
        <sz val="10"/>
        <rFont val="Verdana"/>
      </rPr>
      <t>zijn de omschrijvingen die zelf extra ingevoerd kunnen worden.</t>
    </r>
  </si>
  <si>
    <r>
      <t xml:space="preserve">Als u ergens bijvoorbeeld </t>
    </r>
    <r>
      <rPr>
        <b/>
        <sz val="10"/>
        <rFont val="Verdana"/>
        <family val="2"/>
      </rPr>
      <t>=shoot</t>
    </r>
    <r>
      <rPr>
        <sz val="10"/>
        <rFont val="Verdana"/>
      </rPr>
      <t xml:space="preserve"> invult dan verwijst deze cel automatisch naar </t>
    </r>
    <r>
      <rPr>
        <b/>
        <sz val="10"/>
        <rFont val="Verdana"/>
        <family val="2"/>
      </rPr>
      <t>kolom B cel c16 het aantal draaidagen</t>
    </r>
  </si>
  <si>
    <r>
      <t xml:space="preserve">Kolom </t>
    </r>
    <r>
      <rPr>
        <sz val="10"/>
        <rFont val="Verdana"/>
      </rPr>
      <t>G is de som van de kolommen D,E,F maar ook deze formule is te overschrijven.</t>
    </r>
  </si>
  <si>
    <r>
      <t xml:space="preserve">In geval van </t>
    </r>
    <r>
      <rPr>
        <b/>
        <sz val="10"/>
        <rFont val="Verdana"/>
        <family val="2"/>
      </rPr>
      <t>internationale bestedingsverplichtingen</t>
    </r>
    <r>
      <rPr>
        <sz val="10"/>
        <rFont val="Verdana"/>
      </rPr>
      <t xml:space="preserve"> moeten de bedragen ingevuld worden</t>
    </r>
  </si>
  <si>
    <r>
      <t xml:space="preserve">per land in de kolommen </t>
    </r>
    <r>
      <rPr>
        <b/>
        <sz val="10"/>
        <rFont val="Verdana"/>
        <family val="2"/>
      </rPr>
      <t>V t/m X</t>
    </r>
    <r>
      <rPr>
        <sz val="10"/>
        <rFont val="Verdana"/>
      </rPr>
      <t xml:space="preserve"> (bij 4 landen, bij 2 landen dus alleen kolom V invullen).</t>
    </r>
  </si>
  <si>
    <r>
      <t xml:space="preserve">in de beschermde </t>
    </r>
    <r>
      <rPr>
        <b/>
        <sz val="10"/>
        <rFont val="Verdana"/>
        <family val="2"/>
      </rPr>
      <t>kolom U</t>
    </r>
    <r>
      <rPr>
        <sz val="10"/>
        <rFont val="Verdana"/>
      </rPr>
      <t xml:space="preserve"> verschijnen de NL kosten automatisch.</t>
    </r>
  </si>
  <si>
    <r>
      <t xml:space="preserve">In de cellen </t>
    </r>
    <r>
      <rPr>
        <b/>
        <sz val="10"/>
        <rFont val="Verdana"/>
        <family val="2"/>
      </rPr>
      <t>V2,Y2 en X2</t>
    </r>
    <r>
      <rPr>
        <sz val="10"/>
        <rFont val="Verdana"/>
      </rPr>
      <t xml:space="preserve"> vult u het land in.</t>
    </r>
  </si>
  <si>
    <r>
      <t xml:space="preserve">Is de som van deze bestedingsverplichtingen per code groter dan het totale budget, dan volgt er een afwijking in </t>
    </r>
    <r>
      <rPr>
        <b/>
        <sz val="10"/>
        <rFont val="Verdana"/>
        <family val="2"/>
      </rPr>
      <t>kolom Y</t>
    </r>
    <r>
      <rPr>
        <sz val="10"/>
        <rFont val="Verdana"/>
      </rPr>
      <t>.</t>
    </r>
  </si>
  <si>
    <r>
      <t xml:space="preserve">In </t>
    </r>
    <r>
      <rPr>
        <b/>
        <sz val="10"/>
        <rFont val="Verdana"/>
        <family val="2"/>
      </rPr>
      <t>kolom T</t>
    </r>
    <r>
      <rPr>
        <sz val="10"/>
        <rFont val="Verdana"/>
      </rPr>
      <t xml:space="preserve"> dienen de interne doorbelastingen ingevuld worden. Zie artikel 2</t>
    </r>
    <r>
      <rPr>
        <b/>
        <sz val="10"/>
        <rFont val="Verdana"/>
        <family val="2"/>
      </rPr>
      <t>.22 t/m 2.24</t>
    </r>
    <r>
      <rPr>
        <sz val="10"/>
        <rFont val="Verdana"/>
      </rPr>
      <t xml:space="preserve"> van het Financieel &amp; Productioneel Protocol</t>
    </r>
  </si>
  <si>
    <r>
      <t xml:space="preserve">In </t>
    </r>
    <r>
      <rPr>
        <b/>
        <sz val="10"/>
        <rFont val="Verdana"/>
        <family val="2"/>
      </rPr>
      <t>kolom Z</t>
    </r>
    <r>
      <rPr>
        <sz val="10"/>
        <rFont val="Verdana"/>
      </rPr>
      <t xml:space="preserve"> dienen de kwalificerende kosten voor de Production Incentive gespecificeerd te worden.</t>
    </r>
  </si>
  <si>
    <t>Nederlands Filmfonds, mei 2014</t>
  </si>
  <si>
    <t>2015</t>
  </si>
  <si>
    <t>3509</t>
  </si>
  <si>
    <t>RIGGING GRIPS</t>
  </si>
  <si>
    <t>4852</t>
  </si>
  <si>
    <t>ASSISTANT MODELING</t>
  </si>
  <si>
    <t>Go to mmb:</t>
  </si>
  <si>
    <t>file</t>
  </si>
  <si>
    <t>menu:</t>
  </si>
  <si>
    <t>open budget</t>
  </si>
  <si>
    <t>export</t>
  </si>
  <si>
    <t>tab delimited--&gt;</t>
  </si>
  <si>
    <t>Go to excel</t>
  </si>
  <si>
    <t>save file mmb</t>
  </si>
  <si>
    <t>from excel open the mmb file</t>
  </si>
  <si>
    <t>do:</t>
  </si>
  <si>
    <t>next</t>
  </si>
  <si>
    <t>complete</t>
  </si>
  <si>
    <t>volgende</t>
  </si>
  <si>
    <t>voltooien</t>
  </si>
  <si>
    <t>or:</t>
  </si>
  <si>
    <t>than</t>
  </si>
  <si>
    <t>like the example</t>
  </si>
  <si>
    <t>copy paste:::</t>
  </si>
  <si>
    <t>FEES &amp; LEGAL</t>
  </si>
  <si>
    <t>ANIMATION:STORYBOARD SUPERVISOR</t>
  </si>
  <si>
    <t>ANIMATION:STORYBOARD ARTIST</t>
  </si>
  <si>
    <t>ANIMATION:MOOD BOARDS</t>
  </si>
  <si>
    <t>ANIMATION:BASIC DESIGN</t>
  </si>
  <si>
    <t>ANIMATION;MODEL SHEETS</t>
  </si>
  <si>
    <t>TRAVEL&amp;LIVING</t>
  </si>
  <si>
    <t>STORY RIGHTS</t>
  </si>
  <si>
    <t>WRITERS</t>
  </si>
  <si>
    <t xml:space="preserve">LINE PRODUCER </t>
  </si>
  <si>
    <t>TRAVEL EXPENSES</t>
  </si>
  <si>
    <t>HOTEL &amp; LIVING</t>
  </si>
  <si>
    <t xml:space="preserve">MAIN CAST 03 </t>
  </si>
  <si>
    <t xml:space="preserve">MAIN CAST 04 </t>
  </si>
  <si>
    <t xml:space="preserve">MAIN CAST 05 </t>
  </si>
  <si>
    <t xml:space="preserve">MAIN CAST 06 </t>
  </si>
  <si>
    <t xml:space="preserve">MAIN CAST 07 </t>
  </si>
  <si>
    <t xml:space="preserve">MAIN CAST 08 </t>
  </si>
  <si>
    <t xml:space="preserve">MAIN CAST 09 </t>
  </si>
  <si>
    <t xml:space="preserve">SUPPORTING CAST 02 </t>
  </si>
  <si>
    <t xml:space="preserve">SUPPORTING CAST 03 </t>
  </si>
  <si>
    <t xml:space="preserve">DAY PLAYERS </t>
  </si>
  <si>
    <t xml:space="preserve">CASTING EXPENSES </t>
  </si>
  <si>
    <t xml:space="preserve">DIALECT COACH </t>
  </si>
  <si>
    <t>CAST ADVISORS AND TRAINERS</t>
  </si>
  <si>
    <t>VOICE OVERS (post)</t>
  </si>
  <si>
    <t>HOTEL AND LIVING EXPENSES</t>
  </si>
  <si>
    <t>STUNTCOORDINATOR</t>
  </si>
  <si>
    <t>FIRST ASSISTANT DIRECTOR</t>
  </si>
  <si>
    <t>SECOND ASSISTANT DIRECTOR</t>
  </si>
  <si>
    <t>THIRD ASSISTANT DIRECTOR</t>
  </si>
  <si>
    <t>ADDITIONAL CONTROLLER REBATE/FLOW</t>
  </si>
  <si>
    <t>EXTRA TALEN/ANIMALS</t>
  </si>
  <si>
    <t>COMPUTER GRAPHICS DESIGN</t>
  </si>
  <si>
    <t xml:space="preserve">OFFICE &amp; PHONE </t>
  </si>
  <si>
    <t>CONSTRUCTION BUILDERS</t>
  </si>
  <si>
    <t xml:space="preserve">LEAD SWING </t>
  </si>
  <si>
    <t>GRAPHICS PURCHASE</t>
  </si>
  <si>
    <t>PROP/ SETDRESSING TRUCKS</t>
  </si>
  <si>
    <t>2nd ASSISTANT CAMERA</t>
  </si>
  <si>
    <t>DATA HANDLER</t>
  </si>
  <si>
    <t xml:space="preserve">2ND UNIT CAMERACREW </t>
  </si>
  <si>
    <t xml:space="preserve">EQUIPMENT PACKAGE </t>
  </si>
  <si>
    <t>HELICOPTER</t>
  </si>
  <si>
    <t xml:space="preserve">ELECTRICAL </t>
  </si>
  <si>
    <t>ELECTRICIAN #3</t>
  </si>
  <si>
    <t>ADDL LIGHTING RENTALS</t>
  </si>
  <si>
    <t>CAMERA HEADS &amp; MOUNTS</t>
  </si>
  <si>
    <t>BLUESCREEN/PROJECTION</t>
  </si>
  <si>
    <t>CAR RENTALS DRIVERS</t>
  </si>
  <si>
    <t>PRODUCTION CAR RENTAL SELFDRIVE</t>
  </si>
  <si>
    <t>ART DEPT CAR RENTAL SELF DRIVES</t>
  </si>
  <si>
    <t xml:space="preserve">PUBLIC TRANSPORT </t>
  </si>
  <si>
    <t>SET CREW/CAST MILEAGE</t>
  </si>
  <si>
    <t>PRODUCTION/ LOCATION MILAGE</t>
  </si>
  <si>
    <t>ART DEPT MILEAGE</t>
  </si>
  <si>
    <t>STUDIO2  RENTAL</t>
  </si>
  <si>
    <t>STUDIO VARIABLE COSTS</t>
  </si>
  <si>
    <t>CATERING ASSISTANT # 1</t>
  </si>
  <si>
    <t>CATERING ASSISTANT # 2</t>
  </si>
  <si>
    <t>CREW/CAST CATERING SUPPLIES L1</t>
  </si>
  <si>
    <t>CRAFT SERVICE - ART DEPT./PRE LIGHT</t>
  </si>
  <si>
    <t>ADDITIONAL CATERING COSTS</t>
  </si>
  <si>
    <t>LAB COSTS SHOOT ON FILM</t>
  </si>
  <si>
    <t>2ND UNIT</t>
  </si>
  <si>
    <t xml:space="preserve">PRODUCTION OFFICE RENTAL </t>
  </si>
  <si>
    <t>OFFICE EQUIP/FURNISHING</t>
  </si>
  <si>
    <t xml:space="preserve">COMPUTER &amp; INTERNET </t>
  </si>
  <si>
    <t>ANIMATION;GENERAL</t>
  </si>
  <si>
    <t>HEAD STORY ARTIST/STORYBOARDER</t>
  </si>
  <si>
    <t>LEAD SET/BACKGROUND DESIGNER</t>
  </si>
  <si>
    <t>SET DESIGN/BACKGROUNDS</t>
  </si>
  <si>
    <t>HEAD OF ANIMATION/LEAD ANIMATOR</t>
  </si>
  <si>
    <t>COLOUR/LGHTING GUIDE</t>
  </si>
  <si>
    <t>RECORD&amp;MIX STUDIO ANIMATIC</t>
  </si>
  <si>
    <t>LINE TESTS/ROTOSCOPE</t>
  </si>
  <si>
    <t>DIGITAL INK&amp;PAINT</t>
  </si>
  <si>
    <t>DECORATION AND PROPBUILDING</t>
  </si>
  <si>
    <t>DIRECTOR OF PHOTOPGRAPHY</t>
  </si>
  <si>
    <t>VISUAL EFFECTS PACKAGE DEAL</t>
  </si>
  <si>
    <t>DIGI/ BETA/ DVD/ VHS TAPES/HARD DISCS</t>
  </si>
  <si>
    <t>EDIT EQUIPMENT PACKAGE</t>
  </si>
  <si>
    <t>DIGI/ BETA/ DVD/ VHS/HARD DISCS</t>
  </si>
  <si>
    <t>ORCHESTRA</t>
  </si>
  <si>
    <t>RECORDING STK &amp; MATERIALS</t>
  </si>
  <si>
    <t>SOUND DESIGNER</t>
  </si>
  <si>
    <t>SOUND EDITING EQUIPMENT PACKAGE</t>
  </si>
  <si>
    <t>ADDITIONAL EQUIP RENTALS</t>
  </si>
  <si>
    <t>DIGI/BETA/DVD/VHS/HARD DISCS</t>
  </si>
  <si>
    <t>SOUND PROCESS LICENSE (DOLBY)</t>
  </si>
  <si>
    <t>NEGATIVESCAN TO 2K,3K OR 4K</t>
  </si>
  <si>
    <t>GRADING/DIGITAL COLOR CORRECTION</t>
  </si>
  <si>
    <t>DATA TO 35MMNEGATIVE</t>
  </si>
  <si>
    <t>DELIVERY ITEMS/DCP</t>
  </si>
  <si>
    <t>COURIER &amp; FILMTRANSPORT</t>
  </si>
  <si>
    <t>STILLS POTOGRAPHER LABOR+RIGHTS</t>
  </si>
  <si>
    <t>ELECTRONIC PRESS KIT ( EPK )</t>
  </si>
  <si>
    <t>OTHER PUBLICITY COSTS</t>
  </si>
  <si>
    <t>EQUITY/TAXSHELTER COSTS</t>
  </si>
  <si>
    <t>FOREIGN LEGAL</t>
  </si>
  <si>
    <t>CONSULTANCY  SALES AGENT</t>
  </si>
  <si>
    <t>TAXES FOREIGN CREW/CAST</t>
  </si>
  <si>
    <t>info</t>
  </si>
  <si>
    <t>GERMANY DEVELOPMENT</t>
  </si>
  <si>
    <t>REHEARSAL ROOM/CATERING</t>
  </si>
  <si>
    <t>ASST PRODUCTION MANAGER</t>
  </si>
  <si>
    <t>FIRST ASSISTANT ACCOUNTANT</t>
  </si>
  <si>
    <t>SECURITY</t>
  </si>
  <si>
    <t>UNIT BASE/PARKING/LOCATION EQUIPMENT</t>
  </si>
  <si>
    <t xml:space="preserve">CATERING MEALS &amp; CRAFT CREW/CAST  </t>
  </si>
  <si>
    <t>CATERING MEALS&amp;CRAFT EXTRAS</t>
  </si>
  <si>
    <t>STORAGE FOR RESHOOT OR SEQUELS</t>
  </si>
  <si>
    <t>CONTRIBUTION</t>
  </si>
  <si>
    <t xml:space="preserve">ADR RECORDING  </t>
  </si>
  <si>
    <t>THEATRICAL PRINTS</t>
  </si>
  <si>
    <t>L5=fill in</t>
  </si>
  <si>
    <r>
      <t xml:space="preserve">Werk in de kolommen </t>
    </r>
    <r>
      <rPr>
        <b/>
        <sz val="10"/>
        <rFont val="Verdana"/>
        <family val="2"/>
      </rPr>
      <t>D t/m J</t>
    </r>
    <r>
      <rPr>
        <sz val="10"/>
        <rFont val="Verdana"/>
      </rPr>
      <t xml:space="preserve"> om het budget te maken. Alle gegevens in deze kolommen zijn te overschrijven/deleten/vervangen</t>
    </r>
  </si>
  <si>
    <t>7.</t>
  </si>
  <si>
    <t>Let op: er kunnen geen exta kostensoorten aangemaakt worden. Alle kosten dienen opgevoerd te worden binnen de bestasande codes.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</si>
</sst>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 #,##0_-;_-&quot;€&quot;\ * #,##0\-;_-&quot;€&quot;\ * &quot;-&quot;_-;_-@_-"/>
    <numFmt numFmtId="165" formatCode="_-* #,##0_-;_-* #,##0\-;_-* &quot;-&quot;_-;_-@_-"/>
    <numFmt numFmtId="166" formatCode="_-* #,##0.00_-;_-* #,##0.00\-;_-* &quot;-&quot;??_-;_-@_-"/>
    <numFmt numFmtId="167" formatCode="_(* #,##0.00_);_(* \(#,##0.00\);_(* &quot;-&quot;??_);_(@_)"/>
    <numFmt numFmtId="168" formatCode="0.0%"/>
    <numFmt numFmtId="169" formatCode="#,##0.0"/>
    <numFmt numFmtId="170" formatCode="_-* #,##0_-;_-* #,##0\-;_-* &quot;-&quot;??_-;_-@_-"/>
    <numFmt numFmtId="171" formatCode="#,##0_ ;\-#,##0\ "/>
  </numFmts>
  <fonts count="17" x14ac:knownFonts="1">
    <font>
      <sz val="10"/>
      <name val="Verdana"/>
    </font>
    <font>
      <sz val="10"/>
      <name val="Verdana"/>
      <family val="2"/>
    </font>
    <font>
      <sz val="8"/>
      <name val="Arial"/>
      <family val="2"/>
    </font>
    <font>
      <b/>
      <sz val="8"/>
      <name val="Arial"/>
      <family val="2"/>
    </font>
    <font>
      <b/>
      <sz val="8"/>
      <color indexed="10"/>
      <name val="Arial"/>
      <family val="2"/>
    </font>
    <font>
      <b/>
      <i/>
      <sz val="8"/>
      <color indexed="10"/>
      <name val="Arial"/>
      <family val="2"/>
    </font>
    <font>
      <i/>
      <sz val="8"/>
      <name val="Arial"/>
      <family val="2"/>
    </font>
    <font>
      <b/>
      <i/>
      <sz val="8"/>
      <name val="Arial"/>
      <family val="2"/>
    </font>
    <font>
      <sz val="7"/>
      <name val="Arial"/>
      <family val="2"/>
    </font>
    <font>
      <b/>
      <sz val="8"/>
      <name val="Arial"/>
      <family val="2"/>
    </font>
    <font>
      <b/>
      <sz val="8"/>
      <color indexed="81"/>
      <name val="Tahoma"/>
      <family val="2"/>
    </font>
    <font>
      <sz val="8"/>
      <color indexed="81"/>
      <name val="Tahoma"/>
      <family val="2"/>
    </font>
    <font>
      <sz val="8"/>
      <name val="Verdana"/>
      <family val="2"/>
    </font>
    <font>
      <b/>
      <sz val="10"/>
      <name val="Verdana"/>
      <family val="2"/>
    </font>
    <font>
      <sz val="9"/>
      <color indexed="81"/>
      <name val="Tahoma"/>
      <family val="2"/>
    </font>
    <font>
      <b/>
      <sz val="9"/>
      <color indexed="81"/>
      <name val="Tahoma"/>
      <family val="2"/>
    </font>
    <font>
      <b/>
      <sz val="9"/>
      <name val="Verdana"/>
      <family val="2"/>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42"/>
        <bgColor indexed="64"/>
      </patternFill>
    </fill>
    <fill>
      <patternFill patternType="solid">
        <fgColor rgb="FFFF0000"/>
        <bgColor indexed="64"/>
      </patternFill>
    </fill>
  </fills>
  <borders count="11">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Up="1" diagonalDown="1">
      <left/>
      <right/>
      <top/>
      <bottom/>
      <diagonal style="thin">
        <color auto="1"/>
      </diagonal>
    </border>
  </borders>
  <cellStyleXfs count="3">
    <xf numFmtId="0" fontId="0" fillId="0" borderId="0"/>
    <xf numFmtId="167" fontId="1" fillId="0" borderId="0" applyFont="0" applyFill="0" applyBorder="0" applyAlignment="0" applyProtection="0"/>
    <xf numFmtId="9" fontId="1" fillId="0" borderId="0" applyFont="0" applyFill="0" applyBorder="0" applyAlignment="0" applyProtection="0"/>
  </cellStyleXfs>
  <cellXfs count="147">
    <xf numFmtId="0" fontId="0" fillId="0" borderId="0" xfId="0"/>
    <xf numFmtId="0" fontId="2" fillId="0" borderId="0" xfId="0" applyFont="1" applyFill="1"/>
    <xf numFmtId="0" fontId="2" fillId="0" borderId="0" xfId="0" applyFont="1" applyFill="1" applyAlignment="1">
      <alignment horizontal="right"/>
    </xf>
    <xf numFmtId="0" fontId="3" fillId="0" borderId="0" xfId="0" applyFont="1" applyFill="1"/>
    <xf numFmtId="0" fontId="3" fillId="0" borderId="0" xfId="0" applyFont="1" applyFill="1" applyAlignment="1" applyProtection="1">
      <alignment horizontal="left"/>
      <protection locked="0"/>
    </xf>
    <xf numFmtId="0" fontId="3" fillId="2" borderId="0" xfId="0" applyFont="1" applyFill="1" applyAlignment="1" applyProtection="1">
      <alignment horizontal="right"/>
      <protection locked="0"/>
    </xf>
    <xf numFmtId="0" fontId="0" fillId="0" borderId="0" xfId="0" applyFill="1"/>
    <xf numFmtId="166" fontId="7" fillId="2" borderId="0" xfId="0" applyNumberFormat="1" applyFont="1" applyFill="1" applyProtection="1">
      <protection locked="0"/>
    </xf>
    <xf numFmtId="166" fontId="7" fillId="4" borderId="0" xfId="0" applyNumberFormat="1" applyFont="1" applyFill="1" applyProtection="1">
      <protection locked="0"/>
    </xf>
    <xf numFmtId="0" fontId="2" fillId="5" borderId="0" xfId="0" applyFont="1" applyFill="1" applyProtection="1">
      <protection locked="0"/>
    </xf>
    <xf numFmtId="0" fontId="2" fillId="0" borderId="0" xfId="0" applyFont="1" applyFill="1" applyProtection="1">
      <protection locked="0"/>
    </xf>
    <xf numFmtId="0" fontId="2" fillId="2" borderId="0" xfId="0" applyFont="1" applyFill="1" applyProtection="1">
      <protection locked="0"/>
    </xf>
    <xf numFmtId="0" fontId="3" fillId="0" borderId="0" xfId="0" applyFont="1" applyFill="1" applyProtection="1">
      <protection locked="0"/>
    </xf>
    <xf numFmtId="166" fontId="2" fillId="2" borderId="0" xfId="0" applyNumberFormat="1" applyFont="1" applyFill="1" applyProtection="1"/>
    <xf numFmtId="166" fontId="2" fillId="4" borderId="0" xfId="0" applyNumberFormat="1" applyFont="1" applyFill="1" applyProtection="1"/>
    <xf numFmtId="3" fontId="2" fillId="0" borderId="0" xfId="0" applyNumberFormat="1" applyFont="1" applyFill="1" applyBorder="1" applyProtection="1">
      <protection locked="0"/>
    </xf>
    <xf numFmtId="3" fontId="2" fillId="2" borderId="0" xfId="0" applyNumberFormat="1" applyFont="1" applyFill="1" applyProtection="1">
      <protection locked="0"/>
    </xf>
    <xf numFmtId="166" fontId="3" fillId="2" borderId="0" xfId="0" applyNumberFormat="1" applyFont="1" applyFill="1" applyAlignment="1" applyProtection="1">
      <alignment horizontal="right"/>
    </xf>
    <xf numFmtId="166" fontId="3" fillId="2" borderId="0" xfId="0" applyNumberFormat="1" applyFont="1" applyFill="1" applyAlignment="1" applyProtection="1">
      <alignment horizontal="center"/>
    </xf>
    <xf numFmtId="166" fontId="3" fillId="2" borderId="0" xfId="1" applyNumberFormat="1" applyFont="1" applyFill="1" applyAlignment="1" applyProtection="1">
      <alignment horizontal="center"/>
    </xf>
    <xf numFmtId="166" fontId="3" fillId="4" borderId="0" xfId="1" applyNumberFormat="1" applyFont="1" applyFill="1" applyAlignment="1" applyProtection="1">
      <alignment horizontal="center"/>
    </xf>
    <xf numFmtId="0" fontId="4" fillId="0" borderId="0" xfId="0" applyFont="1" applyFill="1" applyProtection="1">
      <protection locked="0"/>
    </xf>
    <xf numFmtId="166" fontId="3" fillId="2" borderId="0" xfId="0" applyNumberFormat="1" applyFont="1" applyFill="1" applyProtection="1"/>
    <xf numFmtId="166" fontId="3" fillId="4" borderId="0" xfId="0" applyNumberFormat="1" applyFont="1" applyFill="1" applyProtection="1"/>
    <xf numFmtId="166" fontId="3" fillId="2" borderId="0" xfId="0" applyNumberFormat="1" applyFont="1" applyFill="1" applyBorder="1" applyProtection="1"/>
    <xf numFmtId="166" fontId="3" fillId="4" borderId="0" xfId="0" applyNumberFormat="1" applyFont="1" applyFill="1" applyBorder="1" applyProtection="1"/>
    <xf numFmtId="166" fontId="3" fillId="2" borderId="1" xfId="0" applyNumberFormat="1" applyFont="1" applyFill="1" applyBorder="1" applyProtection="1"/>
    <xf numFmtId="166" fontId="3" fillId="4" borderId="1" xfId="0" applyNumberFormat="1" applyFont="1" applyFill="1" applyBorder="1" applyProtection="1"/>
    <xf numFmtId="0" fontId="5" fillId="0" borderId="0" xfId="0" applyFont="1" applyFill="1" applyProtection="1">
      <protection locked="0"/>
    </xf>
    <xf numFmtId="166" fontId="7" fillId="2" borderId="0" xfId="0" applyNumberFormat="1" applyFont="1" applyFill="1" applyProtection="1"/>
    <xf numFmtId="166" fontId="7" fillId="4" borderId="0" xfId="0" applyNumberFormat="1" applyFont="1" applyFill="1" applyProtection="1"/>
    <xf numFmtId="166" fontId="9" fillId="2" borderId="0" xfId="0" applyNumberFormat="1" applyFont="1" applyFill="1" applyBorder="1" applyProtection="1"/>
    <xf numFmtId="166" fontId="9" fillId="4" borderId="0" xfId="0" applyNumberFormat="1" applyFont="1" applyFill="1" applyBorder="1" applyProtection="1"/>
    <xf numFmtId="0" fontId="8" fillId="0" borderId="0" xfId="0" applyFont="1" applyFill="1" applyProtection="1">
      <protection locked="0"/>
    </xf>
    <xf numFmtId="166" fontId="3" fillId="4" borderId="0" xfId="0" applyNumberFormat="1" applyFont="1" applyFill="1" applyAlignment="1" applyProtection="1">
      <alignment horizontal="right"/>
    </xf>
    <xf numFmtId="0" fontId="2" fillId="2" borderId="0" xfId="0" applyFont="1" applyFill="1" applyAlignment="1" applyProtection="1">
      <alignment horizontal="right"/>
      <protection locked="0"/>
    </xf>
    <xf numFmtId="166" fontId="2" fillId="2" borderId="0" xfId="0" applyNumberFormat="1" applyFont="1" applyFill="1" applyAlignment="1" applyProtection="1">
      <alignment horizontal="right"/>
    </xf>
    <xf numFmtId="166" fontId="2" fillId="4" borderId="0" xfId="0" applyNumberFormat="1" applyFont="1" applyFill="1" applyAlignment="1" applyProtection="1">
      <alignment horizontal="right"/>
    </xf>
    <xf numFmtId="0" fontId="7" fillId="2" borderId="0" xfId="0" applyFont="1" applyFill="1" applyProtection="1">
      <protection locked="0"/>
    </xf>
    <xf numFmtId="3" fontId="2" fillId="2" borderId="0" xfId="0" applyNumberFormat="1" applyFont="1" applyFill="1" applyBorder="1" applyAlignment="1" applyProtection="1">
      <alignment horizontal="right"/>
      <protection locked="0"/>
    </xf>
    <xf numFmtId="165" fontId="2" fillId="2" borderId="0" xfId="0" applyNumberFormat="1" applyFont="1" applyFill="1" applyProtection="1">
      <protection locked="0"/>
    </xf>
    <xf numFmtId="166" fontId="2" fillId="3" borderId="0" xfId="0" applyNumberFormat="1" applyFont="1" applyFill="1" applyProtection="1"/>
    <xf numFmtId="166" fontId="2" fillId="3" borderId="1" xfId="0" applyNumberFormat="1" applyFont="1" applyFill="1" applyBorder="1" applyProtection="1"/>
    <xf numFmtId="166" fontId="2" fillId="4" borderId="1" xfId="0" applyNumberFormat="1" applyFont="1" applyFill="1" applyBorder="1" applyProtection="1"/>
    <xf numFmtId="0" fontId="3" fillId="2" borderId="0" xfId="0" applyFont="1" applyFill="1" applyProtection="1">
      <protection locked="0"/>
    </xf>
    <xf numFmtId="3" fontId="2" fillId="2" borderId="0" xfId="0" applyNumberFormat="1" applyFont="1" applyFill="1" applyBorder="1" applyProtection="1">
      <protection locked="0"/>
    </xf>
    <xf numFmtId="0" fontId="4" fillId="2" borderId="0" xfId="0" applyFont="1" applyFill="1" applyProtection="1">
      <protection locked="0"/>
    </xf>
    <xf numFmtId="164" fontId="2" fillId="2" borderId="0" xfId="0" applyNumberFormat="1" applyFont="1" applyFill="1" applyProtection="1">
      <protection locked="0"/>
    </xf>
    <xf numFmtId="0" fontId="5" fillId="2" borderId="0" xfId="0" applyFont="1" applyFill="1" applyProtection="1">
      <protection locked="0"/>
    </xf>
    <xf numFmtId="0" fontId="6" fillId="2" borderId="0" xfId="0" applyFont="1" applyFill="1" applyProtection="1">
      <protection locked="0"/>
    </xf>
    <xf numFmtId="0" fontId="6" fillId="2" borderId="0" xfId="0" applyFont="1" applyFill="1" applyAlignment="1" applyProtection="1">
      <alignment horizontal="right"/>
      <protection locked="0"/>
    </xf>
    <xf numFmtId="0" fontId="8" fillId="2" borderId="0" xfId="0" applyFont="1" applyFill="1" applyProtection="1">
      <protection locked="0"/>
    </xf>
    <xf numFmtId="9" fontId="2" fillId="2" borderId="0" xfId="0" applyNumberFormat="1" applyFont="1" applyFill="1" applyProtection="1">
      <protection locked="0"/>
    </xf>
    <xf numFmtId="168" fontId="2" fillId="2" borderId="0" xfId="0" applyNumberFormat="1" applyFont="1" applyFill="1" applyProtection="1">
      <protection locked="0"/>
    </xf>
    <xf numFmtId="0" fontId="3" fillId="2" borderId="0" xfId="0" applyFont="1" applyFill="1" applyBorder="1" applyAlignment="1" applyProtection="1">
      <alignment horizontal="right"/>
      <protection locked="0"/>
    </xf>
    <xf numFmtId="164" fontId="2" fillId="2" borderId="0" xfId="0" applyNumberFormat="1" applyFont="1" applyFill="1" applyAlignment="1" applyProtection="1">
      <alignment horizontal="right"/>
      <protection locked="0"/>
    </xf>
    <xf numFmtId="169" fontId="2" fillId="2" borderId="0" xfId="0" applyNumberFormat="1" applyFont="1" applyFill="1" applyBorder="1" applyProtection="1">
      <protection locked="0"/>
    </xf>
    <xf numFmtId="169" fontId="2" fillId="2" borderId="0" xfId="0" applyNumberFormat="1" applyFont="1" applyFill="1" applyBorder="1" applyAlignment="1" applyProtection="1">
      <alignment horizontal="right"/>
      <protection locked="0"/>
    </xf>
    <xf numFmtId="9" fontId="2" fillId="2" borderId="0" xfId="0" applyNumberFormat="1" applyFont="1" applyFill="1" applyAlignment="1" applyProtection="1">
      <alignment horizontal="right"/>
      <protection locked="0"/>
    </xf>
    <xf numFmtId="168" fontId="2" fillId="2" borderId="0" xfId="2" applyNumberFormat="1" applyFont="1" applyFill="1" applyProtection="1">
      <protection locked="0"/>
    </xf>
    <xf numFmtId="166" fontId="2" fillId="0" borderId="0" xfId="0" applyNumberFormat="1" applyFont="1" applyFill="1" applyProtection="1"/>
    <xf numFmtId="166" fontId="3" fillId="0" borderId="0" xfId="0" applyNumberFormat="1" applyFont="1" applyFill="1" applyProtection="1"/>
    <xf numFmtId="0" fontId="2" fillId="0" borderId="0" xfId="0" applyFont="1" applyFill="1" applyProtection="1"/>
    <xf numFmtId="0" fontId="2" fillId="0" borderId="0" xfId="0" applyFont="1" applyFill="1" applyAlignment="1" applyProtection="1">
      <alignment horizontal="center"/>
    </xf>
    <xf numFmtId="170" fontId="2" fillId="0" borderId="0" xfId="0" applyNumberFormat="1" applyFont="1" applyFill="1" applyProtection="1"/>
    <xf numFmtId="170" fontId="3" fillId="0" borderId="0" xfId="0" applyNumberFormat="1" applyFont="1" applyFill="1" applyAlignment="1" applyProtection="1">
      <alignment horizontal="right"/>
    </xf>
    <xf numFmtId="170" fontId="3" fillId="0" borderId="0" xfId="0" applyNumberFormat="1" applyFont="1" applyFill="1" applyProtection="1"/>
    <xf numFmtId="170" fontId="3" fillId="0" borderId="0" xfId="0" applyNumberFormat="1" applyFont="1" applyFill="1" applyBorder="1" applyProtection="1"/>
    <xf numFmtId="170" fontId="3" fillId="0" borderId="1" xfId="0" applyNumberFormat="1" applyFont="1" applyFill="1" applyBorder="1" applyProtection="1"/>
    <xf numFmtId="170" fontId="7" fillId="0" borderId="0" xfId="0" applyNumberFormat="1" applyFont="1" applyFill="1" applyProtection="1"/>
    <xf numFmtId="170" fontId="9" fillId="0" borderId="0" xfId="0" applyNumberFormat="1" applyFont="1" applyFill="1" applyBorder="1" applyProtection="1"/>
    <xf numFmtId="170" fontId="2" fillId="0" borderId="0" xfId="0" applyNumberFormat="1" applyFont="1" applyFill="1" applyAlignment="1" applyProtection="1">
      <alignment horizontal="right"/>
    </xf>
    <xf numFmtId="170" fontId="7" fillId="0" borderId="0" xfId="0" applyNumberFormat="1" applyFont="1" applyFill="1" applyProtection="1">
      <protection locked="0"/>
    </xf>
    <xf numFmtId="170" fontId="2" fillId="0" borderId="1" xfId="0" applyNumberFormat="1" applyFont="1" applyFill="1" applyBorder="1" applyProtection="1"/>
    <xf numFmtId="170" fontId="3" fillId="6" borderId="0" xfId="0" applyNumberFormat="1" applyFont="1" applyFill="1" applyProtection="1"/>
    <xf numFmtId="170" fontId="3" fillId="6" borderId="0" xfId="0" applyNumberFormat="1" applyFont="1" applyFill="1" applyBorder="1" applyProtection="1"/>
    <xf numFmtId="170" fontId="3" fillId="6" borderId="1" xfId="0" applyNumberFormat="1" applyFont="1" applyFill="1" applyBorder="1" applyProtection="1"/>
    <xf numFmtId="170" fontId="7" fillId="6" borderId="0" xfId="0" applyNumberFormat="1" applyFont="1" applyFill="1" applyProtection="1"/>
    <xf numFmtId="170" fontId="2" fillId="6" borderId="0" xfId="0" applyNumberFormat="1" applyFont="1" applyFill="1" applyProtection="1"/>
    <xf numFmtId="170" fontId="9" fillId="6" borderId="0" xfId="0" applyNumberFormat="1" applyFont="1" applyFill="1" applyBorder="1" applyProtection="1"/>
    <xf numFmtId="0" fontId="2" fillId="6" borderId="0" xfId="0" applyFont="1" applyFill="1" applyProtection="1"/>
    <xf numFmtId="170" fontId="7" fillId="6" borderId="0" xfId="0" applyNumberFormat="1" applyFont="1" applyFill="1" applyProtection="1">
      <protection locked="0"/>
    </xf>
    <xf numFmtId="0" fontId="3" fillId="5" borderId="0" xfId="0" applyFont="1" applyFill="1" applyAlignment="1" applyProtection="1">
      <alignment horizontal="left"/>
      <protection locked="0"/>
    </xf>
    <xf numFmtId="0" fontId="13" fillId="0" borderId="0" xfId="0" applyFont="1"/>
    <xf numFmtId="0" fontId="2" fillId="6" borderId="0" xfId="0" applyFont="1" applyFill="1" applyProtection="1">
      <protection locked="0"/>
    </xf>
    <xf numFmtId="170" fontId="3" fillId="6" borderId="0" xfId="0" applyNumberFormat="1" applyFont="1" applyFill="1" applyProtection="1">
      <protection locked="0"/>
    </xf>
    <xf numFmtId="170" fontId="2" fillId="6" borderId="0" xfId="0" applyNumberFormat="1" applyFont="1" applyFill="1" applyProtection="1">
      <protection locked="0"/>
    </xf>
    <xf numFmtId="170" fontId="3" fillId="6" borderId="0" xfId="0" applyNumberFormat="1" applyFont="1" applyFill="1" applyAlignment="1" applyProtection="1">
      <alignment horizontal="right"/>
      <protection locked="0"/>
    </xf>
    <xf numFmtId="170" fontId="2" fillId="6" borderId="0" xfId="0" applyNumberFormat="1" applyFont="1" applyFill="1" applyAlignment="1" applyProtection="1">
      <alignment horizontal="right"/>
      <protection locked="0"/>
    </xf>
    <xf numFmtId="170" fontId="2" fillId="6" borderId="1" xfId="0" applyNumberFormat="1" applyFont="1" applyFill="1" applyBorder="1" applyProtection="1">
      <protection locked="0"/>
    </xf>
    <xf numFmtId="49" fontId="2" fillId="0" borderId="0" xfId="0" applyNumberFormat="1" applyFont="1" applyFill="1" applyAlignment="1" applyProtection="1">
      <alignment horizontal="center"/>
      <protection locked="0"/>
    </xf>
    <xf numFmtId="3" fontId="6" fillId="2" borderId="0" xfId="0" applyNumberFormat="1" applyFont="1" applyFill="1" applyProtection="1">
      <protection locked="0"/>
    </xf>
    <xf numFmtId="3" fontId="3" fillId="2" borderId="0" xfId="0" applyNumberFormat="1" applyFont="1" applyFill="1" applyAlignment="1" applyProtection="1">
      <alignment horizontal="right"/>
      <protection locked="0"/>
    </xf>
    <xf numFmtId="0" fontId="3" fillId="5" borderId="0" xfId="0" applyFont="1" applyFill="1" applyProtection="1">
      <protection locked="0"/>
    </xf>
    <xf numFmtId="0" fontId="0" fillId="5" borderId="0" xfId="0" applyFill="1" applyProtection="1">
      <protection locked="0"/>
    </xf>
    <xf numFmtId="0" fontId="0" fillId="0" borderId="0" xfId="0" applyProtection="1">
      <protection locked="0"/>
    </xf>
    <xf numFmtId="0" fontId="2" fillId="5" borderId="0" xfId="0" applyFont="1" applyFill="1" applyAlignment="1" applyProtection="1">
      <alignment horizontal="left"/>
      <protection locked="0"/>
    </xf>
    <xf numFmtId="0" fontId="3" fillId="0" borderId="0" xfId="0" applyFont="1" applyFill="1" applyProtection="1"/>
    <xf numFmtId="0" fontId="3" fillId="0" borderId="0" xfId="0" applyFont="1" applyFill="1" applyAlignment="1" applyProtection="1">
      <alignment horizontal="left"/>
    </xf>
    <xf numFmtId="0" fontId="2" fillId="0" borderId="0" xfId="0" applyFont="1" applyFill="1" applyAlignment="1" applyProtection="1">
      <alignment horizontal="left"/>
      <protection locked="0"/>
    </xf>
    <xf numFmtId="171" fontId="3" fillId="5" borderId="0" xfId="0" applyNumberFormat="1" applyFont="1" applyFill="1" applyAlignment="1" applyProtection="1">
      <alignment horizontal="left"/>
      <protection locked="0"/>
    </xf>
    <xf numFmtId="0" fontId="16" fillId="0" borderId="5" xfId="0" applyFont="1" applyBorder="1"/>
    <xf numFmtId="0" fontId="0" fillId="0" borderId="0" xfId="0" applyBorder="1"/>
    <xf numFmtId="170" fontId="2" fillId="2" borderId="0" xfId="0" applyNumberFormat="1" applyFont="1" applyFill="1" applyProtection="1">
      <protection locked="0"/>
    </xf>
    <xf numFmtId="170" fontId="3" fillId="2" borderId="0" xfId="0" applyNumberFormat="1" applyFont="1" applyFill="1" applyProtection="1"/>
    <xf numFmtId="170" fontId="2" fillId="0" borderId="0" xfId="0" applyNumberFormat="1" applyFont="1" applyFill="1"/>
    <xf numFmtId="170" fontId="3" fillId="2" borderId="0" xfId="0" applyNumberFormat="1" applyFont="1" applyFill="1" applyBorder="1" applyProtection="1"/>
    <xf numFmtId="170" fontId="3" fillId="2" borderId="1" xfId="0" applyNumberFormat="1" applyFont="1" applyFill="1" applyBorder="1" applyProtection="1"/>
    <xf numFmtId="170" fontId="7" fillId="2" borderId="0" xfId="0" applyNumberFormat="1" applyFont="1" applyFill="1" applyProtection="1"/>
    <xf numFmtId="170" fontId="9" fillId="2" borderId="0" xfId="0" applyNumberFormat="1" applyFont="1" applyFill="1" applyBorder="1" applyProtection="1"/>
    <xf numFmtId="170" fontId="2" fillId="2" borderId="0" xfId="0" applyNumberFormat="1" applyFont="1" applyFill="1" applyProtection="1"/>
    <xf numFmtId="170" fontId="2" fillId="7" borderId="10" xfId="0" applyNumberFormat="1" applyFont="1" applyFill="1" applyBorder="1" applyProtection="1"/>
    <xf numFmtId="170" fontId="3" fillId="2" borderId="0" xfId="0" applyNumberFormat="1" applyFont="1" applyFill="1" applyProtection="1">
      <protection locked="0"/>
    </xf>
    <xf numFmtId="170" fontId="2" fillId="2" borderId="1" xfId="0" applyNumberFormat="1" applyFont="1" applyFill="1" applyBorder="1" applyProtection="1">
      <protection locked="0"/>
    </xf>
    <xf numFmtId="170" fontId="2" fillId="6" borderId="0" xfId="0" applyNumberFormat="1" applyFont="1" applyFill="1" applyAlignment="1" applyProtection="1">
      <alignment horizontal="center"/>
    </xf>
    <xf numFmtId="170" fontId="2" fillId="0" borderId="1" xfId="0" applyNumberFormat="1" applyFont="1" applyFill="1" applyBorder="1"/>
    <xf numFmtId="49" fontId="2" fillId="0" borderId="0" xfId="0" applyNumberFormat="1" applyFont="1" applyFill="1" applyAlignment="1" applyProtection="1">
      <alignment horizontal="center"/>
    </xf>
    <xf numFmtId="0" fontId="4" fillId="0" borderId="0" xfId="0" applyFont="1" applyFill="1" applyAlignment="1" applyProtection="1">
      <alignment horizontal="left"/>
    </xf>
    <xf numFmtId="49" fontId="3" fillId="0" borderId="0" xfId="0" applyNumberFormat="1" applyFont="1" applyFill="1" applyAlignment="1" applyProtection="1">
      <alignment horizontal="center"/>
    </xf>
    <xf numFmtId="0" fontId="5" fillId="0" borderId="0" xfId="0" applyFont="1" applyFill="1" applyAlignment="1" applyProtection="1">
      <alignment horizontal="left"/>
    </xf>
    <xf numFmtId="49" fontId="3" fillId="0" borderId="0" xfId="0" applyNumberFormat="1" applyFont="1" applyFill="1" applyAlignment="1" applyProtection="1">
      <alignment horizontal="right"/>
    </xf>
    <xf numFmtId="49" fontId="9" fillId="0" borderId="0" xfId="0" applyNumberFormat="1" applyFont="1" applyFill="1" applyAlignment="1" applyProtection="1">
      <alignment horizontal="center"/>
    </xf>
    <xf numFmtId="0" fontId="2" fillId="0" borderId="0" xfId="0" applyFont="1" applyFill="1" applyAlignment="1" applyProtection="1">
      <alignment horizontal="left"/>
    </xf>
    <xf numFmtId="49" fontId="2" fillId="0" borderId="0" xfId="0" applyNumberFormat="1" applyFont="1" applyFill="1" applyAlignment="1" applyProtection="1">
      <alignment horizontal="left"/>
    </xf>
    <xf numFmtId="0" fontId="7" fillId="0" borderId="0" xfId="0" applyFont="1" applyFill="1" applyAlignment="1" applyProtection="1">
      <alignment horizontal="left"/>
    </xf>
    <xf numFmtId="0" fontId="16" fillId="0" borderId="5" xfId="0" applyNumberFormat="1" applyFont="1" applyBorder="1"/>
    <xf numFmtId="0" fontId="0" fillId="0" borderId="0" xfId="0" applyFont="1"/>
    <xf numFmtId="170" fontId="2" fillId="0" borderId="0" xfId="0" applyNumberFormat="1" applyFont="1" applyFill="1" applyBorder="1" applyProtection="1"/>
    <xf numFmtId="166" fontId="2" fillId="3" borderId="0" xfId="0" applyNumberFormat="1" applyFont="1" applyFill="1" applyBorder="1" applyProtection="1"/>
    <xf numFmtId="166" fontId="2" fillId="4" borderId="0" xfId="0" applyNumberFormat="1" applyFont="1" applyFill="1" applyBorder="1" applyProtection="1"/>
    <xf numFmtId="170" fontId="2" fillId="6" borderId="0" xfId="0" applyNumberFormat="1" applyFont="1" applyFill="1" applyBorder="1" applyProtection="1">
      <protection locked="0"/>
    </xf>
    <xf numFmtId="170" fontId="2" fillId="2" borderId="0" xfId="0" applyNumberFormat="1" applyFont="1" applyFill="1" applyBorder="1" applyProtection="1">
      <protection locked="0"/>
    </xf>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6" xfId="0" applyFont="1" applyBorder="1"/>
    <xf numFmtId="0" fontId="0" fillId="0" borderId="5" xfId="0" applyFont="1" applyBorder="1"/>
    <xf numFmtId="0" fontId="0" fillId="0" borderId="7" xfId="0" applyFont="1" applyBorder="1"/>
    <xf numFmtId="0" fontId="0" fillId="0" borderId="8" xfId="0" applyFont="1" applyBorder="1"/>
    <xf numFmtId="0" fontId="0" fillId="0" borderId="9" xfId="0" applyFont="1" applyBorder="1"/>
    <xf numFmtId="0" fontId="2" fillId="2" borderId="0" xfId="0" applyFont="1" applyFill="1" applyProtection="1"/>
    <xf numFmtId="0" fontId="2" fillId="2" borderId="0" xfId="0" applyFont="1" applyFill="1" applyAlignment="1" applyProtection="1">
      <alignment horizontal="right"/>
    </xf>
    <xf numFmtId="3" fontId="2" fillId="2" borderId="0" xfId="0" applyNumberFormat="1" applyFont="1" applyFill="1" applyProtection="1"/>
    <xf numFmtId="3" fontId="2" fillId="2" borderId="0" xfId="0" applyNumberFormat="1" applyFont="1" applyFill="1" applyBorder="1" applyProtection="1"/>
    <xf numFmtId="0" fontId="7" fillId="2" borderId="0" xfId="0" applyFont="1" applyFill="1" applyProtection="1"/>
    <xf numFmtId="3" fontId="2" fillId="2" borderId="0" xfId="0" applyNumberFormat="1" applyFont="1" applyFill="1" applyBorder="1" applyAlignment="1" applyProtection="1">
      <alignment horizontal="right"/>
    </xf>
  </cellXfs>
  <cellStyles count="3">
    <cellStyle name="Komma" xfId="1" builtinId="3"/>
    <cellStyle name="Procent" xfId="2"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Q44"/>
  <sheetViews>
    <sheetView tabSelected="1" workbookViewId="0">
      <selection activeCell="E36" sqref="E36"/>
    </sheetView>
  </sheetViews>
  <sheetFormatPr defaultColWidth="8.75" defaultRowHeight="12.75" x14ac:dyDescent="0.2"/>
  <cols>
    <col min="16" max="16" width="9.625" customWidth="1"/>
  </cols>
  <sheetData>
    <row r="1" spans="1:17" ht="13.5" thickBot="1" x14ac:dyDescent="0.25">
      <c r="A1" s="126"/>
      <c r="B1" s="126"/>
      <c r="C1" s="126"/>
      <c r="D1" s="126"/>
      <c r="E1" s="126"/>
      <c r="F1" s="126"/>
      <c r="G1" s="126"/>
      <c r="H1" s="126"/>
      <c r="I1" s="126"/>
      <c r="J1" s="126"/>
      <c r="K1" s="126"/>
      <c r="L1" s="126"/>
      <c r="M1" s="126"/>
      <c r="N1" s="126"/>
      <c r="O1" s="126"/>
      <c r="P1" s="126"/>
    </row>
    <row r="2" spans="1:17" x14ac:dyDescent="0.2">
      <c r="A2" s="132"/>
      <c r="B2" s="133"/>
      <c r="C2" s="133"/>
      <c r="D2" s="133"/>
      <c r="E2" s="133"/>
      <c r="F2" s="133"/>
      <c r="G2" s="133"/>
      <c r="H2" s="133"/>
      <c r="I2" s="133"/>
      <c r="J2" s="133"/>
      <c r="K2" s="133"/>
      <c r="L2" s="133"/>
      <c r="M2" s="134"/>
      <c r="N2" s="135"/>
      <c r="O2" s="135"/>
      <c r="P2" s="135"/>
      <c r="Q2" s="102"/>
    </row>
    <row r="3" spans="1:17" x14ac:dyDescent="0.2">
      <c r="A3" s="125" t="s">
        <v>942</v>
      </c>
      <c r="B3" s="135"/>
      <c r="C3" s="135"/>
      <c r="D3" s="135"/>
      <c r="E3" s="135"/>
      <c r="F3" s="135"/>
      <c r="G3" s="135"/>
      <c r="H3" s="135"/>
      <c r="I3" s="135"/>
      <c r="J3" s="135"/>
      <c r="K3" s="135"/>
      <c r="L3" s="135"/>
      <c r="M3" s="136"/>
      <c r="N3" s="135"/>
      <c r="O3" s="135"/>
      <c r="P3" s="135"/>
      <c r="Q3" s="102"/>
    </row>
    <row r="4" spans="1:17" x14ac:dyDescent="0.2">
      <c r="A4" s="101"/>
      <c r="B4" s="135"/>
      <c r="C4" s="135"/>
      <c r="D4" s="135"/>
      <c r="E4" s="135"/>
      <c r="F4" s="135"/>
      <c r="G4" s="135"/>
      <c r="H4" s="135"/>
      <c r="I4" s="135"/>
      <c r="J4" s="135"/>
      <c r="K4" s="135"/>
      <c r="L4" s="135"/>
      <c r="M4" s="136"/>
      <c r="N4" s="135"/>
      <c r="O4" s="135"/>
      <c r="P4" s="135"/>
      <c r="Q4" s="102"/>
    </row>
    <row r="5" spans="1:17" x14ac:dyDescent="0.2">
      <c r="A5" s="137"/>
      <c r="B5" s="135"/>
      <c r="C5" s="135"/>
      <c r="D5" s="135"/>
      <c r="E5" s="135"/>
      <c r="F5" s="135"/>
      <c r="G5" s="135"/>
      <c r="H5" s="135"/>
      <c r="I5" s="135"/>
      <c r="J5" s="135"/>
      <c r="K5" s="135"/>
      <c r="L5" s="135"/>
      <c r="M5" s="136"/>
      <c r="N5" s="126"/>
      <c r="O5" s="135"/>
      <c r="P5" s="135"/>
      <c r="Q5" s="102"/>
    </row>
    <row r="6" spans="1:17" ht="13.5" thickBot="1" x14ac:dyDescent="0.25">
      <c r="A6" s="138"/>
      <c r="B6" s="139"/>
      <c r="C6" s="139"/>
      <c r="D6" s="139"/>
      <c r="E6" s="139"/>
      <c r="F6" s="139"/>
      <c r="G6" s="139"/>
      <c r="H6" s="139"/>
      <c r="I6" s="139"/>
      <c r="J6" s="139"/>
      <c r="K6" s="139"/>
      <c r="L6" s="139"/>
      <c r="M6" s="140"/>
      <c r="N6" s="126"/>
      <c r="O6" s="135"/>
      <c r="P6" s="135"/>
      <c r="Q6" s="102"/>
    </row>
    <row r="7" spans="1:17" x14ac:dyDescent="0.2">
      <c r="A7" s="126"/>
      <c r="B7" s="126"/>
      <c r="C7" s="126"/>
      <c r="D7" s="126"/>
      <c r="E7" s="126"/>
      <c r="F7" s="126"/>
      <c r="G7" s="126"/>
      <c r="H7" s="126"/>
      <c r="I7" s="126"/>
      <c r="J7" s="126"/>
      <c r="K7" s="126"/>
      <c r="L7" s="126"/>
      <c r="M7" s="126"/>
      <c r="N7" s="126"/>
      <c r="O7" s="135"/>
      <c r="P7" s="135"/>
      <c r="Q7" s="102"/>
    </row>
    <row r="8" spans="1:17" x14ac:dyDescent="0.2">
      <c r="A8" s="126" t="s">
        <v>713</v>
      </c>
      <c r="B8" s="126"/>
      <c r="C8" s="126"/>
      <c r="D8" s="126"/>
      <c r="E8" s="83" t="s">
        <v>909</v>
      </c>
      <c r="F8" s="83"/>
      <c r="G8" s="83"/>
      <c r="H8" s="126"/>
      <c r="I8" s="126"/>
      <c r="J8" s="126"/>
      <c r="K8" s="126"/>
      <c r="L8" s="126"/>
      <c r="M8" s="126"/>
      <c r="N8" s="126"/>
      <c r="O8" s="135"/>
      <c r="P8" s="135"/>
      <c r="Q8" s="102"/>
    </row>
    <row r="9" spans="1:17" x14ac:dyDescent="0.2">
      <c r="A9" s="126"/>
      <c r="B9" s="126"/>
      <c r="C9" s="126"/>
      <c r="D9" s="126"/>
      <c r="E9" s="126"/>
      <c r="F9" s="126"/>
      <c r="G9" s="126"/>
      <c r="H9" s="126"/>
      <c r="I9" s="126"/>
      <c r="J9" s="126"/>
      <c r="K9" s="126"/>
      <c r="L9" s="126"/>
      <c r="M9" s="126"/>
      <c r="N9" s="126"/>
      <c r="O9" s="135"/>
      <c r="P9" s="135"/>
      <c r="Q9" s="102"/>
    </row>
    <row r="10" spans="1:17" x14ac:dyDescent="0.2">
      <c r="A10" s="126" t="s">
        <v>682</v>
      </c>
      <c r="B10" s="126"/>
      <c r="C10" s="126"/>
      <c r="D10" s="126"/>
      <c r="E10" s="126"/>
      <c r="F10" s="126"/>
      <c r="G10" s="126"/>
      <c r="H10" s="126"/>
      <c r="I10" s="126"/>
      <c r="J10" s="126"/>
      <c r="K10" s="126"/>
      <c r="L10" s="126"/>
      <c r="M10" s="126"/>
      <c r="N10" s="126"/>
      <c r="O10" s="135"/>
      <c r="P10" s="135"/>
      <c r="Q10" s="102"/>
    </row>
    <row r="11" spans="1:17" x14ac:dyDescent="0.2">
      <c r="A11" s="126"/>
      <c r="B11" s="126" t="s">
        <v>706</v>
      </c>
      <c r="C11" s="126"/>
      <c r="D11" s="126"/>
      <c r="E11" s="126"/>
      <c r="F11" s="126"/>
      <c r="G11" s="126"/>
      <c r="H11" s="126"/>
      <c r="I11" s="126"/>
      <c r="J11" s="126"/>
      <c r="K11" s="126"/>
      <c r="L11" s="126"/>
      <c r="M11" s="126"/>
      <c r="N11" s="126"/>
      <c r="O11" s="126"/>
      <c r="P11" s="126"/>
    </row>
    <row r="12" spans="1:17" x14ac:dyDescent="0.2">
      <c r="A12" s="126"/>
      <c r="B12" s="126" t="s">
        <v>707</v>
      </c>
      <c r="C12" s="126"/>
      <c r="D12" s="126"/>
      <c r="E12" s="126"/>
      <c r="F12" s="126"/>
      <c r="G12" s="126"/>
      <c r="H12" s="126"/>
      <c r="I12" s="126"/>
      <c r="J12" s="126"/>
      <c r="K12" s="126"/>
      <c r="L12" s="126"/>
      <c r="M12" s="126"/>
      <c r="N12" s="126"/>
      <c r="O12" s="126"/>
      <c r="P12" s="126"/>
    </row>
    <row r="13" spans="1:17" x14ac:dyDescent="0.2">
      <c r="A13" s="126"/>
      <c r="B13" s="126"/>
      <c r="C13" s="126"/>
      <c r="D13" s="126"/>
      <c r="E13" s="126"/>
      <c r="F13" s="126"/>
      <c r="G13" s="126"/>
      <c r="H13" s="126"/>
      <c r="I13" s="126"/>
      <c r="J13" s="126"/>
      <c r="K13" s="126"/>
      <c r="L13" s="126"/>
      <c r="M13" s="126"/>
      <c r="N13" s="126"/>
      <c r="O13" s="126"/>
      <c r="P13" s="126"/>
    </row>
    <row r="14" spans="1:17" x14ac:dyDescent="0.2">
      <c r="A14" s="126" t="s">
        <v>681</v>
      </c>
      <c r="B14" s="126"/>
      <c r="C14" s="126"/>
      <c r="D14" s="126"/>
      <c r="E14" s="126"/>
      <c r="F14" s="126"/>
      <c r="G14" s="126"/>
      <c r="H14" s="126"/>
      <c r="I14" s="126"/>
      <c r="J14" s="126"/>
      <c r="K14" s="126"/>
      <c r="L14" s="126"/>
      <c r="M14" s="126"/>
      <c r="N14" s="126"/>
      <c r="O14" s="126"/>
      <c r="P14" s="126"/>
    </row>
    <row r="15" spans="1:17" x14ac:dyDescent="0.2">
      <c r="A15" s="126" t="s">
        <v>680</v>
      </c>
      <c r="B15" s="126" t="s">
        <v>943</v>
      </c>
      <c r="C15" s="126"/>
      <c r="D15" s="126"/>
      <c r="E15" s="126"/>
      <c r="F15" s="126"/>
      <c r="G15" s="126"/>
      <c r="H15" s="126"/>
      <c r="I15" s="126"/>
      <c r="J15" s="126"/>
      <c r="K15" s="126"/>
      <c r="L15" s="126"/>
      <c r="M15" s="126"/>
      <c r="N15" s="126"/>
      <c r="O15" s="126"/>
      <c r="P15" s="126"/>
    </row>
    <row r="16" spans="1:17" x14ac:dyDescent="0.2">
      <c r="A16" s="126"/>
      <c r="B16" s="126" t="s">
        <v>944</v>
      </c>
      <c r="C16" s="126"/>
      <c r="D16" s="126"/>
      <c r="E16" s="126"/>
      <c r="F16" s="126"/>
      <c r="G16" s="126"/>
      <c r="H16" s="126"/>
      <c r="I16" s="126"/>
      <c r="J16" s="126"/>
      <c r="K16" s="126"/>
      <c r="L16" s="126"/>
      <c r="M16" s="126"/>
      <c r="N16" s="126"/>
      <c r="O16" s="126"/>
      <c r="P16" s="126"/>
    </row>
    <row r="17" spans="1:16" x14ac:dyDescent="0.2">
      <c r="A17" s="126"/>
      <c r="B17" s="126" t="s">
        <v>945</v>
      </c>
      <c r="C17" s="126"/>
      <c r="D17" s="126"/>
      <c r="E17" s="126"/>
      <c r="F17" s="126"/>
      <c r="G17" s="126"/>
      <c r="H17" s="126"/>
      <c r="I17" s="126"/>
      <c r="J17" s="126"/>
      <c r="K17" s="126"/>
      <c r="L17" s="126"/>
      <c r="M17" s="126"/>
      <c r="N17" s="126"/>
      <c r="O17" s="126"/>
      <c r="P17" s="126"/>
    </row>
    <row r="18" spans="1:16" x14ac:dyDescent="0.2">
      <c r="A18" s="126" t="s">
        <v>683</v>
      </c>
      <c r="B18" s="126" t="s">
        <v>708</v>
      </c>
      <c r="C18" s="126"/>
      <c r="D18" s="126"/>
      <c r="E18" s="126"/>
      <c r="F18" s="126"/>
      <c r="G18" s="126"/>
      <c r="H18" s="126"/>
      <c r="I18" s="126"/>
      <c r="J18" s="126"/>
      <c r="K18" s="126"/>
      <c r="L18" s="126"/>
      <c r="M18" s="126"/>
      <c r="N18" s="126"/>
      <c r="O18" s="126"/>
      <c r="P18" s="126"/>
    </row>
    <row r="19" spans="1:16" x14ac:dyDescent="0.2">
      <c r="A19" s="126" t="s">
        <v>684</v>
      </c>
      <c r="B19" s="126" t="s">
        <v>1094</v>
      </c>
      <c r="C19" s="126"/>
      <c r="D19" s="126"/>
      <c r="E19" s="126"/>
      <c r="F19" s="126"/>
      <c r="G19" s="126"/>
      <c r="H19" s="126"/>
      <c r="I19" s="126"/>
      <c r="J19" s="126"/>
      <c r="K19" s="126"/>
      <c r="L19" s="126"/>
      <c r="M19" s="126"/>
      <c r="N19" s="126"/>
      <c r="O19" s="126"/>
      <c r="P19" s="126"/>
    </row>
    <row r="20" spans="1:16" x14ac:dyDescent="0.2">
      <c r="A20" s="126"/>
      <c r="B20" s="126" t="s">
        <v>946</v>
      </c>
      <c r="C20" s="126"/>
      <c r="D20" s="126"/>
      <c r="E20" s="126"/>
      <c r="F20" s="126"/>
      <c r="G20" s="126"/>
      <c r="H20" s="126"/>
      <c r="I20" s="126"/>
      <c r="J20" s="126"/>
      <c r="K20" s="126"/>
      <c r="L20" s="126"/>
      <c r="M20" s="126"/>
      <c r="N20" s="126"/>
      <c r="O20" s="126"/>
      <c r="P20" s="126"/>
    </row>
    <row r="21" spans="1:16" x14ac:dyDescent="0.2">
      <c r="A21" s="126"/>
      <c r="B21" s="126" t="s">
        <v>709</v>
      </c>
      <c r="C21" s="126"/>
      <c r="D21" s="126"/>
      <c r="E21" s="126"/>
      <c r="F21" s="126"/>
      <c r="G21" s="126"/>
      <c r="H21" s="126"/>
      <c r="I21" s="126"/>
      <c r="J21" s="126"/>
      <c r="K21" s="126"/>
      <c r="L21" s="126"/>
      <c r="M21" s="126"/>
      <c r="N21" s="126"/>
      <c r="O21" s="126"/>
      <c r="P21" s="126"/>
    </row>
    <row r="22" spans="1:16" x14ac:dyDescent="0.2">
      <c r="A22" s="126"/>
      <c r="B22" s="126" t="s">
        <v>710</v>
      </c>
      <c r="C22" s="126"/>
      <c r="D22" s="126"/>
      <c r="E22" s="126"/>
      <c r="F22" s="126"/>
      <c r="G22" s="126"/>
      <c r="H22" s="126"/>
      <c r="I22" s="126"/>
      <c r="J22" s="126"/>
      <c r="K22" s="126"/>
      <c r="L22" s="126"/>
      <c r="M22" s="126"/>
      <c r="N22" s="126"/>
      <c r="O22" s="126"/>
      <c r="P22" s="126"/>
    </row>
    <row r="23" spans="1:16" x14ac:dyDescent="0.2">
      <c r="A23" s="126"/>
      <c r="B23" s="126" t="s">
        <v>711</v>
      </c>
      <c r="C23" s="126"/>
      <c r="D23" s="126"/>
      <c r="E23" s="126"/>
      <c r="F23" s="126"/>
      <c r="G23" s="126"/>
      <c r="H23" s="126"/>
      <c r="I23" s="126"/>
      <c r="J23" s="126"/>
      <c r="K23" s="126"/>
      <c r="L23" s="126"/>
      <c r="M23" s="126"/>
      <c r="N23" s="126"/>
      <c r="O23" s="126"/>
      <c r="P23" s="126"/>
    </row>
    <row r="24" spans="1:16" x14ac:dyDescent="0.2">
      <c r="A24" s="126" t="s">
        <v>685</v>
      </c>
      <c r="B24" s="126" t="s">
        <v>947</v>
      </c>
      <c r="C24" s="126"/>
      <c r="D24" s="126"/>
      <c r="E24" s="126"/>
      <c r="F24" s="126"/>
      <c r="G24" s="126"/>
      <c r="H24" s="126"/>
      <c r="I24" s="126"/>
      <c r="J24" s="126"/>
      <c r="K24" s="126"/>
      <c r="L24" s="126"/>
      <c r="M24" s="126"/>
      <c r="N24" s="126"/>
      <c r="O24" s="126"/>
      <c r="P24" s="126"/>
    </row>
    <row r="25" spans="1:16" x14ac:dyDescent="0.2">
      <c r="A25" s="126"/>
      <c r="B25" s="126" t="s">
        <v>948</v>
      </c>
      <c r="C25" s="126"/>
      <c r="D25" s="126"/>
      <c r="E25" s="126"/>
      <c r="F25" s="126"/>
      <c r="G25" s="126"/>
      <c r="H25" s="126"/>
      <c r="I25" s="126"/>
      <c r="J25" s="126"/>
      <c r="K25" s="126"/>
      <c r="L25" s="126"/>
      <c r="M25" s="126"/>
      <c r="N25" s="126"/>
      <c r="O25" s="126"/>
      <c r="P25" s="126"/>
    </row>
    <row r="26" spans="1:16" x14ac:dyDescent="0.2">
      <c r="A26" s="126"/>
      <c r="B26" s="126" t="s">
        <v>949</v>
      </c>
      <c r="C26" s="126"/>
      <c r="D26" s="126"/>
      <c r="E26" s="126"/>
      <c r="F26" s="126"/>
      <c r="G26" s="126"/>
      <c r="H26" s="126"/>
      <c r="I26" s="126"/>
      <c r="J26" s="126"/>
      <c r="K26" s="126"/>
      <c r="L26" s="126"/>
      <c r="M26" s="126"/>
      <c r="N26" s="126"/>
      <c r="O26" s="126"/>
      <c r="P26" s="126"/>
    </row>
    <row r="27" spans="1:16" x14ac:dyDescent="0.2">
      <c r="A27" s="126"/>
      <c r="B27" s="126" t="s">
        <v>950</v>
      </c>
      <c r="C27" s="126"/>
      <c r="D27" s="126"/>
      <c r="E27" s="126"/>
      <c r="F27" s="126"/>
      <c r="G27" s="126"/>
      <c r="H27" s="126"/>
      <c r="I27" s="126"/>
      <c r="J27" s="126"/>
      <c r="K27" s="126"/>
      <c r="L27" s="126"/>
      <c r="M27" s="126"/>
      <c r="N27" s="126"/>
      <c r="O27" s="126"/>
      <c r="P27" s="126"/>
    </row>
    <row r="28" spans="1:16" x14ac:dyDescent="0.2">
      <c r="A28" s="126"/>
      <c r="B28" s="126" t="s">
        <v>951</v>
      </c>
      <c r="C28" s="126"/>
      <c r="D28" s="126"/>
      <c r="E28" s="126"/>
      <c r="F28" s="126"/>
      <c r="G28" s="126"/>
      <c r="H28" s="126"/>
      <c r="I28" s="126"/>
      <c r="J28" s="126"/>
      <c r="K28" s="126"/>
      <c r="L28" s="126"/>
      <c r="M28" s="126"/>
      <c r="N28" s="126"/>
      <c r="O28" s="126"/>
      <c r="P28" s="126"/>
    </row>
    <row r="29" spans="1:16" x14ac:dyDescent="0.2">
      <c r="A29" s="126" t="s">
        <v>686</v>
      </c>
      <c r="B29" s="126" t="s">
        <v>952</v>
      </c>
      <c r="C29" s="126"/>
      <c r="D29" s="126"/>
      <c r="E29" s="126"/>
      <c r="F29" s="126"/>
      <c r="G29" s="126"/>
      <c r="H29" s="126"/>
      <c r="I29" s="126"/>
      <c r="J29" s="126"/>
      <c r="K29" s="126"/>
      <c r="L29" s="126"/>
      <c r="M29" s="126"/>
      <c r="N29" s="126"/>
      <c r="O29" s="126"/>
      <c r="P29" s="126"/>
    </row>
    <row r="30" spans="1:16" x14ac:dyDescent="0.2">
      <c r="A30" s="126" t="s">
        <v>938</v>
      </c>
      <c r="B30" s="126" t="s">
        <v>953</v>
      </c>
      <c r="C30" s="126"/>
      <c r="D30" s="126"/>
      <c r="E30" s="126"/>
      <c r="F30" s="126"/>
      <c r="G30" s="126"/>
      <c r="H30" s="126"/>
      <c r="I30" s="126"/>
      <c r="J30" s="126"/>
      <c r="K30" s="126"/>
      <c r="L30" s="126"/>
      <c r="M30" s="126"/>
      <c r="N30" s="126"/>
      <c r="O30" s="126"/>
      <c r="P30" s="126"/>
    </row>
    <row r="31" spans="1:16" x14ac:dyDescent="0.2">
      <c r="A31" s="126"/>
      <c r="B31" s="126" t="s">
        <v>939</v>
      </c>
      <c r="C31" s="126"/>
      <c r="D31" s="126"/>
      <c r="E31" s="126"/>
      <c r="F31" s="126"/>
      <c r="G31" s="126"/>
      <c r="H31" s="126"/>
      <c r="I31" s="126"/>
      <c r="J31" s="126"/>
      <c r="K31" s="126"/>
      <c r="L31" s="126"/>
      <c r="M31" s="126"/>
      <c r="N31" s="126"/>
      <c r="O31" s="126"/>
      <c r="P31" s="126"/>
    </row>
    <row r="32" spans="1:16" x14ac:dyDescent="0.2">
      <c r="A32" s="126"/>
      <c r="B32" s="126" t="s">
        <v>940</v>
      </c>
      <c r="C32" s="126"/>
      <c r="D32" s="126"/>
      <c r="E32" s="126"/>
      <c r="F32" s="126"/>
      <c r="G32" s="126"/>
      <c r="H32" s="126"/>
      <c r="I32" s="126"/>
      <c r="J32" s="126"/>
      <c r="K32" s="126"/>
      <c r="L32" s="126"/>
      <c r="M32" s="126"/>
      <c r="N32" s="126"/>
      <c r="O32" s="126"/>
      <c r="P32" s="126"/>
    </row>
    <row r="33" spans="1:16" x14ac:dyDescent="0.2">
      <c r="A33" s="126" t="s">
        <v>1095</v>
      </c>
      <c r="B33" s="126" t="s">
        <v>1096</v>
      </c>
      <c r="C33" s="126"/>
      <c r="D33" s="126"/>
      <c r="E33" s="126"/>
      <c r="F33" s="126"/>
      <c r="G33" s="126"/>
      <c r="H33" s="126"/>
      <c r="I33" s="126"/>
      <c r="J33" s="126"/>
      <c r="K33" s="126"/>
      <c r="L33" s="126"/>
      <c r="M33" s="126"/>
      <c r="N33" s="126"/>
      <c r="O33" s="126"/>
      <c r="P33" s="126"/>
    </row>
    <row r="34" spans="1:16" x14ac:dyDescent="0.2">
      <c r="A34" s="126"/>
      <c r="B34" s="126"/>
      <c r="C34" s="126"/>
      <c r="D34" s="126"/>
      <c r="E34" s="126"/>
      <c r="F34" s="126"/>
      <c r="G34" s="126"/>
      <c r="H34" s="126"/>
      <c r="I34" s="126"/>
      <c r="J34" s="126"/>
      <c r="K34" s="126"/>
      <c r="L34" s="126"/>
      <c r="M34" s="126"/>
      <c r="N34" s="126"/>
      <c r="O34" s="126"/>
      <c r="P34" s="126"/>
    </row>
    <row r="35" spans="1:16" x14ac:dyDescent="0.2">
      <c r="A35" s="126" t="s">
        <v>687</v>
      </c>
      <c r="B35" s="126"/>
      <c r="C35" s="126"/>
      <c r="D35" s="126"/>
      <c r="E35" s="126"/>
      <c r="F35" s="126"/>
      <c r="G35" s="126"/>
      <c r="H35" s="126"/>
      <c r="I35" s="126"/>
      <c r="J35" s="126"/>
      <c r="K35" s="126"/>
      <c r="L35" s="126"/>
      <c r="M35" s="126"/>
      <c r="N35" s="126"/>
      <c r="O35" s="126"/>
      <c r="P35" s="126"/>
    </row>
    <row r="36" spans="1:16" x14ac:dyDescent="0.2">
      <c r="A36" s="126" t="s">
        <v>680</v>
      </c>
      <c r="B36" s="126" t="s">
        <v>941</v>
      </c>
      <c r="C36" s="126"/>
      <c r="D36" s="126"/>
      <c r="E36" s="126"/>
      <c r="F36" s="126"/>
      <c r="G36" s="126"/>
      <c r="H36" s="126"/>
      <c r="I36" s="126"/>
      <c r="J36" s="126"/>
      <c r="K36" s="126"/>
      <c r="L36" s="126"/>
      <c r="M36" s="126"/>
      <c r="N36" s="126"/>
      <c r="O36" s="126"/>
      <c r="P36" s="126"/>
    </row>
    <row r="37" spans="1:16" x14ac:dyDescent="0.2">
      <c r="A37" s="126"/>
      <c r="B37" s="126"/>
      <c r="C37" s="126"/>
      <c r="D37" s="126"/>
      <c r="E37" s="126"/>
      <c r="F37" s="126"/>
      <c r="G37" s="126"/>
      <c r="H37" s="126"/>
      <c r="I37" s="126"/>
      <c r="J37" s="126"/>
      <c r="K37" s="126"/>
      <c r="L37" s="126"/>
      <c r="M37" s="126"/>
      <c r="N37" s="126"/>
      <c r="O37" s="126"/>
      <c r="P37" s="126"/>
    </row>
    <row r="38" spans="1:16" x14ac:dyDescent="0.2">
      <c r="A38" s="126"/>
      <c r="B38" s="126"/>
      <c r="C38" s="126"/>
      <c r="D38" s="126"/>
      <c r="E38" s="126"/>
      <c r="F38" s="126"/>
      <c r="G38" s="126"/>
      <c r="H38" s="126"/>
      <c r="I38" s="126"/>
      <c r="J38" s="126"/>
      <c r="K38" s="126"/>
      <c r="L38" s="126"/>
      <c r="M38" s="126"/>
      <c r="N38" s="126"/>
      <c r="O38" s="126"/>
      <c r="P38" s="126"/>
    </row>
    <row r="39" spans="1:16" x14ac:dyDescent="0.2">
      <c r="A39" s="126"/>
      <c r="B39" s="126"/>
      <c r="C39" s="126"/>
      <c r="D39" s="126"/>
      <c r="E39" s="126"/>
      <c r="F39" s="126"/>
      <c r="G39" s="126"/>
      <c r="H39" s="126"/>
      <c r="I39" s="126"/>
      <c r="J39" s="126"/>
      <c r="K39" s="126"/>
      <c r="L39" s="126"/>
      <c r="M39" s="126"/>
      <c r="N39" s="126"/>
      <c r="O39" s="126"/>
      <c r="P39" s="126"/>
    </row>
    <row r="40" spans="1:16" x14ac:dyDescent="0.2">
      <c r="A40" s="126"/>
      <c r="B40" s="126"/>
      <c r="C40" s="126"/>
      <c r="D40" s="126"/>
      <c r="E40" s="126"/>
      <c r="F40" s="126"/>
      <c r="G40" s="126"/>
      <c r="H40" s="126"/>
      <c r="I40" s="126"/>
      <c r="J40" s="126"/>
      <c r="K40" s="126"/>
      <c r="L40" s="126"/>
      <c r="M40" s="126"/>
      <c r="N40" s="126"/>
      <c r="O40" s="126"/>
      <c r="P40" s="126"/>
    </row>
    <row r="41" spans="1:16" x14ac:dyDescent="0.2">
      <c r="A41" s="83" t="s">
        <v>954</v>
      </c>
      <c r="B41" s="126"/>
      <c r="C41" s="126"/>
      <c r="D41" s="126"/>
      <c r="E41" s="126"/>
      <c r="F41" s="126"/>
      <c r="G41" s="126"/>
      <c r="H41" s="126"/>
      <c r="I41" s="126"/>
      <c r="J41" s="126"/>
      <c r="K41" s="126"/>
      <c r="L41" s="126"/>
      <c r="M41" s="126"/>
      <c r="N41" s="126"/>
      <c r="O41" s="126"/>
      <c r="P41" s="126"/>
    </row>
    <row r="42" spans="1:16" x14ac:dyDescent="0.2">
      <c r="A42" s="126"/>
      <c r="B42" s="126"/>
      <c r="C42" s="126"/>
      <c r="D42" s="126"/>
      <c r="E42" s="126"/>
      <c r="F42" s="126"/>
      <c r="G42" s="126"/>
      <c r="H42" s="126"/>
      <c r="I42" s="126"/>
      <c r="J42" s="126"/>
      <c r="K42" s="126"/>
      <c r="L42" s="126"/>
      <c r="M42" s="126"/>
      <c r="N42" s="126"/>
      <c r="O42" s="126"/>
      <c r="P42" s="126"/>
    </row>
    <row r="43" spans="1:16" x14ac:dyDescent="0.2">
      <c r="A43" s="126"/>
      <c r="B43" s="126"/>
      <c r="C43" s="126"/>
      <c r="D43" s="126"/>
      <c r="E43" s="126"/>
      <c r="F43" s="126"/>
      <c r="G43" s="126"/>
      <c r="H43" s="126"/>
      <c r="I43" s="126"/>
      <c r="J43" s="126"/>
      <c r="K43" s="126"/>
      <c r="L43" s="126"/>
      <c r="M43" s="126"/>
      <c r="N43" s="126"/>
      <c r="O43" s="126"/>
      <c r="P43" s="126"/>
    </row>
    <row r="44" spans="1:16" x14ac:dyDescent="0.2">
      <c r="A44" s="126"/>
      <c r="B44" s="126"/>
      <c r="C44" s="126"/>
      <c r="D44" s="126"/>
      <c r="E44" s="126"/>
      <c r="F44" s="126"/>
      <c r="G44" s="126"/>
      <c r="H44" s="126"/>
      <c r="I44" s="126"/>
      <c r="J44" s="126"/>
      <c r="K44" s="126"/>
      <c r="L44" s="126"/>
      <c r="M44" s="126"/>
      <c r="N44" s="126"/>
      <c r="O44" s="126"/>
      <c r="P44" s="126"/>
    </row>
  </sheetData>
  <phoneticPr fontId="12" type="noConversion"/>
  <pageMargins left="0.75" right="0.75" top="1" bottom="1" header="0.5" footer="0.5"/>
  <pageSetup paperSize="9" orientation="portrait" horizontalDpi="1200" verticalDpi="12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sheetPr>
  <dimension ref="A1:U47"/>
  <sheetViews>
    <sheetView workbookViewId="0">
      <selection activeCell="A23" sqref="A23"/>
    </sheetView>
  </sheetViews>
  <sheetFormatPr defaultColWidth="8.75" defaultRowHeight="12.75" x14ac:dyDescent="0.2"/>
  <cols>
    <col min="1" max="1" width="28.375" bestFit="1" customWidth="1"/>
    <col min="2" max="2" width="6.625" bestFit="1" customWidth="1"/>
    <col min="3" max="3" width="8" style="95" customWidth="1"/>
    <col min="4" max="4" width="23.75" bestFit="1" customWidth="1"/>
    <col min="5" max="5" width="41.375" bestFit="1" customWidth="1"/>
  </cols>
  <sheetData>
    <row r="1" spans="1:21" x14ac:dyDescent="0.2">
      <c r="A1" s="93" t="s">
        <v>584</v>
      </c>
      <c r="B1" s="9"/>
      <c r="C1" s="94"/>
    </row>
    <row r="2" spans="1:21" x14ac:dyDescent="0.2">
      <c r="A2" s="93" t="s">
        <v>585</v>
      </c>
      <c r="B2" s="9"/>
      <c r="C2" s="94"/>
    </row>
    <row r="3" spans="1:21" x14ac:dyDescent="0.2">
      <c r="A3" s="93" t="s">
        <v>589</v>
      </c>
      <c r="B3" s="9"/>
      <c r="C3" s="94"/>
    </row>
    <row r="4" spans="1:21" x14ac:dyDescent="0.2">
      <c r="A4" s="3"/>
      <c r="B4" s="3"/>
      <c r="D4" s="3" t="s">
        <v>673</v>
      </c>
    </row>
    <row r="5" spans="1:21" x14ac:dyDescent="0.2">
      <c r="A5" s="97" t="s">
        <v>599</v>
      </c>
      <c r="B5" s="97" t="s">
        <v>559</v>
      </c>
      <c r="C5" s="100">
        <v>0</v>
      </c>
      <c r="D5" s="1" t="s">
        <v>553</v>
      </c>
    </row>
    <row r="6" spans="1:21" x14ac:dyDescent="0.2">
      <c r="A6" s="97" t="s">
        <v>669</v>
      </c>
      <c r="B6" s="97" t="s">
        <v>596</v>
      </c>
      <c r="C6" s="100">
        <v>0</v>
      </c>
      <c r="D6" s="1" t="s">
        <v>553</v>
      </c>
    </row>
    <row r="7" spans="1:21" x14ac:dyDescent="0.2">
      <c r="A7" s="97" t="s">
        <v>667</v>
      </c>
      <c r="B7" s="97" t="s">
        <v>668</v>
      </c>
      <c r="C7" s="100">
        <v>0</v>
      </c>
      <c r="D7" s="1" t="s">
        <v>553</v>
      </c>
    </row>
    <row r="8" spans="1:21" x14ac:dyDescent="0.2">
      <c r="A8" s="97" t="s">
        <v>670</v>
      </c>
      <c r="B8" s="97" t="s">
        <v>671</v>
      </c>
      <c r="C8" s="100">
        <v>0</v>
      </c>
      <c r="D8" s="1" t="s">
        <v>553</v>
      </c>
    </row>
    <row r="9" spans="1:21" s="1" customFormat="1" x14ac:dyDescent="0.2">
      <c r="A9" s="98" t="s">
        <v>672</v>
      </c>
      <c r="B9" s="98" t="s">
        <v>573</v>
      </c>
      <c r="C9" s="82"/>
      <c r="D9" s="1" t="s">
        <v>624</v>
      </c>
      <c r="E9"/>
      <c r="G9" s="2"/>
      <c r="I9"/>
      <c r="J9"/>
      <c r="K9"/>
      <c r="L9"/>
      <c r="M9"/>
      <c r="N9"/>
      <c r="O9"/>
      <c r="P9"/>
      <c r="Q9"/>
      <c r="R9"/>
      <c r="S9"/>
      <c r="T9"/>
      <c r="U9"/>
    </row>
    <row r="10" spans="1:21" s="1" customFormat="1" x14ac:dyDescent="0.2">
      <c r="A10" s="98" t="s">
        <v>934</v>
      </c>
      <c r="B10" s="98" t="s">
        <v>646</v>
      </c>
      <c r="C10" s="82"/>
      <c r="D10" s="1" t="s">
        <v>624</v>
      </c>
      <c r="E10"/>
      <c r="G10" s="2"/>
      <c r="I10"/>
      <c r="J10"/>
      <c r="K10"/>
      <c r="L10"/>
      <c r="M10"/>
      <c r="N10"/>
      <c r="O10"/>
      <c r="P10"/>
      <c r="Q10"/>
      <c r="R10"/>
      <c r="S10"/>
      <c r="T10"/>
      <c r="U10"/>
    </row>
    <row r="11" spans="1:21" s="1" customFormat="1" x14ac:dyDescent="0.2">
      <c r="A11" s="98" t="s">
        <v>647</v>
      </c>
      <c r="B11" s="98" t="s">
        <v>648</v>
      </c>
      <c r="C11" s="82"/>
      <c r="D11" s="1" t="s">
        <v>624</v>
      </c>
      <c r="E11"/>
      <c r="G11" s="2"/>
      <c r="I11"/>
      <c r="J11"/>
      <c r="K11"/>
      <c r="L11"/>
      <c r="M11"/>
      <c r="N11"/>
      <c r="O11"/>
      <c r="P11"/>
      <c r="Q11"/>
      <c r="R11"/>
      <c r="S11"/>
      <c r="T11"/>
      <c r="U11"/>
    </row>
    <row r="12" spans="1:21" s="1" customFormat="1" x14ac:dyDescent="0.2">
      <c r="A12" s="98"/>
      <c r="B12" s="98"/>
      <c r="C12" s="4"/>
      <c r="E12"/>
      <c r="G12" s="2"/>
      <c r="I12"/>
      <c r="J12"/>
      <c r="K12"/>
      <c r="L12"/>
      <c r="M12"/>
      <c r="N12"/>
      <c r="O12"/>
      <c r="P12"/>
      <c r="Q12"/>
      <c r="R12"/>
      <c r="S12"/>
      <c r="T12"/>
      <c r="U12"/>
    </row>
    <row r="13" spans="1:21" s="1" customFormat="1" x14ac:dyDescent="0.2">
      <c r="A13" s="98" t="s">
        <v>600</v>
      </c>
      <c r="B13" s="98" t="s">
        <v>568</v>
      </c>
      <c r="C13" s="96"/>
      <c r="D13" s="1" t="s">
        <v>592</v>
      </c>
      <c r="E13" s="4"/>
      <c r="G13" s="2"/>
      <c r="I13"/>
      <c r="J13"/>
      <c r="K13"/>
      <c r="L13"/>
      <c r="M13"/>
      <c r="N13"/>
      <c r="O13"/>
      <c r="P13"/>
      <c r="Q13"/>
      <c r="R13"/>
      <c r="S13"/>
      <c r="T13"/>
      <c r="U13"/>
    </row>
    <row r="14" spans="1:21" s="1" customFormat="1" x14ac:dyDescent="0.2">
      <c r="A14" s="98" t="s">
        <v>601</v>
      </c>
      <c r="B14" s="98" t="s">
        <v>567</v>
      </c>
      <c r="C14" s="96"/>
      <c r="D14" s="1" t="s">
        <v>592</v>
      </c>
      <c r="E14" s="4"/>
      <c r="G14" s="2"/>
      <c r="I14"/>
      <c r="J14"/>
      <c r="K14"/>
      <c r="L14"/>
      <c r="M14"/>
      <c r="N14"/>
      <c r="O14"/>
      <c r="P14"/>
      <c r="Q14"/>
      <c r="R14"/>
      <c r="S14"/>
      <c r="T14"/>
      <c r="U14"/>
    </row>
    <row r="15" spans="1:21" s="1" customFormat="1" x14ac:dyDescent="0.2">
      <c r="A15" s="98" t="s">
        <v>602</v>
      </c>
      <c r="B15" s="98" t="s">
        <v>569</v>
      </c>
      <c r="C15" s="96"/>
      <c r="D15" s="1" t="s">
        <v>592</v>
      </c>
      <c r="E15" s="4"/>
      <c r="G15" s="2"/>
      <c r="I15"/>
      <c r="J15"/>
      <c r="K15"/>
      <c r="L15"/>
      <c r="M15"/>
      <c r="N15"/>
      <c r="O15"/>
      <c r="P15"/>
      <c r="Q15"/>
      <c r="R15"/>
      <c r="S15"/>
      <c r="T15"/>
      <c r="U15"/>
    </row>
    <row r="16" spans="1:21" s="1" customFormat="1" x14ac:dyDescent="0.2">
      <c r="A16" s="98" t="s">
        <v>590</v>
      </c>
      <c r="B16" s="98" t="s">
        <v>563</v>
      </c>
      <c r="C16" s="96"/>
      <c r="D16" s="1" t="s">
        <v>552</v>
      </c>
      <c r="E16" s="4"/>
      <c r="G16" s="2"/>
      <c r="I16"/>
      <c r="J16"/>
      <c r="K16"/>
      <c r="L16"/>
      <c r="M16"/>
      <c r="N16"/>
      <c r="O16"/>
      <c r="P16"/>
      <c r="Q16"/>
      <c r="R16"/>
      <c r="S16"/>
      <c r="T16"/>
      <c r="U16"/>
    </row>
    <row r="17" spans="1:21" s="1" customFormat="1" x14ac:dyDescent="0.2">
      <c r="A17" s="98" t="s">
        <v>560</v>
      </c>
      <c r="B17" s="98" t="s">
        <v>560</v>
      </c>
      <c r="C17" s="96"/>
      <c r="D17" s="1" t="s">
        <v>552</v>
      </c>
      <c r="E17" s="4"/>
      <c r="G17" s="2"/>
      <c r="I17"/>
      <c r="J17"/>
      <c r="K17"/>
      <c r="L17"/>
      <c r="M17"/>
      <c r="N17"/>
      <c r="O17"/>
      <c r="P17"/>
      <c r="Q17"/>
      <c r="R17"/>
      <c r="S17"/>
      <c r="T17"/>
      <c r="U17"/>
    </row>
    <row r="18" spans="1:21" s="1" customFormat="1" x14ac:dyDescent="0.2">
      <c r="A18" s="98" t="s">
        <v>587</v>
      </c>
      <c r="B18" s="98" t="s">
        <v>586</v>
      </c>
      <c r="C18" s="96"/>
      <c r="D18" s="1" t="s">
        <v>552</v>
      </c>
      <c r="E18" s="4"/>
      <c r="G18" s="2"/>
      <c r="I18"/>
      <c r="J18"/>
      <c r="K18"/>
      <c r="L18"/>
      <c r="M18"/>
      <c r="N18"/>
      <c r="O18"/>
      <c r="P18"/>
      <c r="Q18"/>
      <c r="R18"/>
      <c r="S18"/>
      <c r="T18"/>
      <c r="U18"/>
    </row>
    <row r="19" spans="1:21" s="1" customFormat="1" x14ac:dyDescent="0.2">
      <c r="A19" s="98" t="s">
        <v>566</v>
      </c>
      <c r="B19" s="98" t="s">
        <v>565</v>
      </c>
      <c r="C19" s="96"/>
      <c r="D19" s="1" t="s">
        <v>674</v>
      </c>
      <c r="E19" s="4"/>
      <c r="G19" s="2"/>
      <c r="I19"/>
      <c r="J19"/>
      <c r="K19"/>
      <c r="L19"/>
      <c r="M19"/>
      <c r="N19"/>
      <c r="O19"/>
      <c r="P19"/>
      <c r="Q19"/>
      <c r="R19"/>
      <c r="S19"/>
      <c r="T19"/>
      <c r="U19"/>
    </row>
    <row r="20" spans="1:21" x14ac:dyDescent="0.2">
      <c r="A20" s="98" t="s">
        <v>561</v>
      </c>
      <c r="B20" s="98" t="s">
        <v>561</v>
      </c>
      <c r="C20" s="96"/>
      <c r="D20" s="1" t="s">
        <v>606</v>
      </c>
      <c r="E20" s="4"/>
    </row>
    <row r="21" spans="1:21" x14ac:dyDescent="0.2">
      <c r="A21" s="98" t="s">
        <v>562</v>
      </c>
      <c r="B21" s="98" t="s">
        <v>562</v>
      </c>
      <c r="C21" s="96"/>
      <c r="D21" s="1" t="s">
        <v>607</v>
      </c>
      <c r="E21" s="4"/>
    </row>
    <row r="22" spans="1:21" x14ac:dyDescent="0.2">
      <c r="A22" s="98" t="s">
        <v>570</v>
      </c>
      <c r="B22" s="98" t="s">
        <v>574</v>
      </c>
      <c r="C22" s="96"/>
      <c r="D22" s="1" t="s">
        <v>605</v>
      </c>
    </row>
    <row r="23" spans="1:21" x14ac:dyDescent="0.2">
      <c r="A23" s="98" t="s">
        <v>618</v>
      </c>
      <c r="B23" s="98" t="s">
        <v>575</v>
      </c>
      <c r="C23" s="96"/>
      <c r="D23" s="1" t="s">
        <v>675</v>
      </c>
    </row>
    <row r="24" spans="1:21" x14ac:dyDescent="0.2">
      <c r="A24" s="98" t="s">
        <v>619</v>
      </c>
      <c r="B24" s="98" t="s">
        <v>580</v>
      </c>
      <c r="C24" s="96"/>
      <c r="D24" s="1" t="s">
        <v>620</v>
      </c>
    </row>
    <row r="25" spans="1:21" x14ac:dyDescent="0.2">
      <c r="A25" s="98" t="s">
        <v>621</v>
      </c>
      <c r="B25" s="98" t="s">
        <v>579</v>
      </c>
      <c r="C25" s="96"/>
      <c r="D25" s="1" t="s">
        <v>622</v>
      </c>
    </row>
    <row r="26" spans="1:21" x14ac:dyDescent="0.2">
      <c r="A26" s="98" t="s">
        <v>625</v>
      </c>
      <c r="B26" s="98" t="s">
        <v>581</v>
      </c>
      <c r="C26" s="96"/>
      <c r="D26" s="1" t="s">
        <v>552</v>
      </c>
      <c r="E26" s="6"/>
    </row>
    <row r="27" spans="1:21" x14ac:dyDescent="0.2">
      <c r="A27" s="98" t="s">
        <v>582</v>
      </c>
      <c r="B27" s="98" t="s">
        <v>583</v>
      </c>
      <c r="C27" s="96"/>
      <c r="D27" s="1" t="s">
        <v>626</v>
      </c>
    </row>
    <row r="28" spans="1:21" x14ac:dyDescent="0.2">
      <c r="A28" s="98"/>
      <c r="B28" s="98"/>
      <c r="C28" s="4"/>
      <c r="D28" s="1"/>
    </row>
    <row r="29" spans="1:21" x14ac:dyDescent="0.2">
      <c r="A29" s="98" t="s">
        <v>603</v>
      </c>
      <c r="B29" s="98" t="s">
        <v>571</v>
      </c>
      <c r="C29" s="96">
        <v>0</v>
      </c>
      <c r="D29" s="1" t="s">
        <v>604</v>
      </c>
    </row>
    <row r="30" spans="1:21" x14ac:dyDescent="0.2">
      <c r="A30" s="98" t="s">
        <v>609</v>
      </c>
      <c r="B30" s="98" t="s">
        <v>611</v>
      </c>
      <c r="C30" s="96"/>
      <c r="D30" s="1" t="s">
        <v>610</v>
      </c>
    </row>
    <row r="31" spans="1:21" x14ac:dyDescent="0.2">
      <c r="A31" s="98" t="s">
        <v>612</v>
      </c>
      <c r="B31" s="98"/>
      <c r="C31" s="96"/>
      <c r="D31" s="6"/>
    </row>
    <row r="32" spans="1:21" x14ac:dyDescent="0.2">
      <c r="A32" s="98" t="s">
        <v>576</v>
      </c>
      <c r="B32" s="98" t="s">
        <v>576</v>
      </c>
      <c r="C32" s="96">
        <v>0</v>
      </c>
      <c r="D32" s="1" t="s">
        <v>608</v>
      </c>
    </row>
    <row r="33" spans="1:4" x14ac:dyDescent="0.2">
      <c r="A33" s="98" t="s">
        <v>613</v>
      </c>
      <c r="B33" s="98" t="s">
        <v>613</v>
      </c>
      <c r="C33" s="96">
        <v>0</v>
      </c>
      <c r="D33" s="1" t="s">
        <v>614</v>
      </c>
    </row>
    <row r="34" spans="1:4" x14ac:dyDescent="0.2">
      <c r="A34" s="98" t="s">
        <v>577</v>
      </c>
      <c r="B34" s="98" t="s">
        <v>577</v>
      </c>
      <c r="C34" s="96">
        <f>33:33*min*ratio*29/4</f>
        <v>0</v>
      </c>
      <c r="D34" s="1" t="s">
        <v>615</v>
      </c>
    </row>
    <row r="35" spans="1:4" x14ac:dyDescent="0.2">
      <c r="A35" s="98"/>
      <c r="B35" s="98"/>
      <c r="C35" s="4"/>
      <c r="D35" s="1"/>
    </row>
    <row r="36" spans="1:4" x14ac:dyDescent="0.2">
      <c r="A36" s="98" t="s">
        <v>593</v>
      </c>
      <c r="B36" s="98" t="s">
        <v>572</v>
      </c>
      <c r="C36" s="96"/>
      <c r="D36" s="1" t="s">
        <v>616</v>
      </c>
    </row>
    <row r="37" spans="1:4" x14ac:dyDescent="0.2">
      <c r="A37" s="98" t="s">
        <v>594</v>
      </c>
      <c r="B37" s="98" t="s">
        <v>595</v>
      </c>
      <c r="C37" s="96"/>
      <c r="D37" s="1" t="s">
        <v>617</v>
      </c>
    </row>
    <row r="38" spans="1:4" x14ac:dyDescent="0.2">
      <c r="A38" s="98" t="s">
        <v>623</v>
      </c>
      <c r="B38" s="98" t="s">
        <v>676</v>
      </c>
      <c r="C38" s="82"/>
      <c r="D38" s="1" t="s">
        <v>624</v>
      </c>
    </row>
    <row r="47" spans="1:4" x14ac:dyDescent="0.2">
      <c r="A47" s="4"/>
    </row>
  </sheetData>
  <phoneticPr fontId="12" type="noConversion"/>
  <pageMargins left="0.75" right="0.75" top="1" bottom="1" header="0.5" footer="0.5"/>
  <pageSetup paperSize="9" scale="85" orientation="landscape" horizontalDpi="1200" verticalDpi="1200"/>
  <headerFooter alignWithMargins="0">
    <oddHeader>&amp;L&amp;D</oddHeader>
    <oddFooter>&amp;L&amp;F&amp;C&amp;P&amp;Rvoorblad</oddFoot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AD842"/>
  <sheetViews>
    <sheetView topLeftCell="C2" zoomScale="150" zoomScaleNormal="150" zoomScalePageLayoutView="150" workbookViewId="0">
      <pane ySplit="1680" topLeftCell="A776" activePane="bottomLeft"/>
      <selection activeCell="Y2" sqref="Y2"/>
      <selection pane="bottomLeft" activeCell="D790" sqref="D790"/>
    </sheetView>
  </sheetViews>
  <sheetFormatPr defaultColWidth="7.875" defaultRowHeight="11.25" outlineLevelCol="1" x14ac:dyDescent="0.2"/>
  <cols>
    <col min="1" max="1" width="3.875" style="10" customWidth="1"/>
    <col min="2" max="2" width="22.125" style="99" customWidth="1"/>
    <col min="3" max="3" width="12.75" style="10" customWidth="1"/>
    <col min="4" max="4" width="2.625" style="11" bestFit="1" customWidth="1" outlineLevel="1"/>
    <col min="5" max="5" width="4" style="11" bestFit="1" customWidth="1" outlineLevel="1"/>
    <col min="6" max="6" width="3.375" style="35" customWidth="1" outlineLevel="1"/>
    <col min="7" max="7" width="3.75" style="11" customWidth="1" outlineLevel="1"/>
    <col min="8" max="8" width="3.875" style="11" customWidth="1" outlineLevel="1"/>
    <col min="9" max="9" width="3.875" style="11" bestFit="1" customWidth="1" outlineLevel="1"/>
    <col min="10" max="10" width="6.625" style="11" customWidth="1" outlineLevel="1"/>
    <col min="11" max="11" width="7.125" style="64" customWidth="1"/>
    <col min="12" max="12" width="6" style="13" hidden="1" customWidth="1"/>
    <col min="13" max="13" width="5.625" style="13" hidden="1" customWidth="1"/>
    <col min="14" max="14" width="5.25" style="13" hidden="1" customWidth="1"/>
    <col min="15" max="15" width="4.25" style="13" hidden="1" customWidth="1"/>
    <col min="16" max="16" width="4.625" style="22" hidden="1" customWidth="1"/>
    <col min="17" max="17" width="3.625" style="13" hidden="1" customWidth="1" outlineLevel="1"/>
    <col min="18" max="18" width="4.125" style="13" hidden="1" customWidth="1"/>
    <col min="19" max="19" width="1.375" style="14" hidden="1" customWidth="1"/>
    <col min="20" max="20" width="5.875" style="80" customWidth="1"/>
    <col min="21" max="21" width="7.875" style="62" bestFit="1" customWidth="1"/>
    <col min="22" max="22" width="7.75" style="11" customWidth="1"/>
    <col min="23" max="25" width="7.625" style="11" customWidth="1"/>
    <col min="26" max="26" width="4.875" style="105" customWidth="1"/>
    <col min="27" max="27" width="7.875" style="11" customWidth="1"/>
    <col min="28" max="30" width="7.875" style="10"/>
    <col min="31" max="16384" width="7.875" style="1"/>
  </cols>
  <sheetData>
    <row r="1" spans="1:27" x14ac:dyDescent="0.2">
      <c r="A1" s="90"/>
      <c r="I1" s="5"/>
      <c r="J1" s="44"/>
      <c r="P1" s="13"/>
      <c r="T1" s="78"/>
    </row>
    <row r="2" spans="1:27" x14ac:dyDescent="0.2">
      <c r="A2" s="90"/>
      <c r="B2" s="96" t="s">
        <v>640</v>
      </c>
      <c r="C2" s="10" t="s">
        <v>1080</v>
      </c>
      <c r="D2" s="45" t="s">
        <v>677</v>
      </c>
      <c r="E2" s="45" t="s">
        <v>678</v>
      </c>
      <c r="F2" s="45" t="s">
        <v>679</v>
      </c>
      <c r="G2" s="16" t="s">
        <v>265</v>
      </c>
      <c r="H2" s="11" t="s">
        <v>554</v>
      </c>
      <c r="I2" s="35" t="s">
        <v>6</v>
      </c>
      <c r="J2" s="45" t="s">
        <v>553</v>
      </c>
      <c r="K2" s="65" t="s">
        <v>5</v>
      </c>
      <c r="L2" s="18"/>
      <c r="M2" s="18"/>
      <c r="N2" s="18" t="s">
        <v>1</v>
      </c>
      <c r="O2" s="18" t="s">
        <v>2</v>
      </c>
      <c r="P2" s="19" t="s">
        <v>3</v>
      </c>
      <c r="Q2" s="19" t="s">
        <v>224</v>
      </c>
      <c r="R2" s="19" t="s">
        <v>4</v>
      </c>
      <c r="S2" s="20" t="s">
        <v>5</v>
      </c>
      <c r="T2" s="114" t="s">
        <v>642</v>
      </c>
      <c r="U2" s="63" t="s">
        <v>666</v>
      </c>
      <c r="V2" s="11" t="s">
        <v>637</v>
      </c>
      <c r="W2" s="11" t="s">
        <v>638</v>
      </c>
      <c r="X2" s="11" t="s">
        <v>639</v>
      </c>
      <c r="Y2" s="11" t="s">
        <v>1093</v>
      </c>
      <c r="Z2" s="105" t="s">
        <v>636</v>
      </c>
      <c r="AA2" s="11" t="s">
        <v>899</v>
      </c>
    </row>
    <row r="3" spans="1:27" x14ac:dyDescent="0.2">
      <c r="A3" s="116" t="s">
        <v>179</v>
      </c>
      <c r="B3" s="117" t="s">
        <v>930</v>
      </c>
      <c r="C3" s="21"/>
      <c r="D3" s="46"/>
      <c r="G3" s="16"/>
      <c r="I3" s="35"/>
      <c r="K3" s="65"/>
      <c r="P3" s="13"/>
      <c r="T3" s="78"/>
    </row>
    <row r="4" spans="1:27" x14ac:dyDescent="0.2">
      <c r="A4" s="118" t="s">
        <v>185</v>
      </c>
      <c r="B4" s="98" t="s">
        <v>227</v>
      </c>
      <c r="C4" s="12"/>
      <c r="D4" s="44"/>
      <c r="G4" s="16"/>
      <c r="I4" s="35"/>
      <c r="J4" s="47"/>
      <c r="K4" s="66">
        <f t="shared" ref="K4:Y4" si="0">K89</f>
        <v>0</v>
      </c>
      <c r="L4" s="22"/>
      <c r="M4" s="22"/>
      <c r="N4" s="22">
        <f t="shared" si="0"/>
        <v>0</v>
      </c>
      <c r="O4" s="22">
        <f t="shared" si="0"/>
        <v>0</v>
      </c>
      <c r="P4" s="22">
        <f t="shared" si="0"/>
        <v>0</v>
      </c>
      <c r="Q4" s="22">
        <f t="shared" si="0"/>
        <v>0</v>
      </c>
      <c r="R4" s="22">
        <f t="shared" si="0"/>
        <v>0</v>
      </c>
      <c r="S4" s="23">
        <f t="shared" si="0"/>
        <v>0</v>
      </c>
      <c r="T4" s="74">
        <f t="shared" si="0"/>
        <v>0</v>
      </c>
      <c r="U4" s="66">
        <f t="shared" si="0"/>
        <v>0</v>
      </c>
      <c r="V4" s="104">
        <f t="shared" si="0"/>
        <v>0</v>
      </c>
      <c r="W4" s="104">
        <f t="shared" si="0"/>
        <v>0</v>
      </c>
      <c r="X4" s="104"/>
      <c r="Y4" s="104">
        <f t="shared" si="0"/>
        <v>0</v>
      </c>
      <c r="Z4" s="105">
        <f t="shared" ref="Z4" si="1">Z89</f>
        <v>0</v>
      </c>
      <c r="AA4" s="22">
        <f t="shared" ref="AA4" si="2">AA89</f>
        <v>0</v>
      </c>
    </row>
    <row r="5" spans="1:27" x14ac:dyDescent="0.2">
      <c r="A5" s="118" t="s">
        <v>186</v>
      </c>
      <c r="B5" s="98" t="s">
        <v>228</v>
      </c>
      <c r="C5" s="12"/>
      <c r="D5" s="44"/>
      <c r="G5" s="16"/>
      <c r="I5" s="35"/>
      <c r="J5" s="47"/>
      <c r="K5" s="66">
        <f t="shared" ref="K5:Y5" si="3">K102</f>
        <v>0</v>
      </c>
      <c r="L5" s="22"/>
      <c r="M5" s="22"/>
      <c r="N5" s="22">
        <f t="shared" si="3"/>
        <v>0</v>
      </c>
      <c r="O5" s="22">
        <f t="shared" si="3"/>
        <v>0</v>
      </c>
      <c r="P5" s="22">
        <f t="shared" si="3"/>
        <v>0</v>
      </c>
      <c r="Q5" s="22">
        <f t="shared" si="3"/>
        <v>0</v>
      </c>
      <c r="R5" s="22">
        <f t="shared" si="3"/>
        <v>0</v>
      </c>
      <c r="S5" s="23">
        <f t="shared" si="3"/>
        <v>0</v>
      </c>
      <c r="T5" s="74">
        <f t="shared" si="3"/>
        <v>0</v>
      </c>
      <c r="U5" s="66">
        <f t="shared" si="3"/>
        <v>0</v>
      </c>
      <c r="V5" s="104">
        <f t="shared" si="3"/>
        <v>0</v>
      </c>
      <c r="W5" s="104">
        <f t="shared" si="3"/>
        <v>0</v>
      </c>
      <c r="X5" s="104"/>
      <c r="Y5" s="104">
        <f t="shared" si="3"/>
        <v>0</v>
      </c>
      <c r="Z5" s="105">
        <f t="shared" ref="Z5" si="4">Z102</f>
        <v>0</v>
      </c>
      <c r="AA5" s="104">
        <f t="shared" ref="AA5" si="5">AA102</f>
        <v>0</v>
      </c>
    </row>
    <row r="6" spans="1:27" x14ac:dyDescent="0.2">
      <c r="A6" s="118" t="s">
        <v>187</v>
      </c>
      <c r="B6" s="98" t="s">
        <v>14</v>
      </c>
      <c r="C6" s="12"/>
      <c r="D6" s="44"/>
      <c r="G6" s="16"/>
      <c r="I6" s="35"/>
      <c r="J6" s="47"/>
      <c r="K6" s="66">
        <f t="shared" ref="K6:Y6" si="6">K115</f>
        <v>0</v>
      </c>
      <c r="L6" s="22"/>
      <c r="M6" s="22"/>
      <c r="N6" s="22">
        <f t="shared" si="6"/>
        <v>0</v>
      </c>
      <c r="O6" s="22">
        <f t="shared" si="6"/>
        <v>0</v>
      </c>
      <c r="P6" s="22">
        <f t="shared" si="6"/>
        <v>0</v>
      </c>
      <c r="Q6" s="22">
        <f t="shared" si="6"/>
        <v>0</v>
      </c>
      <c r="R6" s="22">
        <f t="shared" si="6"/>
        <v>0</v>
      </c>
      <c r="S6" s="23">
        <f t="shared" si="6"/>
        <v>0</v>
      </c>
      <c r="T6" s="74">
        <f t="shared" si="6"/>
        <v>0</v>
      </c>
      <c r="U6" s="66">
        <f t="shared" si="6"/>
        <v>0</v>
      </c>
      <c r="V6" s="104">
        <f t="shared" si="6"/>
        <v>0</v>
      </c>
      <c r="W6" s="104">
        <f t="shared" si="6"/>
        <v>0</v>
      </c>
      <c r="X6" s="104"/>
      <c r="Y6" s="104">
        <f t="shared" si="6"/>
        <v>0</v>
      </c>
      <c r="Z6" s="105">
        <f t="shared" ref="Z6" si="7">Z115</f>
        <v>0</v>
      </c>
      <c r="AA6" s="104">
        <f t="shared" ref="AA6" si="8">AA115</f>
        <v>0</v>
      </c>
    </row>
    <row r="7" spans="1:27" x14ac:dyDescent="0.2">
      <c r="A7" s="118" t="s">
        <v>188</v>
      </c>
      <c r="B7" s="98" t="s">
        <v>18</v>
      </c>
      <c r="C7" s="12"/>
      <c r="D7" s="44"/>
      <c r="G7" s="16"/>
      <c r="I7" s="35"/>
      <c r="J7" s="47"/>
      <c r="K7" s="66">
        <f t="shared" ref="K7:Y7" si="9">K130</f>
        <v>0</v>
      </c>
      <c r="L7" s="22"/>
      <c r="M7" s="22"/>
      <c r="N7" s="22">
        <f t="shared" si="9"/>
        <v>0</v>
      </c>
      <c r="O7" s="22">
        <f t="shared" si="9"/>
        <v>0</v>
      </c>
      <c r="P7" s="22">
        <f t="shared" si="9"/>
        <v>0</v>
      </c>
      <c r="Q7" s="22">
        <f t="shared" si="9"/>
        <v>0</v>
      </c>
      <c r="R7" s="22">
        <f t="shared" si="9"/>
        <v>0</v>
      </c>
      <c r="S7" s="23">
        <f t="shared" si="9"/>
        <v>0</v>
      </c>
      <c r="T7" s="74">
        <f t="shared" si="9"/>
        <v>0</v>
      </c>
      <c r="U7" s="66">
        <f t="shared" si="9"/>
        <v>0</v>
      </c>
      <c r="V7" s="104">
        <f t="shared" si="9"/>
        <v>0</v>
      </c>
      <c r="W7" s="104">
        <f t="shared" si="9"/>
        <v>0</v>
      </c>
      <c r="X7" s="104"/>
      <c r="Y7" s="104">
        <f t="shared" si="9"/>
        <v>0</v>
      </c>
      <c r="Z7" s="105">
        <f t="shared" ref="Z7" si="10">Z130</f>
        <v>0</v>
      </c>
      <c r="AA7" s="104">
        <f t="shared" ref="AA7" si="11">AA130</f>
        <v>0</v>
      </c>
    </row>
    <row r="8" spans="1:27" x14ac:dyDescent="0.2">
      <c r="A8" s="118" t="s">
        <v>189</v>
      </c>
      <c r="B8" s="98" t="s">
        <v>229</v>
      </c>
      <c r="C8" s="12"/>
      <c r="D8" s="44"/>
      <c r="G8" s="16"/>
      <c r="I8" s="35"/>
      <c r="J8" s="47"/>
      <c r="K8" s="66">
        <f t="shared" ref="K8:Y8" si="12">K165</f>
        <v>0</v>
      </c>
      <c r="L8" s="22"/>
      <c r="M8" s="22"/>
      <c r="N8" s="22">
        <f t="shared" si="12"/>
        <v>0</v>
      </c>
      <c r="O8" s="22">
        <f t="shared" si="12"/>
        <v>0</v>
      </c>
      <c r="P8" s="22">
        <f t="shared" si="12"/>
        <v>0</v>
      </c>
      <c r="Q8" s="22">
        <f t="shared" si="12"/>
        <v>0</v>
      </c>
      <c r="R8" s="22">
        <f t="shared" si="12"/>
        <v>0</v>
      </c>
      <c r="S8" s="23">
        <f t="shared" si="12"/>
        <v>0</v>
      </c>
      <c r="T8" s="74">
        <f t="shared" si="12"/>
        <v>0</v>
      </c>
      <c r="U8" s="66">
        <f t="shared" si="12"/>
        <v>0</v>
      </c>
      <c r="V8" s="104">
        <f t="shared" si="12"/>
        <v>0</v>
      </c>
      <c r="W8" s="104">
        <f t="shared" si="12"/>
        <v>0</v>
      </c>
      <c r="X8" s="104"/>
      <c r="Y8" s="104">
        <f t="shared" si="12"/>
        <v>0</v>
      </c>
      <c r="Z8" s="105">
        <f t="shared" ref="Z8" si="13">Z165</f>
        <v>0</v>
      </c>
      <c r="AA8" s="104">
        <f t="shared" ref="AA8" si="14">AA165</f>
        <v>0</v>
      </c>
    </row>
    <row r="9" spans="1:27" x14ac:dyDescent="0.2">
      <c r="A9" s="118" t="s">
        <v>197</v>
      </c>
      <c r="B9" s="98" t="s">
        <v>230</v>
      </c>
      <c r="C9" s="12"/>
      <c r="D9" s="44"/>
      <c r="G9" s="16"/>
      <c r="I9" s="35"/>
      <c r="J9" s="47"/>
      <c r="K9" s="68">
        <f t="shared" ref="K9:Y9" si="15">K175</f>
        <v>0</v>
      </c>
      <c r="L9" s="26"/>
      <c r="M9" s="26"/>
      <c r="N9" s="26">
        <f t="shared" si="15"/>
        <v>0</v>
      </c>
      <c r="O9" s="26">
        <f t="shared" si="15"/>
        <v>0</v>
      </c>
      <c r="P9" s="26">
        <f t="shared" si="15"/>
        <v>0</v>
      </c>
      <c r="Q9" s="26">
        <f t="shared" si="15"/>
        <v>0</v>
      </c>
      <c r="R9" s="26">
        <f t="shared" si="15"/>
        <v>0</v>
      </c>
      <c r="S9" s="27">
        <f t="shared" si="15"/>
        <v>0</v>
      </c>
      <c r="T9" s="76">
        <f t="shared" si="15"/>
        <v>0</v>
      </c>
      <c r="U9" s="68">
        <f t="shared" si="15"/>
        <v>0</v>
      </c>
      <c r="V9" s="107">
        <f t="shared" si="15"/>
        <v>0</v>
      </c>
      <c r="W9" s="107">
        <f t="shared" si="15"/>
        <v>0</v>
      </c>
      <c r="X9" s="107"/>
      <c r="Y9" s="107">
        <f t="shared" si="15"/>
        <v>0</v>
      </c>
      <c r="Z9" s="115">
        <f t="shared" ref="Z9" si="16">Z175</f>
        <v>0</v>
      </c>
      <c r="AA9" s="107">
        <f t="shared" ref="AA9" si="17">AA175</f>
        <v>0</v>
      </c>
    </row>
    <row r="10" spans="1:27" x14ac:dyDescent="0.2">
      <c r="A10" s="118"/>
      <c r="B10" s="119" t="s">
        <v>931</v>
      </c>
      <c r="C10" s="28"/>
      <c r="D10" s="48"/>
      <c r="E10" s="49"/>
      <c r="F10" s="50"/>
      <c r="G10" s="91"/>
      <c r="H10" s="49"/>
      <c r="I10" s="50"/>
      <c r="J10" s="47"/>
      <c r="K10" s="69">
        <f>SUM(K4:K9)</f>
        <v>0</v>
      </c>
      <c r="L10" s="29"/>
      <c r="M10" s="29"/>
      <c r="N10" s="29">
        <f t="shared" ref="N10:AA10" si="18">SUM(N4:N9)</f>
        <v>0</v>
      </c>
      <c r="O10" s="29">
        <f t="shared" si="18"/>
        <v>0</v>
      </c>
      <c r="P10" s="29">
        <f t="shared" si="18"/>
        <v>0</v>
      </c>
      <c r="Q10" s="29">
        <f t="shared" si="18"/>
        <v>0</v>
      </c>
      <c r="R10" s="29">
        <f t="shared" si="18"/>
        <v>0</v>
      </c>
      <c r="S10" s="30">
        <f t="shared" si="18"/>
        <v>0</v>
      </c>
      <c r="T10" s="77">
        <f t="shared" si="18"/>
        <v>0</v>
      </c>
      <c r="U10" s="69">
        <f t="shared" si="18"/>
        <v>0</v>
      </c>
      <c r="V10" s="108">
        <f t="shared" si="18"/>
        <v>0</v>
      </c>
      <c r="W10" s="108">
        <f t="shared" si="18"/>
        <v>0</v>
      </c>
      <c r="X10" s="108"/>
      <c r="Y10" s="108">
        <f t="shared" si="18"/>
        <v>0</v>
      </c>
      <c r="Z10" s="105">
        <f t="shared" si="18"/>
        <v>0</v>
      </c>
      <c r="AA10" s="108">
        <f t="shared" si="18"/>
        <v>0</v>
      </c>
    </row>
    <row r="11" spans="1:27" x14ac:dyDescent="0.2">
      <c r="A11" s="118"/>
      <c r="B11" s="98"/>
      <c r="C11" s="12"/>
      <c r="D11" s="44"/>
      <c r="G11" s="16"/>
      <c r="I11" s="35"/>
      <c r="J11" s="47"/>
      <c r="K11" s="66"/>
      <c r="L11" s="22"/>
      <c r="M11" s="22"/>
      <c r="N11" s="22"/>
      <c r="O11" s="22"/>
      <c r="Q11" s="22"/>
      <c r="R11" s="22"/>
      <c r="S11" s="23"/>
      <c r="T11" s="74"/>
      <c r="U11" s="66"/>
      <c r="V11" s="104"/>
      <c r="W11" s="104"/>
      <c r="X11" s="104"/>
      <c r="Y11" s="104"/>
      <c r="AA11" s="104"/>
    </row>
    <row r="12" spans="1:27" x14ac:dyDescent="0.2">
      <c r="A12" s="118" t="s">
        <v>190</v>
      </c>
      <c r="B12" s="98" t="s">
        <v>231</v>
      </c>
      <c r="C12" s="12"/>
      <c r="D12" s="44"/>
      <c r="G12" s="16"/>
      <c r="I12" s="35"/>
      <c r="J12" s="47"/>
      <c r="K12" s="66">
        <f t="shared" ref="K12:Y12" si="19">K202</f>
        <v>0</v>
      </c>
      <c r="L12" s="22"/>
      <c r="M12" s="22"/>
      <c r="N12" s="22">
        <f t="shared" si="19"/>
        <v>0</v>
      </c>
      <c r="O12" s="22">
        <f t="shared" si="19"/>
        <v>0</v>
      </c>
      <c r="P12" s="22">
        <f t="shared" si="19"/>
        <v>0</v>
      </c>
      <c r="Q12" s="22">
        <f t="shared" si="19"/>
        <v>0</v>
      </c>
      <c r="R12" s="22">
        <f t="shared" si="19"/>
        <v>0</v>
      </c>
      <c r="S12" s="23">
        <f t="shared" si="19"/>
        <v>0</v>
      </c>
      <c r="T12" s="74">
        <f t="shared" si="19"/>
        <v>0</v>
      </c>
      <c r="U12" s="66">
        <f t="shared" si="19"/>
        <v>0</v>
      </c>
      <c r="V12" s="104">
        <f t="shared" si="19"/>
        <v>0</v>
      </c>
      <c r="W12" s="104">
        <f t="shared" si="19"/>
        <v>0</v>
      </c>
      <c r="X12" s="104"/>
      <c r="Y12" s="104">
        <f t="shared" si="19"/>
        <v>0</v>
      </c>
      <c r="Z12" s="105">
        <f t="shared" ref="Z12" si="20">Z202</f>
        <v>0</v>
      </c>
      <c r="AA12" s="104">
        <f t="shared" ref="AA12" si="21">AA202</f>
        <v>0</v>
      </c>
    </row>
    <row r="13" spans="1:27" x14ac:dyDescent="0.2">
      <c r="A13" s="118" t="s">
        <v>191</v>
      </c>
      <c r="B13" s="98" t="s">
        <v>232</v>
      </c>
      <c r="C13" s="12"/>
      <c r="D13" s="44"/>
      <c r="G13" s="16"/>
      <c r="I13" s="35"/>
      <c r="J13" s="47"/>
      <c r="K13" s="66">
        <f t="shared" ref="K13:Y13" si="22">K215</f>
        <v>0</v>
      </c>
      <c r="L13" s="22"/>
      <c r="M13" s="22"/>
      <c r="N13" s="22">
        <f t="shared" si="22"/>
        <v>0</v>
      </c>
      <c r="O13" s="22">
        <f t="shared" si="22"/>
        <v>0</v>
      </c>
      <c r="P13" s="22">
        <f t="shared" si="22"/>
        <v>0</v>
      </c>
      <c r="Q13" s="22">
        <f t="shared" si="22"/>
        <v>0</v>
      </c>
      <c r="R13" s="22">
        <f t="shared" si="22"/>
        <v>0</v>
      </c>
      <c r="S13" s="23">
        <f t="shared" si="22"/>
        <v>0</v>
      </c>
      <c r="T13" s="74">
        <f t="shared" si="22"/>
        <v>0</v>
      </c>
      <c r="U13" s="66">
        <f t="shared" si="22"/>
        <v>0</v>
      </c>
      <c r="V13" s="104">
        <f t="shared" si="22"/>
        <v>0</v>
      </c>
      <c r="W13" s="104">
        <f t="shared" si="22"/>
        <v>0</v>
      </c>
      <c r="X13" s="104"/>
      <c r="Y13" s="104">
        <f t="shared" si="22"/>
        <v>0</v>
      </c>
      <c r="Z13" s="105">
        <f t="shared" ref="Z13" si="23">Z215</f>
        <v>0</v>
      </c>
      <c r="AA13" s="104">
        <f t="shared" ref="AA13" si="24">AA215</f>
        <v>0</v>
      </c>
    </row>
    <row r="14" spans="1:27" x14ac:dyDescent="0.2">
      <c r="A14" s="118" t="s">
        <v>192</v>
      </c>
      <c r="B14" s="98" t="s">
        <v>233</v>
      </c>
      <c r="C14" s="12"/>
      <c r="D14" s="44"/>
      <c r="G14" s="16"/>
      <c r="I14" s="35"/>
      <c r="J14" s="47"/>
      <c r="K14" s="66">
        <f t="shared" ref="K14:Y14" si="25">K231</f>
        <v>0</v>
      </c>
      <c r="L14" s="22"/>
      <c r="M14" s="22"/>
      <c r="N14" s="22">
        <f t="shared" si="25"/>
        <v>0</v>
      </c>
      <c r="O14" s="22">
        <f t="shared" si="25"/>
        <v>0</v>
      </c>
      <c r="P14" s="22">
        <f t="shared" si="25"/>
        <v>0</v>
      </c>
      <c r="Q14" s="22">
        <f t="shared" si="25"/>
        <v>0</v>
      </c>
      <c r="R14" s="22">
        <f t="shared" si="25"/>
        <v>0</v>
      </c>
      <c r="S14" s="23">
        <f t="shared" si="25"/>
        <v>0</v>
      </c>
      <c r="T14" s="74">
        <f t="shared" si="25"/>
        <v>0</v>
      </c>
      <c r="U14" s="66">
        <f t="shared" si="25"/>
        <v>0</v>
      </c>
      <c r="V14" s="104">
        <f t="shared" si="25"/>
        <v>0</v>
      </c>
      <c r="W14" s="104">
        <f t="shared" si="25"/>
        <v>0</v>
      </c>
      <c r="X14" s="104"/>
      <c r="Y14" s="104">
        <f t="shared" si="25"/>
        <v>0</v>
      </c>
      <c r="Z14" s="105">
        <f t="shared" ref="Z14" si="26">Z231</f>
        <v>0</v>
      </c>
      <c r="AA14" s="104">
        <f t="shared" ref="AA14" si="27">AA231</f>
        <v>0</v>
      </c>
    </row>
    <row r="15" spans="1:27" x14ac:dyDescent="0.2">
      <c r="A15" s="118" t="s">
        <v>193</v>
      </c>
      <c r="B15" s="98" t="s">
        <v>234</v>
      </c>
      <c r="C15" s="12"/>
      <c r="D15" s="44"/>
      <c r="G15" s="16"/>
      <c r="I15" s="35"/>
      <c r="J15" s="47"/>
      <c r="K15" s="66">
        <f t="shared" ref="K15:Y15" si="28">K251</f>
        <v>0</v>
      </c>
      <c r="L15" s="22"/>
      <c r="M15" s="22"/>
      <c r="N15" s="22">
        <f t="shared" si="28"/>
        <v>0</v>
      </c>
      <c r="O15" s="22">
        <f t="shared" si="28"/>
        <v>0</v>
      </c>
      <c r="P15" s="22">
        <f t="shared" si="28"/>
        <v>0</v>
      </c>
      <c r="Q15" s="22">
        <f t="shared" si="28"/>
        <v>0</v>
      </c>
      <c r="R15" s="22">
        <f t="shared" si="28"/>
        <v>0</v>
      </c>
      <c r="S15" s="23">
        <f t="shared" si="28"/>
        <v>0</v>
      </c>
      <c r="T15" s="74">
        <f t="shared" si="28"/>
        <v>0</v>
      </c>
      <c r="U15" s="66">
        <f t="shared" si="28"/>
        <v>0</v>
      </c>
      <c r="V15" s="104">
        <f t="shared" si="28"/>
        <v>0</v>
      </c>
      <c r="W15" s="104">
        <f t="shared" si="28"/>
        <v>0</v>
      </c>
      <c r="X15" s="104"/>
      <c r="Y15" s="104">
        <f t="shared" si="28"/>
        <v>0</v>
      </c>
      <c r="Z15" s="105">
        <f t="shared" ref="Z15" si="29">Z251</f>
        <v>0</v>
      </c>
      <c r="AA15" s="104">
        <f t="shared" ref="AA15" si="30">AA251</f>
        <v>0</v>
      </c>
    </row>
    <row r="16" spans="1:27" x14ac:dyDescent="0.2">
      <c r="A16" s="118" t="s">
        <v>194</v>
      </c>
      <c r="B16" s="98" t="s">
        <v>235</v>
      </c>
      <c r="C16" s="12"/>
      <c r="D16" s="44"/>
      <c r="G16" s="16"/>
      <c r="I16" s="35"/>
      <c r="J16" s="47"/>
      <c r="K16" s="66">
        <f t="shared" ref="K16:U16" si="31">K278</f>
        <v>0</v>
      </c>
      <c r="L16" s="22"/>
      <c r="M16" s="22"/>
      <c r="N16" s="22">
        <f t="shared" si="31"/>
        <v>0</v>
      </c>
      <c r="O16" s="22">
        <f t="shared" si="31"/>
        <v>0</v>
      </c>
      <c r="P16" s="22">
        <f t="shared" si="31"/>
        <v>0</v>
      </c>
      <c r="Q16" s="22">
        <f t="shared" si="31"/>
        <v>0</v>
      </c>
      <c r="R16" s="22">
        <f t="shared" si="31"/>
        <v>0</v>
      </c>
      <c r="S16" s="23">
        <f t="shared" si="31"/>
        <v>0</v>
      </c>
      <c r="T16" s="74">
        <f t="shared" si="31"/>
        <v>0</v>
      </c>
      <c r="U16" s="66">
        <f t="shared" si="31"/>
        <v>0</v>
      </c>
      <c r="V16" s="104">
        <f>V278</f>
        <v>0</v>
      </c>
      <c r="W16" s="104">
        <f>W278</f>
        <v>0</v>
      </c>
      <c r="X16" s="104"/>
      <c r="Y16" s="104">
        <f>Y278</f>
        <v>0</v>
      </c>
      <c r="Z16" s="105">
        <f>Z278</f>
        <v>0</v>
      </c>
      <c r="AA16" s="104">
        <f>AA278</f>
        <v>0</v>
      </c>
    </row>
    <row r="17" spans="1:27" x14ac:dyDescent="0.2">
      <c r="A17" s="118" t="s">
        <v>195</v>
      </c>
      <c r="B17" s="98" t="s">
        <v>236</v>
      </c>
      <c r="C17" s="12"/>
      <c r="D17" s="44"/>
      <c r="G17" s="16"/>
      <c r="I17" s="35"/>
      <c r="J17" s="47"/>
      <c r="K17" s="66">
        <f t="shared" ref="K17:Y17" si="32">K291</f>
        <v>0</v>
      </c>
      <c r="L17" s="22"/>
      <c r="M17" s="22"/>
      <c r="N17" s="22">
        <f t="shared" si="32"/>
        <v>0</v>
      </c>
      <c r="O17" s="22">
        <f t="shared" si="32"/>
        <v>0</v>
      </c>
      <c r="P17" s="22">
        <f t="shared" si="32"/>
        <v>0</v>
      </c>
      <c r="Q17" s="22">
        <f t="shared" si="32"/>
        <v>0</v>
      </c>
      <c r="R17" s="22">
        <f t="shared" si="32"/>
        <v>0</v>
      </c>
      <c r="S17" s="23">
        <f t="shared" si="32"/>
        <v>0</v>
      </c>
      <c r="T17" s="74">
        <f t="shared" si="32"/>
        <v>0</v>
      </c>
      <c r="U17" s="66">
        <f t="shared" si="32"/>
        <v>0</v>
      </c>
      <c r="V17" s="104">
        <f t="shared" si="32"/>
        <v>0</v>
      </c>
      <c r="W17" s="104">
        <f t="shared" si="32"/>
        <v>0</v>
      </c>
      <c r="X17" s="104"/>
      <c r="Y17" s="104">
        <f t="shared" si="32"/>
        <v>0</v>
      </c>
      <c r="Z17" s="105">
        <f t="shared" ref="Z17" si="33">Z291</f>
        <v>0</v>
      </c>
      <c r="AA17" s="104">
        <f t="shared" ref="AA17" si="34">AA291</f>
        <v>0</v>
      </c>
    </row>
    <row r="18" spans="1:27" x14ac:dyDescent="0.2">
      <c r="A18" s="118" t="s">
        <v>196</v>
      </c>
      <c r="B18" s="98" t="s">
        <v>237</v>
      </c>
      <c r="C18" s="12"/>
      <c r="D18" s="44"/>
      <c r="G18" s="16"/>
      <c r="I18" s="35"/>
      <c r="J18" s="47"/>
      <c r="K18" s="66">
        <f t="shared" ref="K18:Y18" si="35">K309</f>
        <v>0</v>
      </c>
      <c r="L18" s="22"/>
      <c r="M18" s="22"/>
      <c r="N18" s="22">
        <f t="shared" si="35"/>
        <v>0</v>
      </c>
      <c r="O18" s="22">
        <f t="shared" si="35"/>
        <v>0</v>
      </c>
      <c r="P18" s="22">
        <f t="shared" si="35"/>
        <v>0</v>
      </c>
      <c r="Q18" s="22">
        <f t="shared" si="35"/>
        <v>0</v>
      </c>
      <c r="R18" s="22">
        <f t="shared" si="35"/>
        <v>0</v>
      </c>
      <c r="S18" s="23">
        <f t="shared" si="35"/>
        <v>0</v>
      </c>
      <c r="T18" s="74">
        <f t="shared" si="35"/>
        <v>0</v>
      </c>
      <c r="U18" s="66">
        <f t="shared" si="35"/>
        <v>0</v>
      </c>
      <c r="V18" s="104">
        <f t="shared" si="35"/>
        <v>0</v>
      </c>
      <c r="W18" s="104">
        <f t="shared" si="35"/>
        <v>0</v>
      </c>
      <c r="X18" s="104"/>
      <c r="Y18" s="104">
        <f t="shared" si="35"/>
        <v>0</v>
      </c>
      <c r="Z18" s="105">
        <f t="shared" ref="Z18" si="36">Z309</f>
        <v>0</v>
      </c>
      <c r="AA18" s="104">
        <f t="shared" ref="AA18" si="37">AA309</f>
        <v>0</v>
      </c>
    </row>
    <row r="19" spans="1:27" x14ac:dyDescent="0.2">
      <c r="A19" s="118" t="s">
        <v>202</v>
      </c>
      <c r="B19" s="98" t="s">
        <v>238</v>
      </c>
      <c r="C19" s="12"/>
      <c r="D19" s="44"/>
      <c r="G19" s="16"/>
      <c r="I19" s="35"/>
      <c r="J19" s="47"/>
      <c r="K19" s="66">
        <f t="shared" ref="K19:Y19" si="38">K326</f>
        <v>0</v>
      </c>
      <c r="L19" s="22"/>
      <c r="M19" s="22"/>
      <c r="N19" s="22">
        <f t="shared" si="38"/>
        <v>0</v>
      </c>
      <c r="O19" s="22">
        <f t="shared" si="38"/>
        <v>0</v>
      </c>
      <c r="P19" s="22">
        <f t="shared" si="38"/>
        <v>0</v>
      </c>
      <c r="Q19" s="22">
        <f t="shared" si="38"/>
        <v>0</v>
      </c>
      <c r="R19" s="22">
        <f t="shared" si="38"/>
        <v>0</v>
      </c>
      <c r="S19" s="23">
        <f t="shared" si="38"/>
        <v>0</v>
      </c>
      <c r="T19" s="74">
        <f t="shared" si="38"/>
        <v>0</v>
      </c>
      <c r="U19" s="66">
        <f t="shared" si="38"/>
        <v>0</v>
      </c>
      <c r="V19" s="104">
        <f t="shared" si="38"/>
        <v>0</v>
      </c>
      <c r="W19" s="104">
        <f t="shared" si="38"/>
        <v>0</v>
      </c>
      <c r="X19" s="104"/>
      <c r="Y19" s="104">
        <f t="shared" si="38"/>
        <v>0</v>
      </c>
      <c r="Z19" s="105">
        <f t="shared" ref="Z19" si="39">Z326</f>
        <v>0</v>
      </c>
      <c r="AA19" s="104">
        <f t="shared" ref="AA19" si="40">AA326</f>
        <v>0</v>
      </c>
    </row>
    <row r="20" spans="1:27" x14ac:dyDescent="0.2">
      <c r="A20" s="118" t="s">
        <v>203</v>
      </c>
      <c r="B20" s="98" t="s">
        <v>239</v>
      </c>
      <c r="C20" s="12"/>
      <c r="D20" s="44"/>
      <c r="G20" s="16"/>
      <c r="I20" s="35"/>
      <c r="J20" s="47"/>
      <c r="K20" s="66">
        <f t="shared" ref="K20:Y20" si="41">K344</f>
        <v>0</v>
      </c>
      <c r="L20" s="22"/>
      <c r="M20" s="22"/>
      <c r="N20" s="22">
        <f t="shared" si="41"/>
        <v>0</v>
      </c>
      <c r="O20" s="22">
        <f t="shared" si="41"/>
        <v>0</v>
      </c>
      <c r="P20" s="22">
        <f t="shared" si="41"/>
        <v>0</v>
      </c>
      <c r="Q20" s="22">
        <f t="shared" si="41"/>
        <v>0</v>
      </c>
      <c r="R20" s="22">
        <f t="shared" si="41"/>
        <v>0</v>
      </c>
      <c r="S20" s="23">
        <f t="shared" si="41"/>
        <v>0</v>
      </c>
      <c r="T20" s="74">
        <f t="shared" si="41"/>
        <v>0</v>
      </c>
      <c r="U20" s="66">
        <f t="shared" si="41"/>
        <v>0</v>
      </c>
      <c r="V20" s="104">
        <f t="shared" si="41"/>
        <v>0</v>
      </c>
      <c r="W20" s="104">
        <f t="shared" si="41"/>
        <v>0</v>
      </c>
      <c r="X20" s="104"/>
      <c r="Y20" s="104">
        <f t="shared" si="41"/>
        <v>0</v>
      </c>
      <c r="Z20" s="105">
        <f t="shared" ref="Z20" si="42">Z344</f>
        <v>0</v>
      </c>
      <c r="AA20" s="104">
        <f t="shared" ref="AA20" si="43">AA344</f>
        <v>0</v>
      </c>
    </row>
    <row r="21" spans="1:27" x14ac:dyDescent="0.2">
      <c r="A21" s="118" t="s">
        <v>198</v>
      </c>
      <c r="B21" s="98" t="s">
        <v>240</v>
      </c>
      <c r="C21" s="12"/>
      <c r="D21" s="44"/>
      <c r="G21" s="16"/>
      <c r="I21" s="35"/>
      <c r="J21" s="47"/>
      <c r="K21" s="66">
        <f t="shared" ref="K21:Y21" si="44">K368</f>
        <v>0</v>
      </c>
      <c r="L21" s="22"/>
      <c r="M21" s="22"/>
      <c r="N21" s="22">
        <f t="shared" si="44"/>
        <v>0</v>
      </c>
      <c r="O21" s="22">
        <f t="shared" si="44"/>
        <v>0</v>
      </c>
      <c r="P21" s="22">
        <f t="shared" si="44"/>
        <v>0</v>
      </c>
      <c r="Q21" s="22">
        <f t="shared" si="44"/>
        <v>0</v>
      </c>
      <c r="R21" s="22">
        <f t="shared" si="44"/>
        <v>0</v>
      </c>
      <c r="S21" s="23">
        <f t="shared" si="44"/>
        <v>0</v>
      </c>
      <c r="T21" s="74">
        <f t="shared" si="44"/>
        <v>0</v>
      </c>
      <c r="U21" s="66">
        <f t="shared" si="44"/>
        <v>0</v>
      </c>
      <c r="V21" s="104">
        <f t="shared" si="44"/>
        <v>0</v>
      </c>
      <c r="W21" s="104">
        <f t="shared" si="44"/>
        <v>0</v>
      </c>
      <c r="X21" s="104"/>
      <c r="Y21" s="104">
        <f t="shared" si="44"/>
        <v>0</v>
      </c>
      <c r="Z21" s="105">
        <f t="shared" ref="Z21" si="45">Z368</f>
        <v>0</v>
      </c>
      <c r="AA21" s="104">
        <f t="shared" ref="AA21" si="46">AA368</f>
        <v>0</v>
      </c>
    </row>
    <row r="22" spans="1:27" x14ac:dyDescent="0.2">
      <c r="A22" s="118" t="s">
        <v>201</v>
      </c>
      <c r="B22" s="98" t="s">
        <v>241</v>
      </c>
      <c r="C22" s="12"/>
      <c r="D22" s="44"/>
      <c r="G22" s="16"/>
      <c r="I22" s="35"/>
      <c r="J22" s="47"/>
      <c r="K22" s="66">
        <f t="shared" ref="K22:Y22" si="47">K388</f>
        <v>0</v>
      </c>
      <c r="L22" s="22"/>
      <c r="M22" s="22"/>
      <c r="N22" s="22">
        <f t="shared" si="47"/>
        <v>0</v>
      </c>
      <c r="O22" s="22">
        <f t="shared" si="47"/>
        <v>0</v>
      </c>
      <c r="P22" s="22">
        <f t="shared" si="47"/>
        <v>0</v>
      </c>
      <c r="Q22" s="22">
        <f t="shared" si="47"/>
        <v>0</v>
      </c>
      <c r="R22" s="22">
        <f t="shared" si="47"/>
        <v>0</v>
      </c>
      <c r="S22" s="23">
        <f t="shared" si="47"/>
        <v>0</v>
      </c>
      <c r="T22" s="74">
        <f t="shared" si="47"/>
        <v>0</v>
      </c>
      <c r="U22" s="66">
        <f t="shared" si="47"/>
        <v>0</v>
      </c>
      <c r="V22" s="104">
        <f t="shared" si="47"/>
        <v>0</v>
      </c>
      <c r="W22" s="104">
        <f t="shared" si="47"/>
        <v>0</v>
      </c>
      <c r="X22" s="104"/>
      <c r="Y22" s="104">
        <f t="shared" si="47"/>
        <v>0</v>
      </c>
      <c r="Z22" s="105">
        <f t="shared" ref="Z22" si="48">Z388</f>
        <v>0</v>
      </c>
      <c r="AA22" s="104">
        <f t="shared" ref="AA22" si="49">AA388</f>
        <v>0</v>
      </c>
    </row>
    <row r="23" spans="1:27" x14ac:dyDescent="0.2">
      <c r="A23" s="118" t="s">
        <v>200</v>
      </c>
      <c r="B23" s="98" t="s">
        <v>242</v>
      </c>
      <c r="C23" s="12"/>
      <c r="D23" s="44"/>
      <c r="G23" s="16"/>
      <c r="I23" s="35"/>
      <c r="J23" s="47"/>
      <c r="K23" s="66">
        <f t="shared" ref="K23:Y23" si="50">K407</f>
        <v>0</v>
      </c>
      <c r="L23" s="22"/>
      <c r="M23" s="22"/>
      <c r="N23" s="22">
        <f t="shared" si="50"/>
        <v>0</v>
      </c>
      <c r="O23" s="22">
        <f t="shared" si="50"/>
        <v>0</v>
      </c>
      <c r="P23" s="22">
        <f t="shared" si="50"/>
        <v>0</v>
      </c>
      <c r="Q23" s="22">
        <f t="shared" si="50"/>
        <v>0</v>
      </c>
      <c r="R23" s="22">
        <f t="shared" si="50"/>
        <v>0</v>
      </c>
      <c r="S23" s="23">
        <f t="shared" si="50"/>
        <v>0</v>
      </c>
      <c r="T23" s="74">
        <f t="shared" si="50"/>
        <v>0</v>
      </c>
      <c r="U23" s="66">
        <f t="shared" si="50"/>
        <v>0</v>
      </c>
      <c r="V23" s="104">
        <f t="shared" si="50"/>
        <v>0</v>
      </c>
      <c r="W23" s="104">
        <f t="shared" si="50"/>
        <v>0</v>
      </c>
      <c r="X23" s="104"/>
      <c r="Y23" s="104">
        <f t="shared" si="50"/>
        <v>0</v>
      </c>
      <c r="Z23" s="105">
        <f t="shared" ref="Z23" si="51">Z407</f>
        <v>0</v>
      </c>
      <c r="AA23" s="104">
        <f t="shared" ref="AA23" si="52">AA407</f>
        <v>0</v>
      </c>
    </row>
    <row r="24" spans="1:27" x14ac:dyDescent="0.2">
      <c r="A24" s="118" t="s">
        <v>199</v>
      </c>
      <c r="B24" s="98" t="s">
        <v>243</v>
      </c>
      <c r="C24" s="12"/>
      <c r="D24" s="44"/>
      <c r="G24" s="16"/>
      <c r="I24" s="35"/>
      <c r="J24" s="47"/>
      <c r="K24" s="66">
        <f t="shared" ref="K24:Y24" si="53">K422</f>
        <v>0</v>
      </c>
      <c r="L24" s="22"/>
      <c r="M24" s="22"/>
      <c r="N24" s="22">
        <f t="shared" si="53"/>
        <v>0</v>
      </c>
      <c r="O24" s="22">
        <f t="shared" si="53"/>
        <v>0</v>
      </c>
      <c r="P24" s="22">
        <f t="shared" si="53"/>
        <v>0</v>
      </c>
      <c r="Q24" s="22">
        <f t="shared" si="53"/>
        <v>0</v>
      </c>
      <c r="R24" s="22">
        <f t="shared" si="53"/>
        <v>0</v>
      </c>
      <c r="S24" s="23">
        <f t="shared" si="53"/>
        <v>0</v>
      </c>
      <c r="T24" s="74">
        <f t="shared" si="53"/>
        <v>0</v>
      </c>
      <c r="U24" s="66">
        <f t="shared" si="53"/>
        <v>0</v>
      </c>
      <c r="V24" s="104">
        <f t="shared" si="53"/>
        <v>0</v>
      </c>
      <c r="W24" s="104">
        <f t="shared" si="53"/>
        <v>0</v>
      </c>
      <c r="X24" s="104"/>
      <c r="Y24" s="104">
        <f t="shared" si="53"/>
        <v>0</v>
      </c>
      <c r="Z24" s="105">
        <f t="shared" ref="Z24" si="54">Z422</f>
        <v>0</v>
      </c>
      <c r="AA24" s="104">
        <f t="shared" ref="AA24" si="55">AA422</f>
        <v>0</v>
      </c>
    </row>
    <row r="25" spans="1:27" x14ac:dyDescent="0.2">
      <c r="A25" s="118" t="s">
        <v>206</v>
      </c>
      <c r="B25" s="98" t="s">
        <v>244</v>
      </c>
      <c r="C25" s="12"/>
      <c r="D25" s="44"/>
      <c r="G25" s="16"/>
      <c r="I25" s="35"/>
      <c r="J25" s="47"/>
      <c r="K25" s="66">
        <f t="shared" ref="K25:Y25" si="56">K444</f>
        <v>0</v>
      </c>
      <c r="L25" s="22"/>
      <c r="M25" s="22"/>
      <c r="N25" s="22">
        <f t="shared" si="56"/>
        <v>0</v>
      </c>
      <c r="O25" s="22">
        <f t="shared" si="56"/>
        <v>0</v>
      </c>
      <c r="P25" s="22">
        <f t="shared" si="56"/>
        <v>0</v>
      </c>
      <c r="Q25" s="22">
        <f t="shared" si="56"/>
        <v>0</v>
      </c>
      <c r="R25" s="22">
        <f t="shared" si="56"/>
        <v>0</v>
      </c>
      <c r="S25" s="23">
        <f t="shared" si="56"/>
        <v>0</v>
      </c>
      <c r="T25" s="74">
        <f t="shared" si="56"/>
        <v>0</v>
      </c>
      <c r="U25" s="66">
        <f t="shared" si="56"/>
        <v>0</v>
      </c>
      <c r="V25" s="104">
        <f t="shared" si="56"/>
        <v>0</v>
      </c>
      <c r="W25" s="104">
        <f t="shared" si="56"/>
        <v>0</v>
      </c>
      <c r="X25" s="104"/>
      <c r="Y25" s="104">
        <f t="shared" si="56"/>
        <v>0</v>
      </c>
      <c r="Z25" s="105">
        <f t="shared" ref="Z25" si="57">Z444</f>
        <v>0</v>
      </c>
      <c r="AA25" s="104">
        <f t="shared" ref="AA25" si="58">AA444</f>
        <v>0</v>
      </c>
    </row>
    <row r="26" spans="1:27" x14ac:dyDescent="0.2">
      <c r="A26" s="118" t="s">
        <v>204</v>
      </c>
      <c r="B26" s="98" t="s">
        <v>912</v>
      </c>
      <c r="C26" s="12"/>
      <c r="D26" s="44"/>
      <c r="G26" s="16"/>
      <c r="I26" s="35"/>
      <c r="J26" s="47"/>
      <c r="K26" s="66">
        <f t="shared" ref="K26:Y26" si="59">K462</f>
        <v>0</v>
      </c>
      <c r="L26" s="22"/>
      <c r="M26" s="22"/>
      <c r="N26" s="22">
        <f t="shared" si="59"/>
        <v>0</v>
      </c>
      <c r="O26" s="22">
        <f t="shared" si="59"/>
        <v>0</v>
      </c>
      <c r="P26" s="22">
        <f t="shared" si="59"/>
        <v>0</v>
      </c>
      <c r="Q26" s="22">
        <f t="shared" si="59"/>
        <v>0</v>
      </c>
      <c r="R26" s="22">
        <f t="shared" si="59"/>
        <v>0</v>
      </c>
      <c r="S26" s="23">
        <f t="shared" si="59"/>
        <v>0</v>
      </c>
      <c r="T26" s="74">
        <f t="shared" si="59"/>
        <v>0</v>
      </c>
      <c r="U26" s="66">
        <f t="shared" si="59"/>
        <v>0</v>
      </c>
      <c r="V26" s="104">
        <f t="shared" si="59"/>
        <v>0</v>
      </c>
      <c r="W26" s="104">
        <f t="shared" si="59"/>
        <v>0</v>
      </c>
      <c r="X26" s="104"/>
      <c r="Y26" s="104">
        <f t="shared" si="59"/>
        <v>0</v>
      </c>
      <c r="Z26" s="105">
        <f t="shared" ref="Z26" si="60">Z462</f>
        <v>0</v>
      </c>
      <c r="AA26" s="104">
        <f t="shared" ref="AA26" si="61">AA462</f>
        <v>0</v>
      </c>
    </row>
    <row r="27" spans="1:27" x14ac:dyDescent="0.2">
      <c r="A27" s="118" t="s">
        <v>205</v>
      </c>
      <c r="B27" s="98" t="s">
        <v>246</v>
      </c>
      <c r="J27" s="47"/>
      <c r="K27" s="66">
        <f t="shared" ref="K27:Y27" si="62">K473</f>
        <v>0</v>
      </c>
      <c r="L27" s="22"/>
      <c r="M27" s="22"/>
      <c r="N27" s="22">
        <f t="shared" si="62"/>
        <v>0</v>
      </c>
      <c r="O27" s="22">
        <f t="shared" si="62"/>
        <v>0</v>
      </c>
      <c r="P27" s="22">
        <f t="shared" si="62"/>
        <v>0</v>
      </c>
      <c r="Q27" s="22">
        <f t="shared" si="62"/>
        <v>0</v>
      </c>
      <c r="R27" s="22">
        <f t="shared" si="62"/>
        <v>0</v>
      </c>
      <c r="S27" s="23">
        <f t="shared" si="62"/>
        <v>0</v>
      </c>
      <c r="T27" s="74">
        <f t="shared" si="62"/>
        <v>0</v>
      </c>
      <c r="U27" s="66">
        <f t="shared" si="62"/>
        <v>0</v>
      </c>
      <c r="V27" s="104">
        <f t="shared" si="62"/>
        <v>0</v>
      </c>
      <c r="W27" s="104">
        <f t="shared" si="62"/>
        <v>0</v>
      </c>
      <c r="X27" s="104"/>
      <c r="Y27" s="104">
        <f t="shared" si="62"/>
        <v>0</v>
      </c>
      <c r="Z27" s="105">
        <f t="shared" ref="Z27" si="63">Z473</f>
        <v>0</v>
      </c>
      <c r="AA27" s="104">
        <f t="shared" ref="AA27" si="64">AA473</f>
        <v>0</v>
      </c>
    </row>
    <row r="28" spans="1:27" x14ac:dyDescent="0.2">
      <c r="A28" s="118" t="s">
        <v>207</v>
      </c>
      <c r="B28" s="98" t="s">
        <v>911</v>
      </c>
      <c r="C28" s="12"/>
      <c r="D28" s="44"/>
      <c r="G28" s="16"/>
      <c r="I28" s="35"/>
      <c r="J28" s="47"/>
      <c r="K28" s="66">
        <f t="shared" ref="K28:Y28" si="65">K491</f>
        <v>0</v>
      </c>
      <c r="L28" s="22"/>
      <c r="M28" s="22"/>
      <c r="N28" s="22">
        <f t="shared" si="65"/>
        <v>0</v>
      </c>
      <c r="O28" s="22">
        <f t="shared" si="65"/>
        <v>0</v>
      </c>
      <c r="P28" s="22">
        <f t="shared" si="65"/>
        <v>0</v>
      </c>
      <c r="Q28" s="22">
        <f t="shared" si="65"/>
        <v>0</v>
      </c>
      <c r="R28" s="22">
        <f t="shared" si="65"/>
        <v>0</v>
      </c>
      <c r="S28" s="23">
        <f t="shared" si="65"/>
        <v>0</v>
      </c>
      <c r="T28" s="74">
        <f t="shared" si="65"/>
        <v>0</v>
      </c>
      <c r="U28" s="66">
        <f t="shared" si="65"/>
        <v>0</v>
      </c>
      <c r="V28" s="104">
        <f t="shared" si="65"/>
        <v>0</v>
      </c>
      <c r="W28" s="104">
        <f t="shared" si="65"/>
        <v>0</v>
      </c>
      <c r="X28" s="104"/>
      <c r="Y28" s="104">
        <f t="shared" si="65"/>
        <v>0</v>
      </c>
      <c r="Z28" s="105">
        <f t="shared" ref="Z28" si="66">Z491</f>
        <v>0</v>
      </c>
      <c r="AA28" s="104">
        <f t="shared" ref="AA28" si="67">AA491</f>
        <v>0</v>
      </c>
    </row>
    <row r="29" spans="1:27" x14ac:dyDescent="0.2">
      <c r="A29" s="118" t="s">
        <v>208</v>
      </c>
      <c r="B29" s="98" t="s">
        <v>910</v>
      </c>
      <c r="C29" s="12"/>
      <c r="D29" s="44"/>
      <c r="G29" s="16"/>
      <c r="I29" s="35"/>
      <c r="J29" s="47"/>
      <c r="K29" s="67">
        <f t="shared" ref="K29:Y29" si="68">K500</f>
        <v>0</v>
      </c>
      <c r="L29" s="24"/>
      <c r="M29" s="24"/>
      <c r="N29" s="24">
        <f t="shared" si="68"/>
        <v>0</v>
      </c>
      <c r="O29" s="24">
        <f t="shared" si="68"/>
        <v>0</v>
      </c>
      <c r="P29" s="24">
        <f t="shared" si="68"/>
        <v>0</v>
      </c>
      <c r="Q29" s="24">
        <f t="shared" si="68"/>
        <v>0</v>
      </c>
      <c r="R29" s="24">
        <f t="shared" si="68"/>
        <v>0</v>
      </c>
      <c r="S29" s="25">
        <f t="shared" si="68"/>
        <v>0</v>
      </c>
      <c r="T29" s="75">
        <f t="shared" si="68"/>
        <v>0</v>
      </c>
      <c r="U29" s="67">
        <f t="shared" si="68"/>
        <v>0</v>
      </c>
      <c r="V29" s="106">
        <f t="shared" si="68"/>
        <v>0</v>
      </c>
      <c r="W29" s="106">
        <f t="shared" si="68"/>
        <v>0</v>
      </c>
      <c r="X29" s="106"/>
      <c r="Y29" s="106">
        <f t="shared" si="68"/>
        <v>0</v>
      </c>
      <c r="Z29" s="105">
        <f t="shared" ref="Z29" si="69">Z500</f>
        <v>0</v>
      </c>
      <c r="AA29" s="106">
        <f t="shared" ref="AA29" si="70">AA500</f>
        <v>0</v>
      </c>
    </row>
    <row r="30" spans="1:27" x14ac:dyDescent="0.2">
      <c r="A30" s="118" t="s">
        <v>210</v>
      </c>
      <c r="B30" s="98" t="s">
        <v>408</v>
      </c>
      <c r="C30" s="12"/>
      <c r="D30" s="44"/>
      <c r="G30" s="16"/>
      <c r="I30" s="35"/>
      <c r="J30" s="47"/>
      <c r="K30" s="67">
        <f t="shared" ref="K30:Y30" si="71">K505</f>
        <v>0</v>
      </c>
      <c r="L30" s="24"/>
      <c r="M30" s="24"/>
      <c r="N30" s="24">
        <f t="shared" si="71"/>
        <v>0</v>
      </c>
      <c r="O30" s="24">
        <f t="shared" si="71"/>
        <v>0</v>
      </c>
      <c r="P30" s="24">
        <f t="shared" si="71"/>
        <v>0</v>
      </c>
      <c r="Q30" s="24">
        <f t="shared" si="71"/>
        <v>0</v>
      </c>
      <c r="R30" s="24">
        <f t="shared" si="71"/>
        <v>0</v>
      </c>
      <c r="S30" s="25">
        <f t="shared" si="71"/>
        <v>0</v>
      </c>
      <c r="T30" s="75">
        <f t="shared" si="71"/>
        <v>0</v>
      </c>
      <c r="U30" s="67">
        <f t="shared" si="71"/>
        <v>0</v>
      </c>
      <c r="V30" s="106">
        <f t="shared" si="71"/>
        <v>0</v>
      </c>
      <c r="W30" s="106">
        <f t="shared" si="71"/>
        <v>0</v>
      </c>
      <c r="X30" s="106"/>
      <c r="Y30" s="106">
        <f t="shared" si="71"/>
        <v>0</v>
      </c>
      <c r="Z30" s="105">
        <f t="shared" ref="Z30" si="72">Z505</f>
        <v>0</v>
      </c>
      <c r="AA30" s="106">
        <f t="shared" ref="AA30" si="73">AA505</f>
        <v>0</v>
      </c>
    </row>
    <row r="31" spans="1:27" x14ac:dyDescent="0.2">
      <c r="A31" s="118" t="s">
        <v>212</v>
      </c>
      <c r="B31" s="98" t="s">
        <v>249</v>
      </c>
      <c r="C31" s="12"/>
      <c r="D31" s="44"/>
      <c r="G31" s="16"/>
      <c r="I31" s="35"/>
      <c r="J31" s="47"/>
      <c r="K31" s="67">
        <f t="shared" ref="K31:Y31" si="74">K508</f>
        <v>0</v>
      </c>
      <c r="L31" s="24"/>
      <c r="M31" s="24"/>
      <c r="N31" s="24">
        <f t="shared" si="74"/>
        <v>0</v>
      </c>
      <c r="O31" s="24">
        <f t="shared" si="74"/>
        <v>0</v>
      </c>
      <c r="P31" s="24">
        <f t="shared" si="74"/>
        <v>0</v>
      </c>
      <c r="Q31" s="24">
        <f t="shared" si="74"/>
        <v>0</v>
      </c>
      <c r="R31" s="24">
        <f t="shared" si="74"/>
        <v>0</v>
      </c>
      <c r="S31" s="25">
        <f t="shared" si="74"/>
        <v>0</v>
      </c>
      <c r="T31" s="75">
        <f t="shared" si="74"/>
        <v>0</v>
      </c>
      <c r="U31" s="67">
        <f t="shared" si="74"/>
        <v>0</v>
      </c>
      <c r="V31" s="106">
        <f t="shared" si="74"/>
        <v>0</v>
      </c>
      <c r="W31" s="106">
        <f t="shared" si="74"/>
        <v>0</v>
      </c>
      <c r="X31" s="106"/>
      <c r="Y31" s="106">
        <f t="shared" si="74"/>
        <v>0</v>
      </c>
      <c r="Z31" s="105">
        <f t="shared" ref="Z31" si="75">Z508</f>
        <v>0</v>
      </c>
      <c r="AA31" s="106">
        <f t="shared" ref="AA31" si="76">AA508</f>
        <v>0</v>
      </c>
    </row>
    <row r="32" spans="1:27" x14ac:dyDescent="0.2">
      <c r="A32" s="118" t="s">
        <v>218</v>
      </c>
      <c r="B32" s="98" t="s">
        <v>250</v>
      </c>
      <c r="C32" s="12"/>
      <c r="D32" s="44"/>
      <c r="G32" s="16"/>
      <c r="I32" s="35"/>
      <c r="J32" s="47"/>
      <c r="K32" s="68">
        <f t="shared" ref="K32:Y32" si="77">K526</f>
        <v>0</v>
      </c>
      <c r="L32" s="26"/>
      <c r="M32" s="26"/>
      <c r="N32" s="26">
        <f t="shared" si="77"/>
        <v>0</v>
      </c>
      <c r="O32" s="26">
        <f t="shared" si="77"/>
        <v>0</v>
      </c>
      <c r="P32" s="26">
        <f t="shared" si="77"/>
        <v>0</v>
      </c>
      <c r="Q32" s="26">
        <f t="shared" si="77"/>
        <v>0</v>
      </c>
      <c r="R32" s="26">
        <f t="shared" si="77"/>
        <v>0</v>
      </c>
      <c r="S32" s="27">
        <f t="shared" si="77"/>
        <v>0</v>
      </c>
      <c r="T32" s="76">
        <f t="shared" si="77"/>
        <v>0</v>
      </c>
      <c r="U32" s="68">
        <f t="shared" si="77"/>
        <v>0</v>
      </c>
      <c r="V32" s="107">
        <f t="shared" si="77"/>
        <v>0</v>
      </c>
      <c r="W32" s="107">
        <f t="shared" si="77"/>
        <v>0</v>
      </c>
      <c r="X32" s="107"/>
      <c r="Y32" s="107">
        <f t="shared" si="77"/>
        <v>0</v>
      </c>
      <c r="Z32" s="115">
        <f t="shared" ref="Z32" si="78">Z526</f>
        <v>0</v>
      </c>
      <c r="AA32" s="107">
        <f t="shared" ref="AA32" si="79">AA526</f>
        <v>0</v>
      </c>
    </row>
    <row r="33" spans="1:27" x14ac:dyDescent="0.2">
      <c r="A33" s="118"/>
      <c r="B33" s="119" t="s">
        <v>262</v>
      </c>
      <c r="C33" s="12"/>
      <c r="D33" s="44"/>
      <c r="G33" s="16"/>
      <c r="I33" s="35"/>
      <c r="J33" s="47"/>
      <c r="K33" s="69">
        <f>SUM(K12:K32)</f>
        <v>0</v>
      </c>
      <c r="L33" s="29"/>
      <c r="M33" s="29"/>
      <c r="N33" s="29">
        <f t="shared" ref="N33:AA33" si="80">SUM(N12:N32)</f>
        <v>0</v>
      </c>
      <c r="O33" s="29">
        <f t="shared" si="80"/>
        <v>0</v>
      </c>
      <c r="P33" s="29">
        <f t="shared" si="80"/>
        <v>0</v>
      </c>
      <c r="Q33" s="29">
        <f t="shared" si="80"/>
        <v>0</v>
      </c>
      <c r="R33" s="29">
        <f t="shared" si="80"/>
        <v>0</v>
      </c>
      <c r="S33" s="30">
        <f t="shared" si="80"/>
        <v>0</v>
      </c>
      <c r="T33" s="77">
        <f t="shared" si="80"/>
        <v>0</v>
      </c>
      <c r="U33" s="69">
        <f t="shared" si="80"/>
        <v>0</v>
      </c>
      <c r="V33" s="108">
        <f t="shared" si="80"/>
        <v>0</v>
      </c>
      <c r="W33" s="108">
        <f t="shared" si="80"/>
        <v>0</v>
      </c>
      <c r="X33" s="108"/>
      <c r="Y33" s="108">
        <f t="shared" si="80"/>
        <v>0</v>
      </c>
      <c r="Z33" s="105">
        <f t="shared" si="80"/>
        <v>0</v>
      </c>
      <c r="AA33" s="108">
        <f t="shared" si="80"/>
        <v>0</v>
      </c>
    </row>
    <row r="34" spans="1:27" x14ac:dyDescent="0.2">
      <c r="A34" s="118"/>
      <c r="B34" s="98"/>
      <c r="C34" s="12"/>
      <c r="D34" s="44"/>
      <c r="G34" s="16"/>
      <c r="I34" s="35"/>
      <c r="J34" s="47"/>
      <c r="K34" s="66"/>
      <c r="L34" s="22"/>
      <c r="M34" s="22"/>
      <c r="N34" s="22"/>
      <c r="O34" s="22"/>
      <c r="Q34" s="22"/>
      <c r="R34" s="22"/>
      <c r="S34" s="23"/>
      <c r="T34" s="74"/>
      <c r="U34" s="61"/>
      <c r="V34" s="104"/>
      <c r="W34" s="104"/>
      <c r="X34" s="104"/>
      <c r="Y34" s="104"/>
      <c r="AA34" s="22"/>
    </row>
    <row r="35" spans="1:27" x14ac:dyDescent="0.2">
      <c r="A35" s="118"/>
      <c r="B35" s="117" t="s">
        <v>888</v>
      </c>
      <c r="C35" s="12"/>
      <c r="D35" s="44"/>
      <c r="G35" s="16"/>
      <c r="I35" s="35"/>
      <c r="J35" s="47"/>
      <c r="K35" s="66"/>
      <c r="L35" s="22"/>
      <c r="M35" s="22"/>
      <c r="N35" s="22"/>
      <c r="O35" s="22"/>
      <c r="Q35" s="22"/>
      <c r="R35" s="22"/>
      <c r="S35" s="23"/>
      <c r="T35" s="74"/>
      <c r="U35" s="61"/>
      <c r="V35" s="104"/>
      <c r="W35" s="104"/>
      <c r="X35" s="104"/>
      <c r="Y35" s="104"/>
      <c r="AA35" s="22"/>
    </row>
    <row r="36" spans="1:27" x14ac:dyDescent="0.2">
      <c r="A36" s="118" t="s">
        <v>889</v>
      </c>
      <c r="B36" s="98" t="s">
        <v>900</v>
      </c>
      <c r="C36" s="12"/>
      <c r="D36" s="44"/>
      <c r="G36" s="16"/>
      <c r="I36" s="35"/>
      <c r="J36" s="47"/>
      <c r="K36" s="66">
        <f>K545</f>
        <v>0</v>
      </c>
      <c r="L36" s="66"/>
      <c r="M36" s="66"/>
      <c r="N36" s="66">
        <f t="shared" ref="N36:AA36" si="81">N545</f>
        <v>0</v>
      </c>
      <c r="O36" s="66">
        <f t="shared" si="81"/>
        <v>0</v>
      </c>
      <c r="P36" s="66">
        <f t="shared" si="81"/>
        <v>0</v>
      </c>
      <c r="Q36" s="66">
        <f t="shared" si="81"/>
        <v>0</v>
      </c>
      <c r="R36" s="66">
        <f t="shared" si="81"/>
        <v>0</v>
      </c>
      <c r="S36" s="66">
        <f t="shared" si="81"/>
        <v>0</v>
      </c>
      <c r="T36" s="74">
        <f t="shared" si="81"/>
        <v>0</v>
      </c>
      <c r="U36" s="66">
        <f t="shared" si="81"/>
        <v>0</v>
      </c>
      <c r="V36" s="106">
        <f t="shared" si="81"/>
        <v>0</v>
      </c>
      <c r="W36" s="106">
        <f t="shared" si="81"/>
        <v>0</v>
      </c>
      <c r="X36" s="106"/>
      <c r="Y36" s="106">
        <f t="shared" si="81"/>
        <v>0</v>
      </c>
      <c r="Z36" s="105">
        <f t="shared" ref="Z36" si="82">Z545</f>
        <v>0</v>
      </c>
      <c r="AA36" s="106">
        <f t="shared" si="81"/>
        <v>0</v>
      </c>
    </row>
    <row r="37" spans="1:27" x14ac:dyDescent="0.2">
      <c r="A37" s="118" t="s">
        <v>890</v>
      </c>
      <c r="B37" s="98" t="s">
        <v>835</v>
      </c>
      <c r="C37" s="12"/>
      <c r="D37" s="44"/>
      <c r="G37" s="16"/>
      <c r="I37" s="35"/>
      <c r="J37" s="47"/>
      <c r="K37" s="66">
        <f>K559</f>
        <v>0</v>
      </c>
      <c r="L37" s="66"/>
      <c r="M37" s="66"/>
      <c r="N37" s="66">
        <f t="shared" ref="N37:AA37" si="83">N559</f>
        <v>0</v>
      </c>
      <c r="O37" s="66">
        <f t="shared" si="83"/>
        <v>0</v>
      </c>
      <c r="P37" s="66">
        <f t="shared" si="83"/>
        <v>0</v>
      </c>
      <c r="Q37" s="66">
        <f t="shared" si="83"/>
        <v>0</v>
      </c>
      <c r="R37" s="66">
        <f t="shared" si="83"/>
        <v>0</v>
      </c>
      <c r="S37" s="66">
        <f t="shared" si="83"/>
        <v>0</v>
      </c>
      <c r="T37" s="74">
        <f t="shared" si="83"/>
        <v>0</v>
      </c>
      <c r="U37" s="66">
        <f t="shared" si="83"/>
        <v>0</v>
      </c>
      <c r="V37" s="106">
        <f t="shared" si="83"/>
        <v>0</v>
      </c>
      <c r="W37" s="106">
        <f t="shared" si="83"/>
        <v>0</v>
      </c>
      <c r="X37" s="106"/>
      <c r="Y37" s="106">
        <f t="shared" si="83"/>
        <v>0</v>
      </c>
      <c r="Z37" s="105">
        <f t="shared" si="83"/>
        <v>0</v>
      </c>
      <c r="AA37" s="106">
        <f t="shared" si="83"/>
        <v>0</v>
      </c>
    </row>
    <row r="38" spans="1:27" x14ac:dyDescent="0.2">
      <c r="A38" s="118" t="s">
        <v>891</v>
      </c>
      <c r="B38" s="98" t="s">
        <v>847</v>
      </c>
      <c r="C38" s="12"/>
      <c r="D38" s="44"/>
      <c r="G38" s="16"/>
      <c r="I38" s="35"/>
      <c r="J38" s="47"/>
      <c r="K38" s="66">
        <f>K572</f>
        <v>0</v>
      </c>
      <c r="L38" s="66"/>
      <c r="M38" s="66"/>
      <c r="N38" s="66">
        <f t="shared" ref="N38:AA38" si="84">N572</f>
        <v>0</v>
      </c>
      <c r="O38" s="66">
        <f t="shared" si="84"/>
        <v>0</v>
      </c>
      <c r="P38" s="66">
        <f t="shared" si="84"/>
        <v>0</v>
      </c>
      <c r="Q38" s="66">
        <f t="shared" si="84"/>
        <v>0</v>
      </c>
      <c r="R38" s="66">
        <f t="shared" si="84"/>
        <v>0</v>
      </c>
      <c r="S38" s="66">
        <f t="shared" si="84"/>
        <v>0</v>
      </c>
      <c r="T38" s="74">
        <f t="shared" si="84"/>
        <v>0</v>
      </c>
      <c r="U38" s="66">
        <f t="shared" si="84"/>
        <v>0</v>
      </c>
      <c r="V38" s="106">
        <f t="shared" si="84"/>
        <v>0</v>
      </c>
      <c r="W38" s="106">
        <f t="shared" si="84"/>
        <v>0</v>
      </c>
      <c r="X38" s="106"/>
      <c r="Y38" s="106">
        <f t="shared" si="84"/>
        <v>0</v>
      </c>
      <c r="Z38" s="105">
        <f t="shared" ref="Z38" si="85">Z572</f>
        <v>0</v>
      </c>
      <c r="AA38" s="106">
        <f t="shared" si="84"/>
        <v>0</v>
      </c>
    </row>
    <row r="39" spans="1:27" x14ac:dyDescent="0.2">
      <c r="A39" s="118" t="s">
        <v>892</v>
      </c>
      <c r="B39" s="98" t="s">
        <v>858</v>
      </c>
      <c r="C39" s="12"/>
      <c r="D39" s="44"/>
      <c r="G39" s="16"/>
      <c r="I39" s="35"/>
      <c r="J39" s="47"/>
      <c r="K39" s="66">
        <f>K599</f>
        <v>0</v>
      </c>
      <c r="L39" s="66"/>
      <c r="M39" s="66"/>
      <c r="N39" s="66">
        <f t="shared" ref="N39:AA39" si="86">N599</f>
        <v>0</v>
      </c>
      <c r="O39" s="66">
        <f t="shared" si="86"/>
        <v>0</v>
      </c>
      <c r="P39" s="66">
        <f t="shared" si="86"/>
        <v>0</v>
      </c>
      <c r="Q39" s="66">
        <f t="shared" si="86"/>
        <v>0</v>
      </c>
      <c r="R39" s="66">
        <f t="shared" si="86"/>
        <v>0</v>
      </c>
      <c r="S39" s="66">
        <f t="shared" si="86"/>
        <v>0</v>
      </c>
      <c r="T39" s="74">
        <f t="shared" si="86"/>
        <v>0</v>
      </c>
      <c r="U39" s="66">
        <f t="shared" si="86"/>
        <v>0</v>
      </c>
      <c r="V39" s="106">
        <f t="shared" si="86"/>
        <v>0</v>
      </c>
      <c r="W39" s="106">
        <f t="shared" si="86"/>
        <v>0</v>
      </c>
      <c r="X39" s="106"/>
      <c r="Y39" s="106">
        <f t="shared" si="86"/>
        <v>0</v>
      </c>
      <c r="Z39" s="105">
        <f t="shared" ref="Z39" si="87">Z599</f>
        <v>0</v>
      </c>
      <c r="AA39" s="106">
        <f t="shared" si="86"/>
        <v>0</v>
      </c>
    </row>
    <row r="40" spans="1:27" x14ac:dyDescent="0.2">
      <c r="A40" s="118" t="s">
        <v>893</v>
      </c>
      <c r="B40" s="98" t="s">
        <v>879</v>
      </c>
      <c r="C40" s="12"/>
      <c r="D40" s="44"/>
      <c r="G40" s="16"/>
      <c r="I40" s="35"/>
      <c r="J40" s="47"/>
      <c r="K40" s="68">
        <f>K615</f>
        <v>0</v>
      </c>
      <c r="L40" s="26"/>
      <c r="M40" s="26"/>
      <c r="N40" s="26">
        <f t="shared" ref="N40:AA40" si="88">N615</f>
        <v>0</v>
      </c>
      <c r="O40" s="26">
        <f t="shared" si="88"/>
        <v>0</v>
      </c>
      <c r="P40" s="26">
        <f t="shared" si="88"/>
        <v>0</v>
      </c>
      <c r="Q40" s="26">
        <f t="shared" si="88"/>
        <v>0</v>
      </c>
      <c r="R40" s="26">
        <f t="shared" si="88"/>
        <v>0</v>
      </c>
      <c r="S40" s="27">
        <f t="shared" si="88"/>
        <v>0</v>
      </c>
      <c r="T40" s="76">
        <f t="shared" si="88"/>
        <v>0</v>
      </c>
      <c r="U40" s="68">
        <f t="shared" si="88"/>
        <v>0</v>
      </c>
      <c r="V40" s="107">
        <f t="shared" si="88"/>
        <v>0</v>
      </c>
      <c r="W40" s="107">
        <f t="shared" si="88"/>
        <v>0</v>
      </c>
      <c r="X40" s="107"/>
      <c r="Y40" s="107">
        <f t="shared" si="88"/>
        <v>0</v>
      </c>
      <c r="Z40" s="115">
        <f t="shared" ref="Z40" si="89">Z615</f>
        <v>0</v>
      </c>
      <c r="AA40" s="107">
        <f t="shared" si="88"/>
        <v>0</v>
      </c>
    </row>
    <row r="41" spans="1:27" x14ac:dyDescent="0.2">
      <c r="A41" s="118"/>
      <c r="B41" s="119" t="s">
        <v>894</v>
      </c>
      <c r="C41" s="12"/>
      <c r="D41" s="44"/>
      <c r="G41" s="16"/>
      <c r="I41" s="35"/>
      <c r="J41" s="47"/>
      <c r="K41" s="69">
        <f>SUM(K36:K40)</f>
        <v>0</v>
      </c>
      <c r="L41" s="29"/>
      <c r="M41" s="29"/>
      <c r="N41" s="29">
        <f t="shared" ref="N41:AA41" si="90">SUM(N36:N40)</f>
        <v>0</v>
      </c>
      <c r="O41" s="29">
        <f t="shared" si="90"/>
        <v>0</v>
      </c>
      <c r="P41" s="29">
        <f t="shared" si="90"/>
        <v>0</v>
      </c>
      <c r="Q41" s="29">
        <f t="shared" si="90"/>
        <v>0</v>
      </c>
      <c r="R41" s="29">
        <f t="shared" si="90"/>
        <v>0</v>
      </c>
      <c r="S41" s="30">
        <f t="shared" si="90"/>
        <v>0</v>
      </c>
      <c r="T41" s="77">
        <f t="shared" si="90"/>
        <v>0</v>
      </c>
      <c r="U41" s="69">
        <f t="shared" si="90"/>
        <v>0</v>
      </c>
      <c r="V41" s="108">
        <f t="shared" si="90"/>
        <v>0</v>
      </c>
      <c r="W41" s="108">
        <f t="shared" si="90"/>
        <v>0</v>
      </c>
      <c r="X41" s="108"/>
      <c r="Y41" s="108">
        <f t="shared" si="90"/>
        <v>0</v>
      </c>
      <c r="Z41" s="105">
        <f t="shared" ref="Z41" si="91">SUM(Z36:Z40)</f>
        <v>0</v>
      </c>
      <c r="AA41" s="108">
        <f t="shared" si="90"/>
        <v>0</v>
      </c>
    </row>
    <row r="42" spans="1:27" x14ac:dyDescent="0.2">
      <c r="A42" s="118"/>
      <c r="B42" s="98"/>
      <c r="C42" s="12"/>
      <c r="D42" s="44"/>
      <c r="G42" s="16"/>
      <c r="I42" s="35"/>
      <c r="J42" s="47"/>
      <c r="K42" s="69"/>
      <c r="L42" s="29"/>
      <c r="M42" s="29"/>
      <c r="N42" s="29"/>
      <c r="O42" s="29"/>
      <c r="P42" s="29"/>
      <c r="Q42" s="29"/>
      <c r="R42" s="29"/>
      <c r="S42" s="30"/>
      <c r="T42" s="77"/>
      <c r="U42" s="69"/>
      <c r="V42" s="108"/>
      <c r="W42" s="108"/>
      <c r="X42" s="108"/>
      <c r="Y42" s="108"/>
      <c r="AA42" s="29"/>
    </row>
    <row r="43" spans="1:27" x14ac:dyDescent="0.2">
      <c r="A43" s="118"/>
      <c r="B43" s="117" t="s">
        <v>257</v>
      </c>
      <c r="C43" s="21"/>
      <c r="D43" s="46"/>
      <c r="G43" s="16"/>
      <c r="I43" s="35"/>
      <c r="J43" s="47"/>
      <c r="P43" s="13"/>
      <c r="T43" s="78"/>
      <c r="U43" s="60"/>
      <c r="V43" s="110"/>
      <c r="W43" s="110"/>
      <c r="X43" s="110"/>
      <c r="Y43" s="110"/>
      <c r="AA43" s="13"/>
    </row>
    <row r="44" spans="1:27" x14ac:dyDescent="0.2">
      <c r="A44" s="118" t="s">
        <v>513</v>
      </c>
      <c r="B44" s="98" t="s">
        <v>514</v>
      </c>
      <c r="C44" s="12"/>
      <c r="D44" s="44"/>
      <c r="G44" s="16"/>
      <c r="I44" s="35"/>
      <c r="J44" s="47"/>
      <c r="K44" s="66">
        <f t="shared" ref="K44:Y44" si="92">K639</f>
        <v>0</v>
      </c>
      <c r="L44" s="22"/>
      <c r="M44" s="22"/>
      <c r="N44" s="22">
        <f t="shared" si="92"/>
        <v>0</v>
      </c>
      <c r="O44" s="22">
        <f t="shared" si="92"/>
        <v>0</v>
      </c>
      <c r="P44" s="22">
        <f t="shared" si="92"/>
        <v>0</v>
      </c>
      <c r="Q44" s="22">
        <f t="shared" si="92"/>
        <v>0</v>
      </c>
      <c r="R44" s="22">
        <f t="shared" si="92"/>
        <v>0</v>
      </c>
      <c r="S44" s="23">
        <f t="shared" si="92"/>
        <v>0</v>
      </c>
      <c r="T44" s="74">
        <f t="shared" si="92"/>
        <v>0</v>
      </c>
      <c r="U44" s="61">
        <f t="shared" si="92"/>
        <v>0</v>
      </c>
      <c r="V44" s="104">
        <f t="shared" si="92"/>
        <v>0</v>
      </c>
      <c r="W44" s="104">
        <f t="shared" si="92"/>
        <v>0</v>
      </c>
      <c r="X44" s="104"/>
      <c r="Y44" s="104">
        <f t="shared" si="92"/>
        <v>0</v>
      </c>
      <c r="Z44" s="105">
        <f t="shared" ref="Z44" si="93">Z639</f>
        <v>0</v>
      </c>
      <c r="AA44" s="104">
        <f t="shared" ref="AA44" si="94">AA639</f>
        <v>0</v>
      </c>
    </row>
    <row r="45" spans="1:27" ht="10.5" customHeight="1" x14ac:dyDescent="0.2">
      <c r="A45" s="118" t="s">
        <v>213</v>
      </c>
      <c r="B45" s="98" t="s">
        <v>251</v>
      </c>
      <c r="C45" s="12"/>
      <c r="D45" s="44"/>
      <c r="G45" s="16"/>
      <c r="I45" s="35"/>
      <c r="J45" s="47"/>
      <c r="K45" s="66">
        <f t="shared" ref="K45:Y45" si="95">K653</f>
        <v>0</v>
      </c>
      <c r="L45" s="22"/>
      <c r="M45" s="22"/>
      <c r="N45" s="22">
        <f t="shared" si="95"/>
        <v>0</v>
      </c>
      <c r="O45" s="22">
        <f t="shared" si="95"/>
        <v>0</v>
      </c>
      <c r="P45" s="22">
        <f t="shared" si="95"/>
        <v>0</v>
      </c>
      <c r="Q45" s="22">
        <f t="shared" si="95"/>
        <v>0</v>
      </c>
      <c r="R45" s="22">
        <f t="shared" si="95"/>
        <v>0</v>
      </c>
      <c r="S45" s="23">
        <f t="shared" si="95"/>
        <v>0</v>
      </c>
      <c r="T45" s="74">
        <f t="shared" si="95"/>
        <v>0</v>
      </c>
      <c r="U45" s="66">
        <f t="shared" si="95"/>
        <v>0</v>
      </c>
      <c r="V45" s="104">
        <f t="shared" si="95"/>
        <v>0</v>
      </c>
      <c r="W45" s="104">
        <f t="shared" si="95"/>
        <v>0</v>
      </c>
      <c r="X45" s="104"/>
      <c r="Y45" s="104">
        <f t="shared" si="95"/>
        <v>0</v>
      </c>
      <c r="Z45" s="105">
        <f t="shared" ref="Z45" si="96">Z653</f>
        <v>0</v>
      </c>
      <c r="AA45" s="104">
        <f t="shared" ref="AA45" si="97">AA653</f>
        <v>0</v>
      </c>
    </row>
    <row r="46" spans="1:27" x14ac:dyDescent="0.2">
      <c r="A46" s="118" t="s">
        <v>214</v>
      </c>
      <c r="B46" s="98" t="s">
        <v>252</v>
      </c>
      <c r="C46" s="12"/>
      <c r="D46" s="44"/>
      <c r="G46" s="16"/>
      <c r="I46" s="35"/>
      <c r="J46" s="47"/>
      <c r="K46" s="66">
        <f t="shared" ref="K46:Y46" si="98">K663</f>
        <v>0</v>
      </c>
      <c r="L46" s="22"/>
      <c r="M46" s="22"/>
      <c r="N46" s="22">
        <f t="shared" si="98"/>
        <v>0</v>
      </c>
      <c r="O46" s="22">
        <f t="shared" si="98"/>
        <v>0</v>
      </c>
      <c r="P46" s="22">
        <f t="shared" si="98"/>
        <v>0</v>
      </c>
      <c r="Q46" s="22">
        <f t="shared" si="98"/>
        <v>0</v>
      </c>
      <c r="R46" s="22">
        <f t="shared" si="98"/>
        <v>0</v>
      </c>
      <c r="S46" s="23">
        <f t="shared" si="98"/>
        <v>0</v>
      </c>
      <c r="T46" s="74">
        <f t="shared" si="98"/>
        <v>0</v>
      </c>
      <c r="U46" s="66">
        <f t="shared" si="98"/>
        <v>0</v>
      </c>
      <c r="V46" s="104">
        <f t="shared" si="98"/>
        <v>0</v>
      </c>
      <c r="W46" s="104">
        <f t="shared" si="98"/>
        <v>0</v>
      </c>
      <c r="X46" s="104"/>
      <c r="Y46" s="104">
        <f t="shared" si="98"/>
        <v>0</v>
      </c>
      <c r="Z46" s="105">
        <f t="shared" ref="Z46" si="99">Z663</f>
        <v>0</v>
      </c>
      <c r="AA46" s="104">
        <f t="shared" ref="AA46" si="100">AA663</f>
        <v>0</v>
      </c>
    </row>
    <row r="47" spans="1:27" x14ac:dyDescent="0.2">
      <c r="A47" s="118" t="s">
        <v>220</v>
      </c>
      <c r="B47" s="98" t="s">
        <v>913</v>
      </c>
      <c r="C47" s="12"/>
      <c r="D47" s="44"/>
      <c r="G47" s="16"/>
      <c r="I47" s="35"/>
      <c r="J47" s="47"/>
      <c r="K47" s="70">
        <f t="shared" ref="K47:Y47" si="101">K687</f>
        <v>0</v>
      </c>
      <c r="L47" s="31"/>
      <c r="M47" s="31"/>
      <c r="N47" s="31">
        <f t="shared" si="101"/>
        <v>0</v>
      </c>
      <c r="O47" s="31">
        <f t="shared" si="101"/>
        <v>0</v>
      </c>
      <c r="P47" s="31">
        <f t="shared" si="101"/>
        <v>0</v>
      </c>
      <c r="Q47" s="31">
        <f t="shared" si="101"/>
        <v>0</v>
      </c>
      <c r="R47" s="31">
        <f t="shared" si="101"/>
        <v>0</v>
      </c>
      <c r="S47" s="32">
        <f t="shared" si="101"/>
        <v>0</v>
      </c>
      <c r="T47" s="79">
        <f t="shared" si="101"/>
        <v>0</v>
      </c>
      <c r="U47" s="70">
        <f t="shared" si="101"/>
        <v>0</v>
      </c>
      <c r="V47" s="109">
        <f t="shared" si="101"/>
        <v>0</v>
      </c>
      <c r="W47" s="109">
        <f t="shared" si="101"/>
        <v>0</v>
      </c>
      <c r="X47" s="109"/>
      <c r="Y47" s="109">
        <f t="shared" si="101"/>
        <v>0</v>
      </c>
      <c r="Z47" s="105">
        <f t="shared" ref="Z47" si="102">Z687</f>
        <v>0</v>
      </c>
      <c r="AA47" s="109">
        <f t="shared" ref="AA47" si="103">AA687</f>
        <v>0</v>
      </c>
    </row>
    <row r="48" spans="1:27" x14ac:dyDescent="0.2">
      <c r="A48" s="118" t="s">
        <v>219</v>
      </c>
      <c r="B48" s="98" t="s">
        <v>914</v>
      </c>
      <c r="C48" s="12"/>
      <c r="D48" s="44"/>
      <c r="G48" s="16"/>
      <c r="I48" s="35"/>
      <c r="J48" s="47"/>
      <c r="K48" s="66">
        <f t="shared" ref="K48:Y48" si="104">K698</f>
        <v>0</v>
      </c>
      <c r="L48" s="22"/>
      <c r="M48" s="22"/>
      <c r="N48" s="22">
        <f t="shared" si="104"/>
        <v>0</v>
      </c>
      <c r="O48" s="22">
        <f t="shared" si="104"/>
        <v>0</v>
      </c>
      <c r="P48" s="22">
        <f t="shared" si="104"/>
        <v>0</v>
      </c>
      <c r="Q48" s="22">
        <f t="shared" si="104"/>
        <v>0</v>
      </c>
      <c r="R48" s="22">
        <f t="shared" si="104"/>
        <v>0</v>
      </c>
      <c r="S48" s="23">
        <f t="shared" si="104"/>
        <v>0</v>
      </c>
      <c r="T48" s="74">
        <f t="shared" si="104"/>
        <v>0</v>
      </c>
      <c r="U48" s="66">
        <f t="shared" si="104"/>
        <v>0</v>
      </c>
      <c r="V48" s="104">
        <f t="shared" si="104"/>
        <v>0</v>
      </c>
      <c r="W48" s="104">
        <f t="shared" si="104"/>
        <v>0</v>
      </c>
      <c r="X48" s="104"/>
      <c r="Y48" s="104">
        <f t="shared" si="104"/>
        <v>0</v>
      </c>
      <c r="Z48" s="105">
        <f t="shared" ref="Z48" si="105">Z698</f>
        <v>0</v>
      </c>
      <c r="AA48" s="104">
        <f t="shared" ref="AA48" si="106">AA698</f>
        <v>0</v>
      </c>
    </row>
    <row r="49" spans="1:27" x14ac:dyDescent="0.2">
      <c r="A49" s="118" t="s">
        <v>221</v>
      </c>
      <c r="B49" s="98" t="s">
        <v>104</v>
      </c>
      <c r="J49" s="47"/>
      <c r="K49" s="68">
        <f t="shared" ref="K49:Y49" si="107">K703</f>
        <v>0</v>
      </c>
      <c r="L49" s="26"/>
      <c r="M49" s="26"/>
      <c r="N49" s="26">
        <f t="shared" si="107"/>
        <v>0</v>
      </c>
      <c r="O49" s="26">
        <f t="shared" si="107"/>
        <v>0</v>
      </c>
      <c r="P49" s="26">
        <f t="shared" si="107"/>
        <v>0</v>
      </c>
      <c r="Q49" s="26">
        <f t="shared" si="107"/>
        <v>0</v>
      </c>
      <c r="R49" s="26">
        <f t="shared" si="107"/>
        <v>0</v>
      </c>
      <c r="S49" s="27">
        <f t="shared" si="107"/>
        <v>0</v>
      </c>
      <c r="T49" s="76">
        <f t="shared" si="107"/>
        <v>0</v>
      </c>
      <c r="U49" s="68">
        <f t="shared" si="107"/>
        <v>0</v>
      </c>
      <c r="V49" s="107">
        <f t="shared" si="107"/>
        <v>0</v>
      </c>
      <c r="W49" s="107">
        <f t="shared" si="107"/>
        <v>0</v>
      </c>
      <c r="X49" s="107"/>
      <c r="Y49" s="107">
        <f t="shared" si="107"/>
        <v>0</v>
      </c>
      <c r="Z49" s="115">
        <f t="shared" ref="Z49" si="108">Z703</f>
        <v>0</v>
      </c>
      <c r="AA49" s="107">
        <f t="shared" ref="AA49" si="109">AA703</f>
        <v>0</v>
      </c>
    </row>
    <row r="50" spans="1:27" x14ac:dyDescent="0.2">
      <c r="A50" s="118"/>
      <c r="B50" s="119" t="s">
        <v>263</v>
      </c>
      <c r="C50" s="28"/>
      <c r="D50" s="48"/>
      <c r="E50" s="49"/>
      <c r="F50" s="50"/>
      <c r="G50" s="91"/>
      <c r="H50" s="49"/>
      <c r="I50" s="50"/>
      <c r="J50" s="47"/>
      <c r="K50" s="69">
        <f>SUM(K44:K49)</f>
        <v>0</v>
      </c>
      <c r="L50" s="29"/>
      <c r="M50" s="29"/>
      <c r="N50" s="29">
        <f t="shared" ref="N50:Y50" si="110">SUM(N44:N49)</f>
        <v>0</v>
      </c>
      <c r="O50" s="29">
        <f t="shared" si="110"/>
        <v>0</v>
      </c>
      <c r="P50" s="29">
        <f t="shared" si="110"/>
        <v>0</v>
      </c>
      <c r="Q50" s="29">
        <f t="shared" si="110"/>
        <v>0</v>
      </c>
      <c r="R50" s="29">
        <f t="shared" si="110"/>
        <v>0</v>
      </c>
      <c r="S50" s="30">
        <f t="shared" si="110"/>
        <v>0</v>
      </c>
      <c r="T50" s="77">
        <f t="shared" si="110"/>
        <v>0</v>
      </c>
      <c r="U50" s="69">
        <f t="shared" si="110"/>
        <v>0</v>
      </c>
      <c r="V50" s="108">
        <f t="shared" si="110"/>
        <v>0</v>
      </c>
      <c r="W50" s="108">
        <f t="shared" si="110"/>
        <v>0</v>
      </c>
      <c r="X50" s="108"/>
      <c r="Y50" s="108">
        <f t="shared" si="110"/>
        <v>0</v>
      </c>
      <c r="Z50" s="105">
        <f t="shared" ref="Z50" si="111">SUM(Z44:Z49)</f>
        <v>0</v>
      </c>
      <c r="AA50" s="108">
        <f t="shared" ref="AA50" si="112">SUM(AA44:AA49)</f>
        <v>0</v>
      </c>
    </row>
    <row r="51" spans="1:27" x14ac:dyDescent="0.2">
      <c r="A51" s="118"/>
      <c r="B51" s="98"/>
      <c r="C51" s="12"/>
      <c r="D51" s="44"/>
      <c r="G51" s="16"/>
      <c r="I51" s="35"/>
      <c r="J51" s="47"/>
      <c r="P51" s="13"/>
      <c r="T51" s="78"/>
      <c r="U51" s="60"/>
      <c r="V51" s="110"/>
      <c r="W51" s="110"/>
      <c r="X51" s="110"/>
      <c r="Y51" s="110"/>
      <c r="AA51" s="110"/>
    </row>
    <row r="52" spans="1:27" x14ac:dyDescent="0.2">
      <c r="A52" s="118"/>
      <c r="B52" s="117" t="s">
        <v>258</v>
      </c>
      <c r="C52" s="21"/>
      <c r="D52" s="46"/>
      <c r="G52" s="16"/>
      <c r="I52" s="35"/>
      <c r="J52" s="47"/>
      <c r="P52" s="13"/>
      <c r="T52" s="78"/>
      <c r="U52" s="60"/>
      <c r="V52" s="110"/>
      <c r="W52" s="110"/>
      <c r="X52" s="110"/>
      <c r="Y52" s="110"/>
      <c r="AA52" s="110"/>
    </row>
    <row r="53" spans="1:27" x14ac:dyDescent="0.2">
      <c r="A53" s="118" t="s">
        <v>222</v>
      </c>
      <c r="B53" s="98" t="s">
        <v>254</v>
      </c>
      <c r="C53" s="12"/>
      <c r="D53" s="44"/>
      <c r="G53" s="16"/>
      <c r="I53" s="35"/>
      <c r="J53" s="47"/>
      <c r="K53" s="66">
        <f t="shared" ref="K53:Y53" si="113">K733</f>
        <v>0</v>
      </c>
      <c r="L53" s="22"/>
      <c r="M53" s="22"/>
      <c r="N53" s="22">
        <f t="shared" si="113"/>
        <v>0</v>
      </c>
      <c r="O53" s="22">
        <f t="shared" si="113"/>
        <v>0</v>
      </c>
      <c r="P53" s="22">
        <f t="shared" si="113"/>
        <v>0</v>
      </c>
      <c r="Q53" s="22">
        <f t="shared" si="113"/>
        <v>0</v>
      </c>
      <c r="R53" s="22">
        <f t="shared" si="113"/>
        <v>0</v>
      </c>
      <c r="S53" s="23">
        <f t="shared" si="113"/>
        <v>0</v>
      </c>
      <c r="T53" s="74">
        <f t="shared" si="113"/>
        <v>0</v>
      </c>
      <c r="U53" s="66">
        <f t="shared" si="113"/>
        <v>0</v>
      </c>
      <c r="V53" s="104">
        <f t="shared" si="113"/>
        <v>0</v>
      </c>
      <c r="W53" s="104">
        <f t="shared" si="113"/>
        <v>0</v>
      </c>
      <c r="X53" s="104"/>
      <c r="Y53" s="104">
        <f t="shared" si="113"/>
        <v>0</v>
      </c>
      <c r="Z53" s="105">
        <f t="shared" ref="Z53" si="114">Z733</f>
        <v>0</v>
      </c>
      <c r="AA53" s="104">
        <f t="shared" ref="AA53" si="115">AA733</f>
        <v>0</v>
      </c>
    </row>
    <row r="54" spans="1:27" x14ac:dyDescent="0.2">
      <c r="A54" s="118" t="s">
        <v>223</v>
      </c>
      <c r="B54" s="98" t="s">
        <v>255</v>
      </c>
      <c r="C54" s="12"/>
      <c r="D54" s="44"/>
      <c r="G54" s="16"/>
      <c r="I54" s="35"/>
      <c r="J54" s="47"/>
      <c r="K54" s="66">
        <f t="shared" ref="K54:Y54" si="116">K745</f>
        <v>0</v>
      </c>
      <c r="L54" s="22"/>
      <c r="M54" s="22"/>
      <c r="N54" s="22">
        <f t="shared" si="116"/>
        <v>0</v>
      </c>
      <c r="O54" s="22">
        <f t="shared" si="116"/>
        <v>0</v>
      </c>
      <c r="P54" s="22">
        <f t="shared" si="116"/>
        <v>0</v>
      </c>
      <c r="Q54" s="22">
        <f t="shared" si="116"/>
        <v>0</v>
      </c>
      <c r="R54" s="22">
        <f t="shared" si="116"/>
        <v>0</v>
      </c>
      <c r="S54" s="23">
        <f t="shared" si="116"/>
        <v>0</v>
      </c>
      <c r="T54" s="74">
        <f t="shared" si="116"/>
        <v>0</v>
      </c>
      <c r="U54" s="66">
        <f t="shared" si="116"/>
        <v>0</v>
      </c>
      <c r="V54" s="104">
        <f t="shared" si="116"/>
        <v>0</v>
      </c>
      <c r="W54" s="104">
        <f t="shared" si="116"/>
        <v>0</v>
      </c>
      <c r="X54" s="104"/>
      <c r="Y54" s="104">
        <f t="shared" si="116"/>
        <v>0</v>
      </c>
      <c r="Z54" s="105">
        <f t="shared" ref="Z54" si="117">Z745</f>
        <v>0</v>
      </c>
      <c r="AA54" s="104">
        <f t="shared" ref="AA54" si="118">AA745</f>
        <v>0</v>
      </c>
    </row>
    <row r="55" spans="1:27" x14ac:dyDescent="0.2">
      <c r="A55" s="118" t="s">
        <v>217</v>
      </c>
      <c r="B55" s="98" t="s">
        <v>256</v>
      </c>
      <c r="C55" s="12"/>
      <c r="D55" s="44"/>
      <c r="G55" s="16"/>
      <c r="I55" s="35"/>
      <c r="J55" s="47"/>
      <c r="K55" s="66">
        <f t="shared" ref="K55:Y55" si="119">K759</f>
        <v>0</v>
      </c>
      <c r="L55" s="22"/>
      <c r="M55" s="22"/>
      <c r="N55" s="22">
        <f t="shared" si="119"/>
        <v>0</v>
      </c>
      <c r="O55" s="22">
        <f t="shared" si="119"/>
        <v>0</v>
      </c>
      <c r="P55" s="22">
        <f t="shared" si="119"/>
        <v>0</v>
      </c>
      <c r="Q55" s="22">
        <f t="shared" si="119"/>
        <v>0</v>
      </c>
      <c r="R55" s="22">
        <f t="shared" si="119"/>
        <v>0</v>
      </c>
      <c r="S55" s="23">
        <f t="shared" si="119"/>
        <v>0</v>
      </c>
      <c r="T55" s="74">
        <f t="shared" si="119"/>
        <v>0</v>
      </c>
      <c r="U55" s="66">
        <f t="shared" si="119"/>
        <v>0</v>
      </c>
      <c r="V55" s="104">
        <f t="shared" si="119"/>
        <v>0</v>
      </c>
      <c r="W55" s="104">
        <f t="shared" si="119"/>
        <v>0</v>
      </c>
      <c r="X55" s="104"/>
      <c r="Y55" s="104">
        <f t="shared" si="119"/>
        <v>0</v>
      </c>
      <c r="Z55" s="105">
        <f t="shared" ref="Z55" si="120">Z759</f>
        <v>0</v>
      </c>
      <c r="AA55" s="104">
        <f t="shared" ref="AA55" si="121">AA759</f>
        <v>0</v>
      </c>
    </row>
    <row r="56" spans="1:27" x14ac:dyDescent="0.2">
      <c r="A56" s="118" t="s">
        <v>815</v>
      </c>
      <c r="B56" s="98" t="s">
        <v>816</v>
      </c>
      <c r="J56" s="47"/>
      <c r="K56" s="68">
        <f>K765</f>
        <v>0</v>
      </c>
      <c r="L56" s="26"/>
      <c r="M56" s="26"/>
      <c r="N56" s="26">
        <f t="shared" ref="N56:AA56" si="122">N765</f>
        <v>0</v>
      </c>
      <c r="O56" s="26">
        <f t="shared" si="122"/>
        <v>0</v>
      </c>
      <c r="P56" s="26">
        <f t="shared" si="122"/>
        <v>0</v>
      </c>
      <c r="Q56" s="26">
        <f t="shared" si="122"/>
        <v>0</v>
      </c>
      <c r="R56" s="26">
        <f t="shared" si="122"/>
        <v>0</v>
      </c>
      <c r="S56" s="27">
        <f t="shared" si="122"/>
        <v>0</v>
      </c>
      <c r="T56" s="76">
        <f t="shared" si="122"/>
        <v>0</v>
      </c>
      <c r="U56" s="68">
        <f t="shared" si="122"/>
        <v>0</v>
      </c>
      <c r="V56" s="107">
        <f t="shared" si="122"/>
        <v>0</v>
      </c>
      <c r="W56" s="107">
        <f t="shared" si="122"/>
        <v>0</v>
      </c>
      <c r="X56" s="107"/>
      <c r="Y56" s="107">
        <f t="shared" si="122"/>
        <v>0</v>
      </c>
      <c r="Z56" s="115">
        <f t="shared" ref="Z56" si="123">Z765</f>
        <v>0</v>
      </c>
      <c r="AA56" s="107">
        <f t="shared" si="122"/>
        <v>0</v>
      </c>
    </row>
    <row r="57" spans="1:27" x14ac:dyDescent="0.2">
      <c r="A57" s="118"/>
      <c r="B57" s="119" t="s">
        <v>259</v>
      </c>
      <c r="C57" s="28"/>
      <c r="D57" s="48"/>
      <c r="E57" s="49"/>
      <c r="F57" s="50"/>
      <c r="G57" s="91"/>
      <c r="H57" s="49"/>
      <c r="I57" s="50"/>
      <c r="J57" s="47"/>
      <c r="K57" s="69">
        <f>SUM(K53:K56)</f>
        <v>0</v>
      </c>
      <c r="L57" s="29"/>
      <c r="M57" s="29"/>
      <c r="N57" s="29">
        <f t="shared" ref="N57:AA57" si="124">SUM(N53:N56)</f>
        <v>0</v>
      </c>
      <c r="O57" s="29">
        <f t="shared" si="124"/>
        <v>0</v>
      </c>
      <c r="P57" s="29">
        <f t="shared" si="124"/>
        <v>0</v>
      </c>
      <c r="Q57" s="29">
        <f t="shared" si="124"/>
        <v>0</v>
      </c>
      <c r="R57" s="29">
        <f t="shared" si="124"/>
        <v>0</v>
      </c>
      <c r="S57" s="30">
        <f t="shared" si="124"/>
        <v>0</v>
      </c>
      <c r="T57" s="77">
        <f t="shared" si="124"/>
        <v>0</v>
      </c>
      <c r="U57" s="69">
        <f t="shared" si="124"/>
        <v>0</v>
      </c>
      <c r="V57" s="108">
        <f t="shared" si="124"/>
        <v>0</v>
      </c>
      <c r="W57" s="108">
        <f t="shared" si="124"/>
        <v>0</v>
      </c>
      <c r="X57" s="108"/>
      <c r="Y57" s="108">
        <f t="shared" si="124"/>
        <v>0</v>
      </c>
      <c r="Z57" s="105">
        <f t="shared" ref="Z57" si="125">SUM(Z53:Z56)</f>
        <v>0</v>
      </c>
      <c r="AA57" s="108">
        <f t="shared" si="124"/>
        <v>0</v>
      </c>
    </row>
    <row r="58" spans="1:27" x14ac:dyDescent="0.2">
      <c r="A58" s="118"/>
      <c r="B58" s="117"/>
      <c r="C58" s="21"/>
      <c r="D58" s="46"/>
      <c r="G58" s="16"/>
      <c r="I58" s="35"/>
      <c r="J58" s="47"/>
      <c r="K58" s="66"/>
      <c r="L58" s="22"/>
      <c r="M58" s="22"/>
      <c r="N58" s="22"/>
      <c r="O58" s="22"/>
      <c r="Q58" s="22"/>
      <c r="R58" s="22"/>
      <c r="S58" s="23"/>
      <c r="T58" s="74"/>
      <c r="U58" s="66"/>
      <c r="V58" s="104"/>
      <c r="W58" s="104"/>
      <c r="X58" s="104"/>
      <c r="Y58" s="104"/>
      <c r="AA58" s="104"/>
    </row>
    <row r="59" spans="1:27" x14ac:dyDescent="0.2">
      <c r="A59" s="118"/>
      <c r="B59" s="119" t="s">
        <v>895</v>
      </c>
      <c r="C59" s="28"/>
      <c r="D59" s="48"/>
      <c r="E59" s="49"/>
      <c r="F59" s="50"/>
      <c r="G59" s="91"/>
      <c r="H59" s="49"/>
      <c r="I59" s="50"/>
      <c r="J59" s="47"/>
      <c r="K59" s="66">
        <f>K10+K33+K50+K57+K41</f>
        <v>0</v>
      </c>
      <c r="L59" s="22"/>
      <c r="M59" s="22"/>
      <c r="N59" s="22">
        <f t="shared" ref="N59:AA59" si="126">N10+N33+N50+N57+N41</f>
        <v>0</v>
      </c>
      <c r="O59" s="22">
        <f t="shared" si="126"/>
        <v>0</v>
      </c>
      <c r="P59" s="22">
        <f t="shared" si="126"/>
        <v>0</v>
      </c>
      <c r="Q59" s="22">
        <f t="shared" si="126"/>
        <v>0</v>
      </c>
      <c r="R59" s="22">
        <f t="shared" si="126"/>
        <v>0</v>
      </c>
      <c r="S59" s="23">
        <f t="shared" si="126"/>
        <v>0</v>
      </c>
      <c r="T59" s="74">
        <f t="shared" si="126"/>
        <v>0</v>
      </c>
      <c r="U59" s="66">
        <f t="shared" si="126"/>
        <v>0</v>
      </c>
      <c r="V59" s="104">
        <f t="shared" si="126"/>
        <v>0</v>
      </c>
      <c r="W59" s="104">
        <f t="shared" si="126"/>
        <v>0</v>
      </c>
      <c r="X59" s="104"/>
      <c r="Y59" s="104">
        <f t="shared" si="126"/>
        <v>0</v>
      </c>
      <c r="Z59" s="105">
        <f t="shared" si="126"/>
        <v>0</v>
      </c>
      <c r="AA59" s="104">
        <f t="shared" si="126"/>
        <v>0</v>
      </c>
    </row>
    <row r="60" spans="1:27" x14ac:dyDescent="0.2">
      <c r="A60" s="118"/>
      <c r="B60" s="117"/>
      <c r="C60" s="12"/>
      <c r="D60" s="44"/>
      <c r="G60" s="16"/>
      <c r="I60" s="35"/>
      <c r="J60" s="47"/>
      <c r="P60" s="13"/>
      <c r="T60" s="78"/>
      <c r="U60" s="64"/>
      <c r="V60" s="110"/>
      <c r="W60" s="110"/>
      <c r="X60" s="110"/>
      <c r="Y60" s="110"/>
      <c r="AA60" s="110"/>
    </row>
    <row r="61" spans="1:27" x14ac:dyDescent="0.2">
      <c r="A61" s="118" t="s">
        <v>180</v>
      </c>
      <c r="B61" s="98" t="s">
        <v>712</v>
      </c>
      <c r="C61" s="33"/>
      <c r="D61" s="51"/>
      <c r="I61" s="35"/>
      <c r="J61" s="47"/>
      <c r="K61" s="66">
        <f>K771</f>
        <v>0</v>
      </c>
      <c r="L61" s="22"/>
      <c r="M61" s="22"/>
      <c r="N61" s="22">
        <f t="shared" ref="N61:Y61" si="127">N771</f>
        <v>0</v>
      </c>
      <c r="O61" s="22">
        <f t="shared" si="127"/>
        <v>0</v>
      </c>
      <c r="P61" s="22">
        <f t="shared" si="127"/>
        <v>0</v>
      </c>
      <c r="Q61" s="22">
        <f t="shared" si="127"/>
        <v>0</v>
      </c>
      <c r="R61" s="22">
        <f t="shared" si="127"/>
        <v>0</v>
      </c>
      <c r="S61" s="23">
        <f t="shared" si="127"/>
        <v>0</v>
      </c>
      <c r="T61" s="74">
        <f t="shared" si="127"/>
        <v>0</v>
      </c>
      <c r="U61" s="66">
        <f t="shared" si="127"/>
        <v>0</v>
      </c>
      <c r="V61" s="104">
        <f t="shared" si="127"/>
        <v>0</v>
      </c>
      <c r="W61" s="104">
        <f t="shared" si="127"/>
        <v>0</v>
      </c>
      <c r="X61" s="104"/>
      <c r="Y61" s="104">
        <f t="shared" si="127"/>
        <v>0</v>
      </c>
      <c r="Z61" s="105">
        <f t="shared" ref="Z61" si="128">Z771</f>
        <v>0</v>
      </c>
      <c r="AA61" s="104">
        <f t="shared" ref="AA61" si="129">AA771</f>
        <v>0</v>
      </c>
    </row>
    <row r="62" spans="1:27" x14ac:dyDescent="0.2">
      <c r="A62" s="118"/>
      <c r="B62" s="117"/>
      <c r="C62" s="21"/>
      <c r="D62" s="46"/>
      <c r="I62" s="35"/>
      <c r="J62" s="47"/>
      <c r="K62" s="66"/>
      <c r="L62" s="22"/>
      <c r="M62" s="22"/>
      <c r="N62" s="22"/>
      <c r="O62" s="22"/>
      <c r="Q62" s="22"/>
      <c r="R62" s="22"/>
      <c r="S62" s="23"/>
      <c r="T62" s="74"/>
      <c r="U62" s="61"/>
      <c r="V62" s="104"/>
      <c r="W62" s="104"/>
      <c r="X62" s="104"/>
      <c r="Y62" s="104"/>
      <c r="AA62" s="104"/>
    </row>
    <row r="63" spans="1:27" x14ac:dyDescent="0.2">
      <c r="A63" s="118"/>
      <c r="B63" s="117" t="s">
        <v>264</v>
      </c>
      <c r="I63" s="35"/>
      <c r="J63" s="47"/>
      <c r="K63" s="66">
        <f>SUM(K59:K61)</f>
        <v>0</v>
      </c>
      <c r="L63" s="22"/>
      <c r="M63" s="22"/>
      <c r="N63" s="22">
        <f t="shared" ref="N63:Y63" si="130">SUM(N59:N61)</f>
        <v>0</v>
      </c>
      <c r="O63" s="22">
        <f t="shared" si="130"/>
        <v>0</v>
      </c>
      <c r="P63" s="22">
        <f t="shared" si="130"/>
        <v>0</v>
      </c>
      <c r="Q63" s="22">
        <f t="shared" si="130"/>
        <v>0</v>
      </c>
      <c r="R63" s="22">
        <f t="shared" si="130"/>
        <v>0</v>
      </c>
      <c r="S63" s="23">
        <f t="shared" si="130"/>
        <v>0</v>
      </c>
      <c r="T63" s="74">
        <f t="shared" si="130"/>
        <v>0</v>
      </c>
      <c r="U63" s="66">
        <f t="shared" si="130"/>
        <v>0</v>
      </c>
      <c r="V63" s="104">
        <f t="shared" si="130"/>
        <v>0</v>
      </c>
      <c r="W63" s="104">
        <f t="shared" si="130"/>
        <v>0</v>
      </c>
      <c r="X63" s="104"/>
      <c r="Y63" s="104">
        <f t="shared" si="130"/>
        <v>0</v>
      </c>
      <c r="Z63" s="105">
        <f t="shared" ref="Z63" si="131">SUM(Z59:Z61)</f>
        <v>0</v>
      </c>
      <c r="AA63" s="104">
        <f t="shared" ref="AA63" si="132">SUM(AA59:AA61)</f>
        <v>0</v>
      </c>
    </row>
    <row r="64" spans="1:27" x14ac:dyDescent="0.2">
      <c r="A64" s="118" t="s">
        <v>181</v>
      </c>
      <c r="B64" s="98" t="s">
        <v>260</v>
      </c>
      <c r="C64" s="33"/>
      <c r="D64" s="51"/>
      <c r="H64" s="52"/>
      <c r="I64" s="35"/>
      <c r="J64" s="47"/>
      <c r="K64" s="66">
        <f t="shared" ref="K64:Y64" si="133">K774</f>
        <v>0</v>
      </c>
      <c r="L64" s="22"/>
      <c r="M64" s="22"/>
      <c r="N64" s="22">
        <f t="shared" si="133"/>
        <v>0</v>
      </c>
      <c r="O64" s="22">
        <f t="shared" si="133"/>
        <v>0</v>
      </c>
      <c r="P64" s="22">
        <f t="shared" si="133"/>
        <v>0</v>
      </c>
      <c r="Q64" s="22">
        <f t="shared" si="133"/>
        <v>0</v>
      </c>
      <c r="R64" s="22">
        <f t="shared" si="133"/>
        <v>0</v>
      </c>
      <c r="S64" s="23">
        <f t="shared" si="133"/>
        <v>0</v>
      </c>
      <c r="T64" s="74">
        <f t="shared" si="133"/>
        <v>0</v>
      </c>
      <c r="U64" s="66">
        <f t="shared" si="133"/>
        <v>0</v>
      </c>
      <c r="V64" s="104">
        <f t="shared" si="133"/>
        <v>0</v>
      </c>
      <c r="W64" s="104">
        <f t="shared" si="133"/>
        <v>0</v>
      </c>
      <c r="X64" s="104"/>
      <c r="Y64" s="104">
        <f t="shared" si="133"/>
        <v>0</v>
      </c>
      <c r="Z64" s="105">
        <f t="shared" ref="Z64" si="134">Z774</f>
        <v>0</v>
      </c>
      <c r="AA64" s="104">
        <f t="shared" ref="AA64" si="135">AA774</f>
        <v>0</v>
      </c>
    </row>
    <row r="65" spans="1:27" x14ac:dyDescent="0.2">
      <c r="A65" s="118"/>
      <c r="B65" s="117"/>
      <c r="C65" s="21"/>
      <c r="D65" s="46"/>
      <c r="I65" s="35"/>
      <c r="J65" s="47"/>
      <c r="K65" s="66"/>
      <c r="L65" s="22"/>
      <c r="M65" s="22"/>
      <c r="N65" s="22"/>
      <c r="O65" s="22"/>
      <c r="Q65" s="22"/>
      <c r="R65" s="22"/>
      <c r="S65" s="23"/>
      <c r="T65" s="74"/>
      <c r="U65" s="66"/>
      <c r="V65" s="104"/>
      <c r="W65" s="104"/>
      <c r="X65" s="104"/>
      <c r="Y65" s="104"/>
      <c r="AA65" s="104"/>
    </row>
    <row r="66" spans="1:27" x14ac:dyDescent="0.2">
      <c r="A66" s="118"/>
      <c r="B66" s="117" t="s">
        <v>261</v>
      </c>
      <c r="C66" s="12"/>
      <c r="D66" s="44"/>
      <c r="E66" s="11" t="s">
        <v>0</v>
      </c>
      <c r="G66" s="16" t="s">
        <v>0</v>
      </c>
      <c r="H66" s="53" t="s">
        <v>0</v>
      </c>
      <c r="I66" s="35"/>
      <c r="J66" s="47"/>
      <c r="K66" s="66">
        <f t="shared" ref="K66:Y66" si="136">SUM(K63:K64)</f>
        <v>0</v>
      </c>
      <c r="L66" s="22"/>
      <c r="M66" s="22"/>
      <c r="N66" s="22">
        <f t="shared" si="136"/>
        <v>0</v>
      </c>
      <c r="O66" s="22">
        <f t="shared" si="136"/>
        <v>0</v>
      </c>
      <c r="P66" s="22">
        <f t="shared" si="136"/>
        <v>0</v>
      </c>
      <c r="Q66" s="22">
        <f t="shared" si="136"/>
        <v>0</v>
      </c>
      <c r="R66" s="22">
        <f t="shared" si="136"/>
        <v>0</v>
      </c>
      <c r="S66" s="23">
        <f t="shared" si="136"/>
        <v>0</v>
      </c>
      <c r="T66" s="74">
        <f t="shared" si="136"/>
        <v>0</v>
      </c>
      <c r="U66" s="66">
        <f t="shared" si="136"/>
        <v>0</v>
      </c>
      <c r="V66" s="104">
        <f t="shared" si="136"/>
        <v>0</v>
      </c>
      <c r="W66" s="104">
        <f t="shared" si="136"/>
        <v>0</v>
      </c>
      <c r="X66" s="104"/>
      <c r="Y66" s="104">
        <f t="shared" si="136"/>
        <v>0</v>
      </c>
      <c r="Z66" s="105">
        <f t="shared" ref="Z66" si="137">SUM(Z63:Z64)</f>
        <v>0</v>
      </c>
      <c r="AA66" s="104">
        <f t="shared" ref="AA66" si="138">SUM(AA63:AA64)</f>
        <v>0</v>
      </c>
    </row>
    <row r="67" spans="1:27" x14ac:dyDescent="0.2">
      <c r="A67" s="120"/>
      <c r="B67" s="98"/>
      <c r="C67" s="12"/>
      <c r="D67" s="44"/>
      <c r="E67" s="5"/>
      <c r="F67" s="5"/>
      <c r="G67" s="92"/>
      <c r="H67" s="5"/>
      <c r="I67" s="5"/>
      <c r="J67" s="54"/>
      <c r="K67" s="65"/>
      <c r="P67" s="13"/>
      <c r="T67" s="78"/>
      <c r="U67" s="64"/>
      <c r="V67" s="103"/>
      <c r="W67" s="103"/>
      <c r="X67" s="103"/>
      <c r="Y67" s="103"/>
      <c r="AA67" s="103"/>
    </row>
    <row r="68" spans="1:27" x14ac:dyDescent="0.2">
      <c r="A68" s="121" t="s">
        <v>185</v>
      </c>
      <c r="B68" s="98" t="s">
        <v>227</v>
      </c>
      <c r="C68" s="15"/>
      <c r="D68" s="45"/>
      <c r="E68" s="45"/>
      <c r="F68" s="45"/>
      <c r="G68" s="16"/>
      <c r="I68" s="35"/>
      <c r="J68" s="45"/>
      <c r="K68" s="64" t="s">
        <v>0</v>
      </c>
      <c r="P68" s="13"/>
      <c r="T68" s="78"/>
      <c r="U68" s="64"/>
      <c r="V68" s="103"/>
      <c r="W68" s="103"/>
      <c r="X68" s="103"/>
      <c r="Y68" s="103"/>
      <c r="AA68" s="103"/>
    </row>
    <row r="69" spans="1:27" x14ac:dyDescent="0.2">
      <c r="A69" s="116">
        <v>1001</v>
      </c>
      <c r="B69" s="122" t="s">
        <v>7</v>
      </c>
      <c r="C69" s="15"/>
      <c r="D69" s="44"/>
      <c r="E69" s="11">
        <v>1</v>
      </c>
      <c r="G69" s="16">
        <f t="shared" ref="G69:G74" si="139">SUM(D69:F69)</f>
        <v>1</v>
      </c>
      <c r="H69" s="11">
        <v>1</v>
      </c>
      <c r="I69" s="35" t="s">
        <v>226</v>
      </c>
      <c r="J69" s="45"/>
      <c r="K69" s="64">
        <f t="shared" ref="K69:K74" si="140">G69*H69*J69</f>
        <v>0</v>
      </c>
      <c r="N69" s="13">
        <f t="shared" ref="N69:N74" si="141">L69+M69</f>
        <v>0</v>
      </c>
      <c r="O69" s="13">
        <f t="shared" ref="O69:O74" si="142">MAX(K69-N69,0)</f>
        <v>0</v>
      </c>
      <c r="P69" s="13">
        <f t="shared" ref="P69:P74" si="143">N69+O69</f>
        <v>0</v>
      </c>
      <c r="Q69" s="13">
        <f t="shared" ref="Q69:Q74" si="144">K69-P69</f>
        <v>0</v>
      </c>
      <c r="R69" s="13">
        <f t="shared" ref="R69:R74" si="145">S69-K69</f>
        <v>0</v>
      </c>
      <c r="S69" s="14">
        <f>K69</f>
        <v>0</v>
      </c>
      <c r="T69" s="86"/>
      <c r="U69" s="64">
        <f t="shared" ref="U69:U74" si="146">MAX(K69-SUM(V69:Y69),0)</f>
        <v>0</v>
      </c>
      <c r="V69" s="103"/>
      <c r="W69" s="103"/>
      <c r="X69" s="103"/>
      <c r="Y69" s="103"/>
      <c r="Z69" s="105">
        <f t="shared" ref="Z69:Z106" si="147">K69-SUM(U69:Y69)</f>
        <v>0</v>
      </c>
      <c r="AA69" s="111"/>
    </row>
    <row r="70" spans="1:27" x14ac:dyDescent="0.2">
      <c r="A70" s="116">
        <v>1002</v>
      </c>
      <c r="B70" s="122" t="s">
        <v>8</v>
      </c>
      <c r="C70" s="15"/>
      <c r="D70" s="44"/>
      <c r="E70" s="11">
        <v>1</v>
      </c>
      <c r="G70" s="16">
        <f t="shared" si="139"/>
        <v>1</v>
      </c>
      <c r="H70" s="11">
        <v>1</v>
      </c>
      <c r="I70" s="35" t="s">
        <v>226</v>
      </c>
      <c r="J70" s="45"/>
      <c r="K70" s="64">
        <f t="shared" si="140"/>
        <v>0</v>
      </c>
      <c r="N70" s="13">
        <f t="shared" si="141"/>
        <v>0</v>
      </c>
      <c r="O70" s="13">
        <f t="shared" si="142"/>
        <v>0</v>
      </c>
      <c r="P70" s="13">
        <f t="shared" si="143"/>
        <v>0</v>
      </c>
      <c r="Q70" s="13">
        <f t="shared" si="144"/>
        <v>0</v>
      </c>
      <c r="R70" s="13">
        <f t="shared" si="145"/>
        <v>0</v>
      </c>
      <c r="S70" s="14">
        <f>K70</f>
        <v>0</v>
      </c>
      <c r="T70" s="86"/>
      <c r="U70" s="64">
        <f t="shared" si="146"/>
        <v>0</v>
      </c>
      <c r="V70" s="103"/>
      <c r="W70" s="103"/>
      <c r="X70" s="103"/>
      <c r="Y70" s="103"/>
      <c r="Z70" s="105">
        <f t="shared" si="147"/>
        <v>0</v>
      </c>
      <c r="AA70" s="111"/>
    </row>
    <row r="71" spans="1:27" x14ac:dyDescent="0.2">
      <c r="A71" s="116">
        <v>1003</v>
      </c>
      <c r="B71" s="122" t="s">
        <v>9</v>
      </c>
      <c r="C71" s="15"/>
      <c r="D71" s="44"/>
      <c r="E71" s="11">
        <v>1</v>
      </c>
      <c r="G71" s="16">
        <f t="shared" si="139"/>
        <v>1</v>
      </c>
      <c r="H71" s="11">
        <v>1</v>
      </c>
      <c r="I71" s="35" t="s">
        <v>226</v>
      </c>
      <c r="J71" s="45"/>
      <c r="K71" s="64">
        <f t="shared" si="140"/>
        <v>0</v>
      </c>
      <c r="N71" s="13">
        <f t="shared" si="141"/>
        <v>0</v>
      </c>
      <c r="O71" s="13">
        <f t="shared" si="142"/>
        <v>0</v>
      </c>
      <c r="P71" s="13">
        <f t="shared" si="143"/>
        <v>0</v>
      </c>
      <c r="Q71" s="13">
        <f t="shared" si="144"/>
        <v>0</v>
      </c>
      <c r="R71" s="13">
        <f t="shared" si="145"/>
        <v>0</v>
      </c>
      <c r="S71" s="14">
        <f>K71</f>
        <v>0</v>
      </c>
      <c r="T71" s="86"/>
      <c r="U71" s="64">
        <f t="shared" si="146"/>
        <v>0</v>
      </c>
      <c r="V71" s="103"/>
      <c r="W71" s="103"/>
      <c r="X71" s="103"/>
      <c r="Y71" s="103"/>
      <c r="Z71" s="105">
        <f t="shared" si="147"/>
        <v>0</v>
      </c>
      <c r="AA71" s="111"/>
    </row>
    <row r="72" spans="1:27" x14ac:dyDescent="0.2">
      <c r="A72" s="116">
        <v>1004</v>
      </c>
      <c r="B72" s="122" t="s">
        <v>89</v>
      </c>
      <c r="C72" s="15"/>
      <c r="D72" s="16"/>
      <c r="E72" s="11">
        <v>1</v>
      </c>
      <c r="G72" s="16">
        <f t="shared" si="139"/>
        <v>1</v>
      </c>
      <c r="H72" s="11">
        <v>1</v>
      </c>
      <c r="I72" s="35" t="s">
        <v>226</v>
      </c>
      <c r="J72" s="45"/>
      <c r="K72" s="64">
        <f t="shared" si="140"/>
        <v>0</v>
      </c>
      <c r="N72" s="13">
        <f t="shared" si="141"/>
        <v>0</v>
      </c>
      <c r="O72" s="13">
        <f t="shared" si="142"/>
        <v>0</v>
      </c>
      <c r="P72" s="13">
        <f t="shared" si="143"/>
        <v>0</v>
      </c>
      <c r="Q72" s="13">
        <f t="shared" si="144"/>
        <v>0</v>
      </c>
      <c r="R72" s="13">
        <f t="shared" si="145"/>
        <v>0</v>
      </c>
      <c r="S72" s="14">
        <f>K72</f>
        <v>0</v>
      </c>
      <c r="T72" s="86"/>
      <c r="U72" s="64">
        <f t="shared" si="146"/>
        <v>0</v>
      </c>
      <c r="V72" s="103"/>
      <c r="W72" s="103"/>
      <c r="X72" s="103"/>
      <c r="Y72" s="103"/>
      <c r="Z72" s="105">
        <f t="shared" si="147"/>
        <v>0</v>
      </c>
      <c r="AA72" s="111"/>
    </row>
    <row r="73" spans="1:27" x14ac:dyDescent="0.2">
      <c r="A73" s="116">
        <v>1006</v>
      </c>
      <c r="B73" s="122" t="s">
        <v>10</v>
      </c>
      <c r="C73" s="15"/>
      <c r="E73" s="11">
        <v>1</v>
      </c>
      <c r="G73" s="16">
        <f t="shared" si="139"/>
        <v>1</v>
      </c>
      <c r="H73" s="11">
        <v>1</v>
      </c>
      <c r="I73" s="35" t="s">
        <v>226</v>
      </c>
      <c r="J73" s="45"/>
      <c r="K73" s="64">
        <f t="shared" si="140"/>
        <v>0</v>
      </c>
      <c r="N73" s="13">
        <f t="shared" si="141"/>
        <v>0</v>
      </c>
      <c r="O73" s="13">
        <f t="shared" si="142"/>
        <v>0</v>
      </c>
      <c r="P73" s="13">
        <f t="shared" si="143"/>
        <v>0</v>
      </c>
      <c r="Q73" s="13">
        <f t="shared" si="144"/>
        <v>0</v>
      </c>
      <c r="R73" s="13">
        <f t="shared" si="145"/>
        <v>0</v>
      </c>
      <c r="S73" s="14">
        <v>0</v>
      </c>
      <c r="T73" s="86"/>
      <c r="U73" s="64">
        <f t="shared" si="146"/>
        <v>0</v>
      </c>
      <c r="V73" s="103"/>
      <c r="W73" s="103"/>
      <c r="X73" s="103"/>
      <c r="Y73" s="103"/>
      <c r="Z73" s="105">
        <f t="shared" si="147"/>
        <v>0</v>
      </c>
      <c r="AA73" s="111"/>
    </row>
    <row r="74" spans="1:27" x14ac:dyDescent="0.2">
      <c r="A74" s="116">
        <v>1008</v>
      </c>
      <c r="B74" s="122" t="s">
        <v>738</v>
      </c>
      <c r="C74" s="15"/>
      <c r="E74" s="11">
        <v>1</v>
      </c>
      <c r="G74" s="16">
        <f t="shared" si="139"/>
        <v>1</v>
      </c>
      <c r="H74" s="11">
        <v>1</v>
      </c>
      <c r="I74" s="35" t="s">
        <v>226</v>
      </c>
      <c r="J74" s="45"/>
      <c r="K74" s="64">
        <f t="shared" si="140"/>
        <v>0</v>
      </c>
      <c r="N74" s="13">
        <f t="shared" si="141"/>
        <v>0</v>
      </c>
      <c r="O74" s="13">
        <f t="shared" si="142"/>
        <v>0</v>
      </c>
      <c r="P74" s="13">
        <f t="shared" si="143"/>
        <v>0</v>
      </c>
      <c r="Q74" s="13">
        <f t="shared" si="144"/>
        <v>0</v>
      </c>
      <c r="R74" s="13">
        <f t="shared" si="145"/>
        <v>0</v>
      </c>
      <c r="S74" s="14">
        <v>0</v>
      </c>
      <c r="T74" s="86"/>
      <c r="U74" s="64">
        <f t="shared" si="146"/>
        <v>0</v>
      </c>
      <c r="V74" s="103"/>
      <c r="W74" s="103"/>
      <c r="X74" s="103"/>
      <c r="Y74" s="103"/>
      <c r="Z74" s="105">
        <f t="shared" si="147"/>
        <v>0</v>
      </c>
      <c r="AA74" s="111"/>
    </row>
    <row r="75" spans="1:27" x14ac:dyDescent="0.2">
      <c r="A75" s="116">
        <v>1009</v>
      </c>
      <c r="B75" s="122" t="s">
        <v>714</v>
      </c>
      <c r="C75" s="15"/>
      <c r="E75" s="11">
        <v>1</v>
      </c>
      <c r="G75" s="16">
        <f t="shared" ref="G75:G81" si="148">SUM(D75:F75)</f>
        <v>1</v>
      </c>
      <c r="H75" s="11">
        <v>1</v>
      </c>
      <c r="I75" s="35" t="s">
        <v>226</v>
      </c>
      <c r="J75" s="45"/>
      <c r="K75" s="64">
        <f t="shared" ref="K75:K81" si="149">G75*H75*J75</f>
        <v>0</v>
      </c>
      <c r="N75" s="13">
        <f t="shared" ref="N75:N81" si="150">L75+M75</f>
        <v>0</v>
      </c>
      <c r="O75" s="13">
        <f t="shared" ref="O75:O81" si="151">MAX(K75-N75,0)</f>
        <v>0</v>
      </c>
      <c r="P75" s="13">
        <f t="shared" ref="P75:P81" si="152">N75+O75</f>
        <v>0</v>
      </c>
      <c r="Q75" s="13">
        <f t="shared" ref="Q75:Q81" si="153">K75-P75</f>
        <v>0</v>
      </c>
      <c r="R75" s="13">
        <f t="shared" ref="R75:R81" si="154">S75-K75</f>
        <v>0</v>
      </c>
      <c r="S75" s="14">
        <v>0</v>
      </c>
      <c r="T75" s="86"/>
      <c r="U75" s="64">
        <f t="shared" ref="U75:U81" si="155">MAX(K75-SUM(V75:Y75),0)</f>
        <v>0</v>
      </c>
      <c r="V75" s="103"/>
      <c r="W75" s="103"/>
      <c r="X75" s="103"/>
      <c r="Y75" s="103"/>
      <c r="Z75" s="105">
        <f t="shared" ref="Z75:Z81" si="156">K75-SUM(U75:Y75)</f>
        <v>0</v>
      </c>
      <c r="AA75" s="111"/>
    </row>
    <row r="76" spans="1:27" x14ac:dyDescent="0.2">
      <c r="A76" s="116">
        <v>1010</v>
      </c>
      <c r="B76" s="122" t="s">
        <v>715</v>
      </c>
      <c r="C76" s="15"/>
      <c r="E76" s="11">
        <v>1</v>
      </c>
      <c r="G76" s="16">
        <f t="shared" si="148"/>
        <v>1</v>
      </c>
      <c r="H76" s="11">
        <v>1</v>
      </c>
      <c r="I76" s="35" t="s">
        <v>226</v>
      </c>
      <c r="J76" s="45"/>
      <c r="K76" s="64">
        <f t="shared" si="149"/>
        <v>0</v>
      </c>
      <c r="N76" s="13">
        <f t="shared" si="150"/>
        <v>0</v>
      </c>
      <c r="O76" s="13">
        <f t="shared" si="151"/>
        <v>0</v>
      </c>
      <c r="P76" s="13">
        <f t="shared" si="152"/>
        <v>0</v>
      </c>
      <c r="Q76" s="13">
        <f t="shared" si="153"/>
        <v>0</v>
      </c>
      <c r="R76" s="13">
        <f t="shared" si="154"/>
        <v>0</v>
      </c>
      <c r="S76" s="14">
        <v>0</v>
      </c>
      <c r="T76" s="86"/>
      <c r="U76" s="64">
        <f t="shared" si="155"/>
        <v>0</v>
      </c>
      <c r="V76" s="103"/>
      <c r="W76" s="103"/>
      <c r="X76" s="103"/>
      <c r="Y76" s="103"/>
      <c r="Z76" s="105">
        <f t="shared" si="156"/>
        <v>0</v>
      </c>
      <c r="AA76" s="111"/>
    </row>
    <row r="77" spans="1:27" x14ac:dyDescent="0.2">
      <c r="A77" s="116">
        <v>1015</v>
      </c>
      <c r="B77" s="122" t="s">
        <v>716</v>
      </c>
      <c r="C77" s="15"/>
      <c r="E77" s="11">
        <v>1</v>
      </c>
      <c r="G77" s="16">
        <f t="shared" si="148"/>
        <v>1</v>
      </c>
      <c r="H77" s="11">
        <v>1</v>
      </c>
      <c r="I77" s="35" t="s">
        <v>226</v>
      </c>
      <c r="J77" s="45"/>
      <c r="K77" s="64">
        <f t="shared" si="149"/>
        <v>0</v>
      </c>
      <c r="N77" s="13">
        <f t="shared" si="150"/>
        <v>0</v>
      </c>
      <c r="O77" s="13">
        <f t="shared" si="151"/>
        <v>0</v>
      </c>
      <c r="P77" s="13">
        <f t="shared" si="152"/>
        <v>0</v>
      </c>
      <c r="Q77" s="13">
        <f t="shared" si="153"/>
        <v>0</v>
      </c>
      <c r="R77" s="13">
        <f t="shared" si="154"/>
        <v>0</v>
      </c>
      <c r="S77" s="14">
        <v>0</v>
      </c>
      <c r="T77" s="86"/>
      <c r="U77" s="64">
        <f t="shared" si="155"/>
        <v>0</v>
      </c>
      <c r="V77" s="103"/>
      <c r="W77" s="103"/>
      <c r="X77" s="103"/>
      <c r="Y77" s="103"/>
      <c r="Z77" s="105">
        <f t="shared" si="156"/>
        <v>0</v>
      </c>
      <c r="AA77" s="111"/>
    </row>
    <row r="78" spans="1:27" x14ac:dyDescent="0.2">
      <c r="A78" s="116">
        <v>1020</v>
      </c>
      <c r="B78" s="122" t="s">
        <v>18</v>
      </c>
      <c r="C78" s="15"/>
      <c r="E78" s="11">
        <v>1</v>
      </c>
      <c r="G78" s="16">
        <f t="shared" si="148"/>
        <v>1</v>
      </c>
      <c r="H78" s="11">
        <v>1</v>
      </c>
      <c r="I78" s="35" t="s">
        <v>226</v>
      </c>
      <c r="J78" s="45"/>
      <c r="K78" s="64">
        <f t="shared" si="149"/>
        <v>0</v>
      </c>
      <c r="N78" s="13">
        <f t="shared" si="150"/>
        <v>0</v>
      </c>
      <c r="O78" s="13">
        <f t="shared" si="151"/>
        <v>0</v>
      </c>
      <c r="P78" s="13">
        <f t="shared" si="152"/>
        <v>0</v>
      </c>
      <c r="Q78" s="13">
        <f t="shared" si="153"/>
        <v>0</v>
      </c>
      <c r="R78" s="13">
        <f t="shared" si="154"/>
        <v>0</v>
      </c>
      <c r="S78" s="14">
        <v>0</v>
      </c>
      <c r="T78" s="86"/>
      <c r="U78" s="64">
        <f t="shared" si="155"/>
        <v>0</v>
      </c>
      <c r="V78" s="103"/>
      <c r="W78" s="103"/>
      <c r="X78" s="103"/>
      <c r="Y78" s="103"/>
      <c r="Z78" s="105">
        <f t="shared" si="156"/>
        <v>0</v>
      </c>
      <c r="AA78" s="111"/>
    </row>
    <row r="79" spans="1:27" x14ac:dyDescent="0.2">
      <c r="A79" s="116">
        <v>1021</v>
      </c>
      <c r="B79" s="122" t="s">
        <v>717</v>
      </c>
      <c r="C79" s="15"/>
      <c r="E79" s="11">
        <v>1</v>
      </c>
      <c r="G79" s="16">
        <f t="shared" si="148"/>
        <v>1</v>
      </c>
      <c r="H79" s="11">
        <v>1</v>
      </c>
      <c r="I79" s="35" t="s">
        <v>226</v>
      </c>
      <c r="J79" s="45"/>
      <c r="K79" s="64">
        <f t="shared" si="149"/>
        <v>0</v>
      </c>
      <c r="N79" s="13">
        <f t="shared" si="150"/>
        <v>0</v>
      </c>
      <c r="O79" s="13">
        <f t="shared" si="151"/>
        <v>0</v>
      </c>
      <c r="P79" s="13">
        <f t="shared" si="152"/>
        <v>0</v>
      </c>
      <c r="Q79" s="13">
        <f t="shared" si="153"/>
        <v>0</v>
      </c>
      <c r="R79" s="13">
        <f t="shared" si="154"/>
        <v>0</v>
      </c>
      <c r="S79" s="14">
        <v>0</v>
      </c>
      <c r="T79" s="86"/>
      <c r="U79" s="64">
        <f t="shared" si="155"/>
        <v>0</v>
      </c>
      <c r="V79" s="103"/>
      <c r="W79" s="103"/>
      <c r="X79" s="103"/>
      <c r="Y79" s="103"/>
      <c r="Z79" s="105">
        <f t="shared" si="156"/>
        <v>0</v>
      </c>
      <c r="AA79" s="111"/>
    </row>
    <row r="80" spans="1:27" x14ac:dyDescent="0.2">
      <c r="A80" s="116">
        <v>1039</v>
      </c>
      <c r="B80" s="122" t="s">
        <v>718</v>
      </c>
      <c r="C80" s="15"/>
      <c r="E80" s="11">
        <v>1</v>
      </c>
      <c r="G80" s="16">
        <f t="shared" si="148"/>
        <v>1</v>
      </c>
      <c r="H80" s="11">
        <v>1</v>
      </c>
      <c r="I80" s="35" t="s">
        <v>226</v>
      </c>
      <c r="J80" s="45"/>
      <c r="K80" s="64">
        <f t="shared" si="149"/>
        <v>0</v>
      </c>
      <c r="N80" s="13">
        <f t="shared" si="150"/>
        <v>0</v>
      </c>
      <c r="O80" s="13">
        <f t="shared" si="151"/>
        <v>0</v>
      </c>
      <c r="P80" s="13">
        <f t="shared" si="152"/>
        <v>0</v>
      </c>
      <c r="Q80" s="13">
        <f t="shared" si="153"/>
        <v>0</v>
      </c>
      <c r="R80" s="13">
        <f t="shared" si="154"/>
        <v>0</v>
      </c>
      <c r="S80" s="14">
        <v>0</v>
      </c>
      <c r="T80" s="86"/>
      <c r="U80" s="64">
        <f t="shared" si="155"/>
        <v>0</v>
      </c>
      <c r="V80" s="103"/>
      <c r="W80" s="103"/>
      <c r="X80" s="103"/>
      <c r="Y80" s="103"/>
      <c r="Z80" s="105">
        <f t="shared" si="156"/>
        <v>0</v>
      </c>
      <c r="AA80" s="111"/>
    </row>
    <row r="81" spans="1:27" x14ac:dyDescent="0.2">
      <c r="A81" s="116">
        <v>1040</v>
      </c>
      <c r="B81" s="122" t="s">
        <v>88</v>
      </c>
      <c r="C81" s="15"/>
      <c r="E81" s="11">
        <v>1</v>
      </c>
      <c r="G81" s="16">
        <f t="shared" si="148"/>
        <v>1</v>
      </c>
      <c r="H81" s="11">
        <v>1</v>
      </c>
      <c r="I81" s="35" t="s">
        <v>226</v>
      </c>
      <c r="J81" s="45"/>
      <c r="K81" s="64">
        <f t="shared" si="149"/>
        <v>0</v>
      </c>
      <c r="N81" s="13">
        <f t="shared" si="150"/>
        <v>0</v>
      </c>
      <c r="O81" s="13">
        <f t="shared" si="151"/>
        <v>0</v>
      </c>
      <c r="P81" s="13">
        <f t="shared" si="152"/>
        <v>0</v>
      </c>
      <c r="Q81" s="13">
        <f t="shared" si="153"/>
        <v>0</v>
      </c>
      <c r="R81" s="13">
        <f t="shared" si="154"/>
        <v>0</v>
      </c>
      <c r="S81" s="14">
        <v>0</v>
      </c>
      <c r="T81" s="86"/>
      <c r="U81" s="64">
        <f t="shared" si="155"/>
        <v>0</v>
      </c>
      <c r="V81" s="103"/>
      <c r="W81" s="103"/>
      <c r="X81" s="103"/>
      <c r="Y81" s="103"/>
      <c r="Z81" s="105">
        <f t="shared" si="156"/>
        <v>0</v>
      </c>
      <c r="AA81" s="111"/>
    </row>
    <row r="82" spans="1:27" x14ac:dyDescent="0.2">
      <c r="A82" s="116">
        <v>1044</v>
      </c>
      <c r="B82" s="122" t="s">
        <v>739</v>
      </c>
      <c r="C82" s="15"/>
      <c r="E82" s="11">
        <v>1</v>
      </c>
      <c r="G82" s="16">
        <f t="shared" ref="G82" si="157">SUM(D82:F82)</f>
        <v>1</v>
      </c>
      <c r="H82" s="11">
        <v>1</v>
      </c>
      <c r="I82" s="35" t="s">
        <v>226</v>
      </c>
      <c r="J82" s="45"/>
      <c r="K82" s="64">
        <f t="shared" ref="K82" si="158">G82*H82*J82</f>
        <v>0</v>
      </c>
      <c r="N82" s="13">
        <f t="shared" ref="N82" si="159">L82+M82</f>
        <v>0</v>
      </c>
      <c r="O82" s="13">
        <f t="shared" ref="O82" si="160">MAX(K82-N82,0)</f>
        <v>0</v>
      </c>
      <c r="P82" s="13">
        <f t="shared" ref="P82" si="161">N82+O82</f>
        <v>0</v>
      </c>
      <c r="Q82" s="13">
        <f t="shared" ref="Q82" si="162">K82-P82</f>
        <v>0</v>
      </c>
      <c r="R82" s="13">
        <f t="shared" ref="R82" si="163">S82-K82</f>
        <v>0</v>
      </c>
      <c r="S82" s="14">
        <v>0</v>
      </c>
      <c r="T82" s="86"/>
      <c r="U82" s="64">
        <f t="shared" ref="U82" si="164">MAX(K82-SUM(V82:Y82),0)</f>
        <v>0</v>
      </c>
      <c r="V82" s="103"/>
      <c r="W82" s="103"/>
      <c r="X82" s="103"/>
      <c r="Y82" s="103"/>
      <c r="Z82" s="105">
        <f t="shared" ref="Z82" si="165">K82-SUM(U82:Y82)</f>
        <v>0</v>
      </c>
      <c r="AA82" s="111"/>
    </row>
    <row r="83" spans="1:27" x14ac:dyDescent="0.2">
      <c r="A83" s="116">
        <v>1046</v>
      </c>
      <c r="B83" s="122" t="s">
        <v>719</v>
      </c>
      <c r="C83" s="15"/>
      <c r="E83" s="11">
        <v>1</v>
      </c>
      <c r="G83" s="16">
        <f t="shared" ref="G83:G87" si="166">SUM(D83:F83)</f>
        <v>1</v>
      </c>
      <c r="H83" s="11">
        <v>1</v>
      </c>
      <c r="I83" s="35" t="s">
        <v>226</v>
      </c>
      <c r="J83" s="45"/>
      <c r="K83" s="64">
        <f t="shared" ref="K83:K87" si="167">G83*H83*J83</f>
        <v>0</v>
      </c>
      <c r="N83" s="13">
        <f t="shared" ref="N83:N87" si="168">L83+M83</f>
        <v>0</v>
      </c>
      <c r="O83" s="13">
        <f t="shared" ref="O83:O87" si="169">MAX(K83-N83,0)</f>
        <v>0</v>
      </c>
      <c r="P83" s="13">
        <f t="shared" ref="P83:P87" si="170">N83+O83</f>
        <v>0</v>
      </c>
      <c r="Q83" s="13">
        <f t="shared" ref="Q83:Q87" si="171">K83-P83</f>
        <v>0</v>
      </c>
      <c r="R83" s="13">
        <f t="shared" ref="R83:R87" si="172">S83-K83</f>
        <v>0</v>
      </c>
      <c r="S83" s="14">
        <v>0</v>
      </c>
      <c r="T83" s="86"/>
      <c r="U83" s="64">
        <f t="shared" ref="U83:U87" si="173">MAX(K83-SUM(V83:Y83),0)</f>
        <v>0</v>
      </c>
      <c r="V83" s="103"/>
      <c r="W83" s="103"/>
      <c r="X83" s="103"/>
      <c r="Y83" s="103"/>
      <c r="Z83" s="105">
        <f t="shared" ref="Z83:Z87" si="174">K83-SUM(U83:Y83)</f>
        <v>0</v>
      </c>
      <c r="AA83" s="111"/>
    </row>
    <row r="84" spans="1:27" x14ac:dyDescent="0.2">
      <c r="A84" s="116">
        <v>1047</v>
      </c>
      <c r="B84" s="122" t="s">
        <v>720</v>
      </c>
      <c r="C84" s="15"/>
      <c r="E84" s="11">
        <v>1</v>
      </c>
      <c r="G84" s="16">
        <f t="shared" si="166"/>
        <v>1</v>
      </c>
      <c r="H84" s="11">
        <v>1</v>
      </c>
      <c r="I84" s="35" t="s">
        <v>226</v>
      </c>
      <c r="J84" s="45"/>
      <c r="K84" s="64">
        <f t="shared" si="167"/>
        <v>0</v>
      </c>
      <c r="N84" s="13">
        <f t="shared" si="168"/>
        <v>0</v>
      </c>
      <c r="O84" s="13">
        <f t="shared" si="169"/>
        <v>0</v>
      </c>
      <c r="P84" s="13">
        <f t="shared" si="170"/>
        <v>0</v>
      </c>
      <c r="Q84" s="13">
        <f t="shared" si="171"/>
        <v>0</v>
      </c>
      <c r="R84" s="13">
        <f t="shared" si="172"/>
        <v>0</v>
      </c>
      <c r="S84" s="14">
        <v>0</v>
      </c>
      <c r="T84" s="86"/>
      <c r="U84" s="64">
        <f t="shared" si="173"/>
        <v>0</v>
      </c>
      <c r="V84" s="103"/>
      <c r="W84" s="103"/>
      <c r="X84" s="103"/>
      <c r="Y84" s="103"/>
      <c r="Z84" s="105">
        <f t="shared" si="174"/>
        <v>0</v>
      </c>
      <c r="AA84" s="111"/>
    </row>
    <row r="85" spans="1:27" x14ac:dyDescent="0.2">
      <c r="A85" s="116">
        <v>1048</v>
      </c>
      <c r="B85" s="122" t="s">
        <v>721</v>
      </c>
      <c r="C85" s="15"/>
      <c r="E85" s="11">
        <v>1</v>
      </c>
      <c r="G85" s="16">
        <f t="shared" si="166"/>
        <v>1</v>
      </c>
      <c r="H85" s="11">
        <v>1</v>
      </c>
      <c r="I85" s="35" t="s">
        <v>226</v>
      </c>
      <c r="J85" s="45"/>
      <c r="K85" s="64">
        <f t="shared" si="167"/>
        <v>0</v>
      </c>
      <c r="N85" s="13">
        <f t="shared" si="168"/>
        <v>0</v>
      </c>
      <c r="O85" s="13">
        <f t="shared" si="169"/>
        <v>0</v>
      </c>
      <c r="P85" s="13">
        <f t="shared" si="170"/>
        <v>0</v>
      </c>
      <c r="Q85" s="13">
        <f t="shared" si="171"/>
        <v>0</v>
      </c>
      <c r="R85" s="13">
        <f t="shared" si="172"/>
        <v>0</v>
      </c>
      <c r="S85" s="14">
        <v>0</v>
      </c>
      <c r="T85" s="86"/>
      <c r="U85" s="64">
        <f t="shared" si="173"/>
        <v>0</v>
      </c>
      <c r="V85" s="103"/>
      <c r="W85" s="103"/>
      <c r="X85" s="103"/>
      <c r="Y85" s="103"/>
      <c r="Z85" s="105">
        <f t="shared" si="174"/>
        <v>0</v>
      </c>
      <c r="AA85" s="111"/>
    </row>
    <row r="86" spans="1:27" x14ac:dyDescent="0.2">
      <c r="A86" s="116">
        <v>1049</v>
      </c>
      <c r="B86" s="122" t="s">
        <v>722</v>
      </c>
      <c r="C86" s="15"/>
      <c r="E86" s="11">
        <v>1</v>
      </c>
      <c r="G86" s="16">
        <f t="shared" si="166"/>
        <v>1</v>
      </c>
      <c r="H86" s="11">
        <v>1</v>
      </c>
      <c r="I86" s="35" t="s">
        <v>226</v>
      </c>
      <c r="J86" s="45"/>
      <c r="K86" s="64">
        <f t="shared" si="167"/>
        <v>0</v>
      </c>
      <c r="N86" s="13">
        <f t="shared" si="168"/>
        <v>0</v>
      </c>
      <c r="O86" s="13">
        <f t="shared" si="169"/>
        <v>0</v>
      </c>
      <c r="P86" s="13">
        <f t="shared" si="170"/>
        <v>0</v>
      </c>
      <c r="Q86" s="13">
        <f t="shared" si="171"/>
        <v>0</v>
      </c>
      <c r="R86" s="13">
        <f t="shared" si="172"/>
        <v>0</v>
      </c>
      <c r="S86" s="14">
        <v>0</v>
      </c>
      <c r="T86" s="86"/>
      <c r="U86" s="64">
        <f t="shared" si="173"/>
        <v>0</v>
      </c>
      <c r="V86" s="103"/>
      <c r="W86" s="103"/>
      <c r="X86" s="103"/>
      <c r="Y86" s="103"/>
      <c r="Z86" s="105">
        <f t="shared" si="174"/>
        <v>0</v>
      </c>
      <c r="AA86" s="111"/>
    </row>
    <row r="87" spans="1:27" x14ac:dyDescent="0.2">
      <c r="A87" s="116">
        <v>1050</v>
      </c>
      <c r="B87" s="122" t="s">
        <v>723</v>
      </c>
      <c r="C87" s="15"/>
      <c r="E87" s="11">
        <v>1</v>
      </c>
      <c r="G87" s="16">
        <f t="shared" si="166"/>
        <v>1</v>
      </c>
      <c r="H87" s="11">
        <v>1</v>
      </c>
      <c r="I87" s="35" t="s">
        <v>226</v>
      </c>
      <c r="J87" s="45"/>
      <c r="K87" s="64">
        <f t="shared" si="167"/>
        <v>0</v>
      </c>
      <c r="N87" s="13">
        <f t="shared" si="168"/>
        <v>0</v>
      </c>
      <c r="O87" s="13">
        <f t="shared" si="169"/>
        <v>0</v>
      </c>
      <c r="P87" s="13">
        <f t="shared" si="170"/>
        <v>0</v>
      </c>
      <c r="Q87" s="13">
        <f t="shared" si="171"/>
        <v>0</v>
      </c>
      <c r="R87" s="13">
        <f t="shared" si="172"/>
        <v>0</v>
      </c>
      <c r="S87" s="14">
        <v>0</v>
      </c>
      <c r="T87" s="86"/>
      <c r="U87" s="64">
        <f t="shared" si="173"/>
        <v>0</v>
      </c>
      <c r="V87" s="103"/>
      <c r="W87" s="103"/>
      <c r="X87" s="103"/>
      <c r="Y87" s="103"/>
      <c r="Z87" s="105">
        <f t="shared" si="174"/>
        <v>0</v>
      </c>
      <c r="AA87" s="111"/>
    </row>
    <row r="88" spans="1:27" x14ac:dyDescent="0.2">
      <c r="A88" s="116" t="s">
        <v>724</v>
      </c>
      <c r="B88" s="123" t="s">
        <v>725</v>
      </c>
      <c r="C88" s="15"/>
      <c r="E88" s="11">
        <v>1</v>
      </c>
      <c r="G88" s="16">
        <f t="shared" ref="G88" si="175">SUM(D88:F88)</f>
        <v>1</v>
      </c>
      <c r="H88" s="11">
        <v>1</v>
      </c>
      <c r="I88" s="35" t="s">
        <v>226</v>
      </c>
      <c r="J88" s="45"/>
      <c r="K88" s="64">
        <f t="shared" ref="K88" si="176">G88*H88*J88</f>
        <v>0</v>
      </c>
      <c r="N88" s="13">
        <f t="shared" ref="N88" si="177">L88+M88</f>
        <v>0</v>
      </c>
      <c r="O88" s="13">
        <f t="shared" ref="O88" si="178">MAX(K88-N88,0)</f>
        <v>0</v>
      </c>
      <c r="P88" s="13">
        <f t="shared" ref="P88" si="179">N88+O88</f>
        <v>0</v>
      </c>
      <c r="Q88" s="13">
        <f t="shared" ref="Q88" si="180">K88-P88</f>
        <v>0</v>
      </c>
      <c r="R88" s="13">
        <f t="shared" ref="R88" si="181">S88-K88</f>
        <v>0</v>
      </c>
      <c r="S88" s="14">
        <v>0</v>
      </c>
      <c r="T88" s="86"/>
      <c r="U88" s="64">
        <f t="shared" ref="U88" si="182">MAX(K88-SUM(V88:Y88),0)</f>
        <v>0</v>
      </c>
      <c r="V88" s="103"/>
      <c r="W88" s="103"/>
      <c r="X88" s="103"/>
      <c r="Y88" s="103"/>
      <c r="Z88" s="105">
        <f t="shared" ref="Z88" si="183">K88-SUM(U88:Y88)</f>
        <v>0</v>
      </c>
      <c r="AA88" s="111"/>
    </row>
    <row r="89" spans="1:27" x14ac:dyDescent="0.2">
      <c r="A89" s="116"/>
      <c r="B89" s="124" t="s">
        <v>265</v>
      </c>
      <c r="C89" s="15"/>
      <c r="D89" s="38"/>
      <c r="G89" s="16"/>
      <c r="I89" s="35"/>
      <c r="J89" s="45"/>
      <c r="K89" s="66">
        <f>SUM(K69:K88)</f>
        <v>0</v>
      </c>
      <c r="L89" s="22"/>
      <c r="M89" s="22"/>
      <c r="N89" s="22">
        <f t="shared" ref="N89:Z89" si="184">SUM(N69:N88)</f>
        <v>0</v>
      </c>
      <c r="O89" s="22">
        <f t="shared" si="184"/>
        <v>0</v>
      </c>
      <c r="P89" s="22">
        <f t="shared" si="184"/>
        <v>0</v>
      </c>
      <c r="Q89" s="22">
        <f t="shared" si="184"/>
        <v>0</v>
      </c>
      <c r="R89" s="22">
        <f t="shared" si="184"/>
        <v>0</v>
      </c>
      <c r="S89" s="23">
        <f t="shared" si="184"/>
        <v>0</v>
      </c>
      <c r="T89" s="85">
        <f t="shared" si="184"/>
        <v>0</v>
      </c>
      <c r="U89" s="66">
        <f t="shared" si="184"/>
        <v>0</v>
      </c>
      <c r="V89" s="112">
        <f t="shared" si="184"/>
        <v>0</v>
      </c>
      <c r="W89" s="112">
        <f t="shared" si="184"/>
        <v>0</v>
      </c>
      <c r="X89" s="112"/>
      <c r="Y89" s="112">
        <f t="shared" si="184"/>
        <v>0</v>
      </c>
      <c r="Z89" s="66">
        <f t="shared" si="184"/>
        <v>0</v>
      </c>
      <c r="AA89" s="112">
        <f>SUM(AA69:AA88)</f>
        <v>0</v>
      </c>
    </row>
    <row r="90" spans="1:27" x14ac:dyDescent="0.2">
      <c r="A90" s="116"/>
      <c r="B90" s="122"/>
      <c r="C90" s="15"/>
      <c r="D90" s="38"/>
      <c r="G90" s="16"/>
      <c r="I90" s="35"/>
      <c r="J90" s="45"/>
      <c r="P90" s="13"/>
      <c r="T90" s="86"/>
      <c r="U90" s="64"/>
      <c r="V90" s="103"/>
      <c r="W90" s="103"/>
      <c r="X90" s="103"/>
      <c r="Y90" s="103"/>
      <c r="AA90" s="103"/>
    </row>
    <row r="91" spans="1:27" x14ac:dyDescent="0.2">
      <c r="A91" s="118" t="s">
        <v>186</v>
      </c>
      <c r="B91" s="98" t="s">
        <v>228</v>
      </c>
      <c r="C91" s="15"/>
      <c r="D91" s="38"/>
      <c r="G91" s="16"/>
      <c r="I91" s="35"/>
      <c r="J91" s="45"/>
      <c r="P91" s="13"/>
      <c r="T91" s="86"/>
      <c r="U91" s="64"/>
      <c r="V91" s="103"/>
      <c r="W91" s="103"/>
      <c r="X91" s="103"/>
      <c r="Y91" s="103"/>
      <c r="AA91" s="103"/>
    </row>
    <row r="92" spans="1:27" x14ac:dyDescent="0.2">
      <c r="A92" s="116">
        <v>1101</v>
      </c>
      <c r="B92" s="123" t="s">
        <v>665</v>
      </c>
      <c r="C92" s="15"/>
      <c r="E92" s="53">
        <v>2.5000000000000001E-2</v>
      </c>
      <c r="G92" s="16">
        <f t="shared" ref="G92:G101" si="185">SUM(D92:F92)</f>
        <v>2.5000000000000001E-2</v>
      </c>
      <c r="H92" s="11">
        <v>1</v>
      </c>
      <c r="I92" s="35" t="s">
        <v>226</v>
      </c>
      <c r="J92" s="45">
        <f>MIN(finance,100000/2.5%)</f>
        <v>0</v>
      </c>
      <c r="K92" s="64">
        <f t="shared" ref="K92:K101" si="186">G92*H92*J92</f>
        <v>0</v>
      </c>
      <c r="N92" s="13">
        <f t="shared" ref="N92:N101" si="187">L92+M92</f>
        <v>0</v>
      </c>
      <c r="O92" s="13">
        <f t="shared" ref="O92:O101" si="188">MAX(K92-N92,0)</f>
        <v>0</v>
      </c>
      <c r="P92" s="13">
        <f t="shared" ref="P92:P101" si="189">N92+O92</f>
        <v>0</v>
      </c>
      <c r="Q92" s="13">
        <f t="shared" ref="Q92:Q101" si="190">K92-P92</f>
        <v>0</v>
      </c>
      <c r="R92" s="13">
        <f t="shared" ref="R92:R101" si="191">S92-K92</f>
        <v>0</v>
      </c>
      <c r="S92" s="14">
        <f t="shared" ref="S92:S101" si="192">K92</f>
        <v>0</v>
      </c>
      <c r="T92" s="86"/>
      <c r="U92" s="64">
        <f t="shared" ref="U92:U101" si="193">MAX(K92-SUM(V92:Y92),0)</f>
        <v>0</v>
      </c>
      <c r="V92" s="103"/>
      <c r="W92" s="103"/>
      <c r="X92" s="103"/>
      <c r="Y92" s="103"/>
      <c r="Z92" s="105">
        <f t="shared" si="147"/>
        <v>0</v>
      </c>
      <c r="AA92" s="111"/>
    </row>
    <row r="93" spans="1:27" x14ac:dyDescent="0.2">
      <c r="A93" s="116">
        <v>1102</v>
      </c>
      <c r="B93" s="123" t="s">
        <v>726</v>
      </c>
      <c r="C93" s="15"/>
      <c r="E93" s="11">
        <v>1</v>
      </c>
      <c r="G93" s="16">
        <f t="shared" si="185"/>
        <v>1</v>
      </c>
      <c r="H93" s="11">
        <v>1</v>
      </c>
      <c r="I93" s="35" t="s">
        <v>226</v>
      </c>
      <c r="J93" s="45"/>
      <c r="K93" s="64">
        <f t="shared" si="186"/>
        <v>0</v>
      </c>
      <c r="N93" s="13">
        <f t="shared" si="187"/>
        <v>0</v>
      </c>
      <c r="O93" s="13">
        <f t="shared" si="188"/>
        <v>0</v>
      </c>
      <c r="P93" s="13">
        <f t="shared" si="189"/>
        <v>0</v>
      </c>
      <c r="Q93" s="13">
        <f t="shared" si="190"/>
        <v>0</v>
      </c>
      <c r="R93" s="13">
        <f t="shared" si="191"/>
        <v>0</v>
      </c>
      <c r="S93" s="14">
        <f t="shared" si="192"/>
        <v>0</v>
      </c>
      <c r="T93" s="86"/>
      <c r="U93" s="64">
        <f t="shared" si="193"/>
        <v>0</v>
      </c>
      <c r="V93" s="103"/>
      <c r="W93" s="103"/>
      <c r="X93" s="103"/>
      <c r="Y93" s="103"/>
      <c r="Z93" s="105">
        <f t="shared" si="147"/>
        <v>0</v>
      </c>
      <c r="AA93" s="111"/>
    </row>
    <row r="94" spans="1:27" x14ac:dyDescent="0.2">
      <c r="A94" s="116" t="s">
        <v>279</v>
      </c>
      <c r="B94" s="123" t="s">
        <v>727</v>
      </c>
      <c r="C94" s="15"/>
      <c r="E94" s="11">
        <v>1</v>
      </c>
      <c r="G94" s="16">
        <f t="shared" si="185"/>
        <v>1</v>
      </c>
      <c r="H94" s="11">
        <v>1</v>
      </c>
      <c r="I94" s="35" t="s">
        <v>226</v>
      </c>
      <c r="J94" s="45"/>
      <c r="K94" s="64">
        <f t="shared" si="186"/>
        <v>0</v>
      </c>
      <c r="N94" s="13">
        <f t="shared" si="187"/>
        <v>0</v>
      </c>
      <c r="O94" s="13">
        <f t="shared" si="188"/>
        <v>0</v>
      </c>
      <c r="P94" s="13">
        <f t="shared" si="189"/>
        <v>0</v>
      </c>
      <c r="Q94" s="13">
        <f t="shared" si="190"/>
        <v>0</v>
      </c>
      <c r="R94" s="13">
        <f t="shared" si="191"/>
        <v>0</v>
      </c>
      <c r="S94" s="14">
        <f t="shared" si="192"/>
        <v>0</v>
      </c>
      <c r="T94" s="86"/>
      <c r="U94" s="64">
        <f t="shared" si="193"/>
        <v>0</v>
      </c>
      <c r="V94" s="103"/>
      <c r="W94" s="103"/>
      <c r="X94" s="103"/>
      <c r="Y94" s="103"/>
      <c r="Z94" s="105">
        <f t="shared" si="147"/>
        <v>0</v>
      </c>
      <c r="AA94" s="103">
        <f>U94</f>
        <v>0</v>
      </c>
    </row>
    <row r="95" spans="1:27" x14ac:dyDescent="0.2">
      <c r="A95" s="116" t="s">
        <v>280</v>
      </c>
      <c r="B95" s="123" t="s">
        <v>281</v>
      </c>
      <c r="C95" s="15"/>
      <c r="E95" s="11">
        <v>1</v>
      </c>
      <c r="G95" s="16">
        <f t="shared" si="185"/>
        <v>1</v>
      </c>
      <c r="H95" s="11">
        <v>1</v>
      </c>
      <c r="I95" s="35" t="s">
        <v>226</v>
      </c>
      <c r="J95" s="45"/>
      <c r="K95" s="64">
        <f t="shared" si="186"/>
        <v>0</v>
      </c>
      <c r="N95" s="13">
        <f t="shared" si="187"/>
        <v>0</v>
      </c>
      <c r="O95" s="13">
        <f t="shared" si="188"/>
        <v>0</v>
      </c>
      <c r="P95" s="13">
        <f t="shared" si="189"/>
        <v>0</v>
      </c>
      <c r="Q95" s="13">
        <f t="shared" si="190"/>
        <v>0</v>
      </c>
      <c r="R95" s="13">
        <f t="shared" si="191"/>
        <v>0</v>
      </c>
      <c r="S95" s="14">
        <f t="shared" si="192"/>
        <v>0</v>
      </c>
      <c r="T95" s="86"/>
      <c r="U95" s="64">
        <f t="shared" si="193"/>
        <v>0</v>
      </c>
      <c r="V95" s="103"/>
      <c r="W95" s="103"/>
      <c r="X95" s="103"/>
      <c r="Y95" s="103"/>
      <c r="Z95" s="105">
        <f t="shared" si="147"/>
        <v>0</v>
      </c>
      <c r="AA95" s="103">
        <f>U95</f>
        <v>0</v>
      </c>
    </row>
    <row r="96" spans="1:27" x14ac:dyDescent="0.2">
      <c r="A96" s="116" t="s">
        <v>282</v>
      </c>
      <c r="B96" s="123" t="s">
        <v>284</v>
      </c>
      <c r="C96" s="15"/>
      <c r="E96" s="11">
        <v>1</v>
      </c>
      <c r="G96" s="16">
        <f t="shared" si="185"/>
        <v>1</v>
      </c>
      <c r="H96" s="11">
        <v>1</v>
      </c>
      <c r="I96" s="35" t="s">
        <v>226</v>
      </c>
      <c r="J96" s="45"/>
      <c r="K96" s="64">
        <f t="shared" si="186"/>
        <v>0</v>
      </c>
      <c r="N96" s="13">
        <f t="shared" si="187"/>
        <v>0</v>
      </c>
      <c r="O96" s="13">
        <f t="shared" si="188"/>
        <v>0</v>
      </c>
      <c r="P96" s="13">
        <f t="shared" si="189"/>
        <v>0</v>
      </c>
      <c r="Q96" s="13">
        <f t="shared" si="190"/>
        <v>0</v>
      </c>
      <c r="R96" s="13">
        <f t="shared" si="191"/>
        <v>0</v>
      </c>
      <c r="S96" s="14">
        <f t="shared" si="192"/>
        <v>0</v>
      </c>
      <c r="T96" s="86"/>
      <c r="U96" s="64">
        <f t="shared" si="193"/>
        <v>0</v>
      </c>
      <c r="V96" s="103"/>
      <c r="W96" s="103"/>
      <c r="X96" s="103"/>
      <c r="Y96" s="103"/>
      <c r="Z96" s="105">
        <f t="shared" si="147"/>
        <v>0</v>
      </c>
      <c r="AA96" s="103">
        <f>U96</f>
        <v>0</v>
      </c>
    </row>
    <row r="97" spans="1:27" x14ac:dyDescent="0.2">
      <c r="A97" s="116" t="s">
        <v>283</v>
      </c>
      <c r="B97" s="123" t="s">
        <v>285</v>
      </c>
      <c r="C97" s="15"/>
      <c r="E97" s="11">
        <v>1</v>
      </c>
      <c r="G97" s="16">
        <f t="shared" si="185"/>
        <v>1</v>
      </c>
      <c r="H97" s="11">
        <v>1</v>
      </c>
      <c r="I97" s="35" t="s">
        <v>226</v>
      </c>
      <c r="J97" s="45"/>
      <c r="K97" s="64">
        <f t="shared" si="186"/>
        <v>0</v>
      </c>
      <c r="N97" s="13">
        <f t="shared" si="187"/>
        <v>0</v>
      </c>
      <c r="O97" s="13">
        <f t="shared" si="188"/>
        <v>0</v>
      </c>
      <c r="P97" s="13">
        <f t="shared" si="189"/>
        <v>0</v>
      </c>
      <c r="Q97" s="13">
        <f t="shared" si="190"/>
        <v>0</v>
      </c>
      <c r="R97" s="13">
        <f t="shared" si="191"/>
        <v>0</v>
      </c>
      <c r="S97" s="14">
        <f t="shared" si="192"/>
        <v>0</v>
      </c>
      <c r="T97" s="86"/>
      <c r="U97" s="64">
        <f t="shared" si="193"/>
        <v>0</v>
      </c>
      <c r="V97" s="103"/>
      <c r="W97" s="103"/>
      <c r="X97" s="103"/>
      <c r="Y97" s="103"/>
      <c r="Z97" s="105">
        <f t="shared" si="147"/>
        <v>0</v>
      </c>
      <c r="AA97" s="103">
        <f>U97</f>
        <v>0</v>
      </c>
    </row>
    <row r="98" spans="1:27" x14ac:dyDescent="0.2">
      <c r="A98" s="116" t="s">
        <v>728</v>
      </c>
      <c r="B98" s="123" t="s">
        <v>729</v>
      </c>
      <c r="C98" s="15"/>
      <c r="E98" s="11">
        <v>1</v>
      </c>
      <c r="G98" s="16">
        <f t="shared" ref="G98" si="194">SUM(D98:F98)</f>
        <v>1</v>
      </c>
      <c r="H98" s="11">
        <v>1</v>
      </c>
      <c r="I98" s="35" t="s">
        <v>226</v>
      </c>
      <c r="J98" s="45"/>
      <c r="K98" s="64">
        <f t="shared" ref="K98" si="195">G98*H98*J98</f>
        <v>0</v>
      </c>
      <c r="N98" s="13">
        <f t="shared" ref="N98" si="196">L98+M98</f>
        <v>0</v>
      </c>
      <c r="O98" s="13">
        <f t="shared" ref="O98" si="197">MAX(K98-N98,0)</f>
        <v>0</v>
      </c>
      <c r="P98" s="13">
        <f t="shared" ref="P98" si="198">N98+O98</f>
        <v>0</v>
      </c>
      <c r="Q98" s="13">
        <f t="shared" ref="Q98" si="199">K98-P98</f>
        <v>0</v>
      </c>
      <c r="R98" s="13">
        <f t="shared" ref="R98" si="200">S98-K98</f>
        <v>0</v>
      </c>
      <c r="S98" s="14">
        <f t="shared" ref="S98" si="201">K98</f>
        <v>0</v>
      </c>
      <c r="T98" s="86"/>
      <c r="U98" s="64">
        <f t="shared" ref="U98" si="202">MAX(K98-SUM(V98:Y98),0)</f>
        <v>0</v>
      </c>
      <c r="V98" s="103"/>
      <c r="W98" s="103"/>
      <c r="X98" s="103"/>
      <c r="Y98" s="103"/>
      <c r="Z98" s="105">
        <f t="shared" ref="Z98" si="203">K98-SUM(U98:Y98)</f>
        <v>0</v>
      </c>
      <c r="AA98" s="111"/>
    </row>
    <row r="99" spans="1:27" x14ac:dyDescent="0.2">
      <c r="A99" s="116">
        <v>1109</v>
      </c>
      <c r="B99" s="123" t="s">
        <v>11</v>
      </c>
      <c r="C99" s="15"/>
      <c r="E99" s="11">
        <v>1</v>
      </c>
      <c r="G99" s="16">
        <f t="shared" si="185"/>
        <v>1</v>
      </c>
      <c r="H99" s="11">
        <v>1</v>
      </c>
      <c r="I99" s="35" t="s">
        <v>226</v>
      </c>
      <c r="J99" s="45"/>
      <c r="K99" s="64">
        <f t="shared" si="186"/>
        <v>0</v>
      </c>
      <c r="N99" s="13">
        <f t="shared" si="187"/>
        <v>0</v>
      </c>
      <c r="O99" s="13">
        <f t="shared" si="188"/>
        <v>0</v>
      </c>
      <c r="P99" s="13">
        <f t="shared" si="189"/>
        <v>0</v>
      </c>
      <c r="Q99" s="13">
        <f t="shared" si="190"/>
        <v>0</v>
      </c>
      <c r="R99" s="13">
        <f t="shared" si="191"/>
        <v>0</v>
      </c>
      <c r="S99" s="14">
        <f t="shared" si="192"/>
        <v>0</v>
      </c>
      <c r="T99" s="86"/>
      <c r="U99" s="64">
        <f t="shared" si="193"/>
        <v>0</v>
      </c>
      <c r="V99" s="103"/>
      <c r="W99" s="103"/>
      <c r="X99" s="103"/>
      <c r="Y99" s="103"/>
      <c r="Z99" s="105">
        <f t="shared" si="147"/>
        <v>0</v>
      </c>
      <c r="AA99" s="103">
        <f>U99</f>
        <v>0</v>
      </c>
    </row>
    <row r="100" spans="1:27" x14ac:dyDescent="0.2">
      <c r="A100" s="116">
        <v>1110</v>
      </c>
      <c r="B100" s="123" t="s">
        <v>12</v>
      </c>
      <c r="C100" s="15"/>
      <c r="E100" s="11">
        <v>1</v>
      </c>
      <c r="G100" s="16">
        <f t="shared" si="185"/>
        <v>1</v>
      </c>
      <c r="H100" s="11">
        <v>1</v>
      </c>
      <c r="I100" s="35" t="s">
        <v>226</v>
      </c>
      <c r="J100" s="45"/>
      <c r="K100" s="64">
        <f t="shared" si="186"/>
        <v>0</v>
      </c>
      <c r="N100" s="13">
        <f t="shared" si="187"/>
        <v>0</v>
      </c>
      <c r="O100" s="13">
        <f t="shared" si="188"/>
        <v>0</v>
      </c>
      <c r="P100" s="13">
        <f t="shared" si="189"/>
        <v>0</v>
      </c>
      <c r="Q100" s="13">
        <f t="shared" si="190"/>
        <v>0</v>
      </c>
      <c r="R100" s="13">
        <f t="shared" si="191"/>
        <v>0</v>
      </c>
      <c r="S100" s="14">
        <f t="shared" si="192"/>
        <v>0</v>
      </c>
      <c r="T100" s="86"/>
      <c r="U100" s="64">
        <f t="shared" si="193"/>
        <v>0</v>
      </c>
      <c r="V100" s="103"/>
      <c r="W100" s="103"/>
      <c r="X100" s="103"/>
      <c r="Y100" s="103"/>
      <c r="Z100" s="105">
        <f t="shared" si="147"/>
        <v>0</v>
      </c>
      <c r="AA100" s="103">
        <f>U100</f>
        <v>0</v>
      </c>
    </row>
    <row r="101" spans="1:27" x14ac:dyDescent="0.2">
      <c r="A101" s="116">
        <v>1111</v>
      </c>
      <c r="B101" s="123" t="s">
        <v>13</v>
      </c>
      <c r="C101" s="15"/>
      <c r="E101" s="11">
        <v>1</v>
      </c>
      <c r="G101" s="16">
        <f t="shared" si="185"/>
        <v>1</v>
      </c>
      <c r="H101" s="11">
        <v>1</v>
      </c>
      <c r="I101" s="35" t="s">
        <v>226</v>
      </c>
      <c r="J101" s="45"/>
      <c r="K101" s="64">
        <f t="shared" si="186"/>
        <v>0</v>
      </c>
      <c r="N101" s="13">
        <f t="shared" si="187"/>
        <v>0</v>
      </c>
      <c r="O101" s="13">
        <f t="shared" si="188"/>
        <v>0</v>
      </c>
      <c r="P101" s="13">
        <f t="shared" si="189"/>
        <v>0</v>
      </c>
      <c r="Q101" s="13">
        <f t="shared" si="190"/>
        <v>0</v>
      </c>
      <c r="R101" s="13">
        <f t="shared" si="191"/>
        <v>0</v>
      </c>
      <c r="S101" s="14">
        <f t="shared" si="192"/>
        <v>0</v>
      </c>
      <c r="T101" s="86"/>
      <c r="U101" s="64">
        <f t="shared" si="193"/>
        <v>0</v>
      </c>
      <c r="V101" s="103"/>
      <c r="W101" s="103"/>
      <c r="X101" s="103"/>
      <c r="Y101" s="103"/>
      <c r="Z101" s="105">
        <f t="shared" si="147"/>
        <v>0</v>
      </c>
      <c r="AA101" s="111"/>
    </row>
    <row r="102" spans="1:27" x14ac:dyDescent="0.2">
      <c r="A102" s="116"/>
      <c r="B102" s="124" t="s">
        <v>265</v>
      </c>
      <c r="C102" s="15"/>
      <c r="D102" s="38"/>
      <c r="G102" s="16"/>
      <c r="I102" s="35"/>
      <c r="J102" s="45"/>
      <c r="K102" s="66">
        <f t="shared" ref="K102:Z102" si="204">SUM(K92:K101)</f>
        <v>0</v>
      </c>
      <c r="L102" s="22"/>
      <c r="M102" s="22"/>
      <c r="N102" s="22">
        <f t="shared" si="204"/>
        <v>0</v>
      </c>
      <c r="O102" s="22">
        <f t="shared" si="204"/>
        <v>0</v>
      </c>
      <c r="P102" s="22">
        <f t="shared" si="204"/>
        <v>0</v>
      </c>
      <c r="Q102" s="22">
        <f t="shared" si="204"/>
        <v>0</v>
      </c>
      <c r="R102" s="22">
        <f t="shared" si="204"/>
        <v>0</v>
      </c>
      <c r="S102" s="23">
        <f t="shared" si="204"/>
        <v>0</v>
      </c>
      <c r="T102" s="85">
        <f t="shared" si="204"/>
        <v>0</v>
      </c>
      <c r="U102" s="66">
        <f t="shared" si="204"/>
        <v>0</v>
      </c>
      <c r="V102" s="112">
        <f t="shared" si="204"/>
        <v>0</v>
      </c>
      <c r="W102" s="112">
        <f t="shared" si="204"/>
        <v>0</v>
      </c>
      <c r="X102" s="112"/>
      <c r="Y102" s="112">
        <f t="shared" si="204"/>
        <v>0</v>
      </c>
      <c r="Z102" s="66">
        <f t="shared" si="204"/>
        <v>0</v>
      </c>
      <c r="AA102" s="112">
        <f>SUM(AA92:AA101)</f>
        <v>0</v>
      </c>
    </row>
    <row r="103" spans="1:27" x14ac:dyDescent="0.2">
      <c r="A103" s="116"/>
      <c r="B103" s="124"/>
      <c r="C103" s="15"/>
      <c r="D103" s="38"/>
      <c r="G103" s="16"/>
      <c r="I103" s="35"/>
      <c r="J103" s="45"/>
      <c r="K103" s="66"/>
      <c r="L103" s="22"/>
      <c r="M103" s="22"/>
      <c r="N103" s="22"/>
      <c r="O103" s="22"/>
      <c r="Q103" s="22"/>
      <c r="R103" s="22"/>
      <c r="S103" s="23"/>
      <c r="T103" s="85"/>
      <c r="U103" s="66"/>
      <c r="V103" s="103"/>
      <c r="W103" s="103"/>
      <c r="X103" s="103"/>
      <c r="Y103" s="103"/>
      <c r="AA103" s="103"/>
    </row>
    <row r="104" spans="1:27" x14ac:dyDescent="0.2">
      <c r="A104" s="118" t="s">
        <v>187</v>
      </c>
      <c r="B104" s="98" t="s">
        <v>14</v>
      </c>
      <c r="C104" s="15"/>
      <c r="D104" s="44"/>
      <c r="I104" s="35"/>
      <c r="J104" s="45"/>
      <c r="P104" s="13"/>
      <c r="T104" s="86"/>
      <c r="U104" s="64"/>
      <c r="V104" s="103"/>
      <c r="W104" s="103"/>
      <c r="X104" s="103"/>
      <c r="Y104" s="103"/>
      <c r="AA104" s="103"/>
    </row>
    <row r="105" spans="1:27" x14ac:dyDescent="0.2">
      <c r="A105" s="116">
        <v>1202</v>
      </c>
      <c r="B105" s="122" t="s">
        <v>15</v>
      </c>
      <c r="C105" s="15"/>
      <c r="E105" s="11">
        <v>1</v>
      </c>
      <c r="G105" s="16">
        <f t="shared" ref="G105:G114" si="205">SUM(D105:F105)</f>
        <v>1</v>
      </c>
      <c r="H105" s="11">
        <f>IF(finance&lt;2000000,0,1)</f>
        <v>0</v>
      </c>
      <c r="I105" s="35" t="s">
        <v>226</v>
      </c>
      <c r="J105" s="45"/>
      <c r="K105" s="64">
        <f t="shared" ref="K105:K114" si="206">G105*H105*J105</f>
        <v>0</v>
      </c>
      <c r="N105" s="13">
        <f t="shared" ref="N105:N114" si="207">L105+M105</f>
        <v>0</v>
      </c>
      <c r="O105" s="13">
        <f t="shared" ref="O105:O114" si="208">MAX(K105-N105,0)</f>
        <v>0</v>
      </c>
      <c r="P105" s="13">
        <f t="shared" ref="P105:P114" si="209">N105+O105</f>
        <v>0</v>
      </c>
      <c r="Q105" s="13">
        <f t="shared" ref="Q105:Q114" si="210">K105-P105</f>
        <v>0</v>
      </c>
      <c r="R105" s="13">
        <f t="shared" ref="R105:R114" si="211">S105-K105</f>
        <v>0</v>
      </c>
      <c r="S105" s="14">
        <f t="shared" ref="S105:S114" si="212">K105</f>
        <v>0</v>
      </c>
      <c r="T105" s="86"/>
      <c r="U105" s="64">
        <f t="shared" ref="U105:U114" si="213">MAX(K105-SUM(V105:Y105),0)</f>
        <v>0</v>
      </c>
      <c r="V105" s="103"/>
      <c r="W105" s="103"/>
      <c r="X105" s="103"/>
      <c r="Y105" s="103"/>
      <c r="Z105" s="105">
        <f t="shared" si="147"/>
        <v>0</v>
      </c>
      <c r="AA105" s="103">
        <f>U105</f>
        <v>0</v>
      </c>
    </row>
    <row r="106" spans="1:27" x14ac:dyDescent="0.2">
      <c r="A106" s="116">
        <v>1205</v>
      </c>
      <c r="B106" s="122" t="s">
        <v>16</v>
      </c>
      <c r="C106" s="15"/>
      <c r="D106" s="11">
        <f>pm</f>
        <v>0</v>
      </c>
      <c r="E106" s="11">
        <f>sm</f>
        <v>0</v>
      </c>
      <c r="F106" s="35">
        <f>wm</f>
        <v>0</v>
      </c>
      <c r="G106" s="16">
        <f t="shared" si="205"/>
        <v>0</v>
      </c>
      <c r="H106" s="11">
        <v>1</v>
      </c>
      <c r="I106" s="35" t="s">
        <v>184</v>
      </c>
      <c r="J106" s="45"/>
      <c r="K106" s="64">
        <f t="shared" si="206"/>
        <v>0</v>
      </c>
      <c r="N106" s="13">
        <f t="shared" si="207"/>
        <v>0</v>
      </c>
      <c r="O106" s="13">
        <f t="shared" si="208"/>
        <v>0</v>
      </c>
      <c r="P106" s="13">
        <f t="shared" si="209"/>
        <v>0</v>
      </c>
      <c r="Q106" s="13">
        <f t="shared" si="210"/>
        <v>0</v>
      </c>
      <c r="R106" s="13">
        <f t="shared" si="211"/>
        <v>0</v>
      </c>
      <c r="S106" s="14">
        <f t="shared" si="212"/>
        <v>0</v>
      </c>
      <c r="T106" s="86"/>
      <c r="U106" s="64">
        <f t="shared" si="213"/>
        <v>0</v>
      </c>
      <c r="V106" s="103"/>
      <c r="W106" s="103"/>
      <c r="X106" s="103"/>
      <c r="Y106" s="103"/>
      <c r="Z106" s="105">
        <f t="shared" si="147"/>
        <v>0</v>
      </c>
      <c r="AA106" s="103">
        <f>U106</f>
        <v>0</v>
      </c>
    </row>
    <row r="107" spans="1:27" x14ac:dyDescent="0.2">
      <c r="A107" s="116" t="s">
        <v>286</v>
      </c>
      <c r="B107" s="122" t="s">
        <v>288</v>
      </c>
      <c r="C107" s="15"/>
      <c r="D107" s="11">
        <f>pm</f>
        <v>0</v>
      </c>
      <c r="E107" s="11">
        <f>sm</f>
        <v>0</v>
      </c>
      <c r="F107" s="35">
        <f>wm</f>
        <v>0</v>
      </c>
      <c r="G107" s="16">
        <f t="shared" si="205"/>
        <v>0</v>
      </c>
      <c r="H107" s="11">
        <v>1</v>
      </c>
      <c r="I107" s="35" t="s">
        <v>184</v>
      </c>
      <c r="J107" s="45"/>
      <c r="K107" s="64">
        <f t="shared" si="206"/>
        <v>0</v>
      </c>
      <c r="N107" s="13">
        <f t="shared" si="207"/>
        <v>0</v>
      </c>
      <c r="O107" s="13">
        <f t="shared" si="208"/>
        <v>0</v>
      </c>
      <c r="P107" s="13">
        <f t="shared" si="209"/>
        <v>0</v>
      </c>
      <c r="Q107" s="13">
        <f t="shared" si="210"/>
        <v>0</v>
      </c>
      <c r="R107" s="13">
        <f t="shared" si="211"/>
        <v>0</v>
      </c>
      <c r="S107" s="14">
        <f t="shared" si="212"/>
        <v>0</v>
      </c>
      <c r="T107" s="86"/>
      <c r="U107" s="64">
        <f t="shared" si="213"/>
        <v>0</v>
      </c>
      <c r="V107" s="103"/>
      <c r="W107" s="103"/>
      <c r="X107" s="103"/>
      <c r="Y107" s="103"/>
      <c r="Z107" s="105">
        <f t="shared" ref="Z107:Z129" si="214">K107-SUM(U107:Y107)</f>
        <v>0</v>
      </c>
      <c r="AA107" s="103">
        <f>U107</f>
        <v>0</v>
      </c>
    </row>
    <row r="108" spans="1:27" x14ac:dyDescent="0.2">
      <c r="A108" s="116" t="s">
        <v>287</v>
      </c>
      <c r="B108" s="122" t="s">
        <v>289</v>
      </c>
      <c r="C108" s="15"/>
      <c r="E108" s="11">
        <v>1</v>
      </c>
      <c r="G108" s="16">
        <f t="shared" si="205"/>
        <v>1</v>
      </c>
      <c r="H108" s="11">
        <v>1</v>
      </c>
      <c r="I108" s="35" t="s">
        <v>226</v>
      </c>
      <c r="J108" s="45"/>
      <c r="K108" s="64">
        <f t="shared" si="206"/>
        <v>0</v>
      </c>
      <c r="N108" s="13">
        <f t="shared" si="207"/>
        <v>0</v>
      </c>
      <c r="O108" s="13">
        <f t="shared" si="208"/>
        <v>0</v>
      </c>
      <c r="P108" s="13">
        <f t="shared" si="209"/>
        <v>0</v>
      </c>
      <c r="Q108" s="13">
        <f t="shared" si="210"/>
        <v>0</v>
      </c>
      <c r="R108" s="13">
        <f t="shared" si="211"/>
        <v>0</v>
      </c>
      <c r="S108" s="14">
        <f t="shared" si="212"/>
        <v>0</v>
      </c>
      <c r="T108" s="86"/>
      <c r="U108" s="64">
        <f t="shared" si="213"/>
        <v>0</v>
      </c>
      <c r="V108" s="103"/>
      <c r="W108" s="103"/>
      <c r="X108" s="103"/>
      <c r="Y108" s="103"/>
      <c r="Z108" s="105">
        <f t="shared" si="214"/>
        <v>0</v>
      </c>
      <c r="AA108" s="103">
        <f>U108</f>
        <v>0</v>
      </c>
    </row>
    <row r="109" spans="1:27" x14ac:dyDescent="0.2">
      <c r="A109" s="116">
        <v>1245</v>
      </c>
      <c r="B109" s="122" t="s">
        <v>17</v>
      </c>
      <c r="C109" s="15"/>
      <c r="E109" s="11">
        <v>1</v>
      </c>
      <c r="G109" s="16">
        <f t="shared" si="205"/>
        <v>1</v>
      </c>
      <c r="H109" s="11">
        <v>1</v>
      </c>
      <c r="I109" s="35" t="s">
        <v>226</v>
      </c>
      <c r="J109" s="45"/>
      <c r="K109" s="64">
        <f t="shared" si="206"/>
        <v>0</v>
      </c>
      <c r="N109" s="13">
        <f t="shared" si="207"/>
        <v>0</v>
      </c>
      <c r="O109" s="13">
        <f t="shared" si="208"/>
        <v>0</v>
      </c>
      <c r="P109" s="13">
        <f t="shared" si="209"/>
        <v>0</v>
      </c>
      <c r="Q109" s="13">
        <f t="shared" si="210"/>
        <v>0</v>
      </c>
      <c r="R109" s="13">
        <f t="shared" si="211"/>
        <v>0</v>
      </c>
      <c r="S109" s="14">
        <f t="shared" si="212"/>
        <v>0</v>
      </c>
      <c r="T109" s="86"/>
      <c r="U109" s="64">
        <f t="shared" si="213"/>
        <v>0</v>
      </c>
      <c r="V109" s="103"/>
      <c r="W109" s="103"/>
      <c r="X109" s="103"/>
      <c r="Y109" s="103"/>
      <c r="Z109" s="105">
        <f t="shared" si="214"/>
        <v>0</v>
      </c>
      <c r="AA109" s="111"/>
    </row>
    <row r="110" spans="1:27" x14ac:dyDescent="0.2">
      <c r="A110" s="116" t="s">
        <v>741</v>
      </c>
      <c r="B110" s="122" t="s">
        <v>740</v>
      </c>
      <c r="C110" s="15"/>
      <c r="E110" s="11">
        <v>1</v>
      </c>
      <c r="G110" s="16">
        <f t="shared" ref="G110" si="215">SUM(D110:F110)</f>
        <v>1</v>
      </c>
      <c r="H110" s="11">
        <v>1</v>
      </c>
      <c r="I110" s="35" t="s">
        <v>552</v>
      </c>
      <c r="J110" s="45"/>
      <c r="K110" s="64">
        <f t="shared" ref="K110" si="216">G110*H110*J110</f>
        <v>0</v>
      </c>
      <c r="N110" s="13">
        <f t="shared" ref="N110" si="217">L110+M110</f>
        <v>0</v>
      </c>
      <c r="O110" s="13">
        <f t="shared" ref="O110" si="218">MAX(K110-N110,0)</f>
        <v>0</v>
      </c>
      <c r="P110" s="13">
        <f t="shared" ref="P110" si="219">N110+O110</f>
        <v>0</v>
      </c>
      <c r="Q110" s="13">
        <f t="shared" ref="Q110" si="220">K110-P110</f>
        <v>0</v>
      </c>
      <c r="R110" s="13">
        <f t="shared" ref="R110" si="221">S110-K110</f>
        <v>0</v>
      </c>
      <c r="S110" s="14">
        <f t="shared" ref="S110" si="222">K110</f>
        <v>0</v>
      </c>
      <c r="T110" s="86"/>
      <c r="U110" s="64">
        <f t="shared" ref="U110" si="223">MAX(K110-SUM(V110:Y110),0)</f>
        <v>0</v>
      </c>
      <c r="V110" s="103"/>
      <c r="W110" s="103"/>
      <c r="X110" s="103"/>
      <c r="Y110" s="103"/>
      <c r="Z110" s="105">
        <f t="shared" ref="Z110" si="224">K110-SUM(U110:Y110)</f>
        <v>0</v>
      </c>
      <c r="AA110" s="111"/>
    </row>
    <row r="111" spans="1:27" x14ac:dyDescent="0.2">
      <c r="A111" s="116" t="s">
        <v>290</v>
      </c>
      <c r="B111" s="122" t="s">
        <v>291</v>
      </c>
      <c r="C111" s="15"/>
      <c r="E111" s="11">
        <v>1</v>
      </c>
      <c r="G111" s="16">
        <f t="shared" ref="G111" si="225">SUM(D111:F111)</f>
        <v>1</v>
      </c>
      <c r="H111" s="11">
        <v>1</v>
      </c>
      <c r="I111" s="35" t="s">
        <v>552</v>
      </c>
      <c r="J111" s="45"/>
      <c r="K111" s="64">
        <f t="shared" ref="K111" si="226">G111*H111*J111</f>
        <v>0</v>
      </c>
      <c r="N111" s="13">
        <f t="shared" ref="N111" si="227">L111+M111</f>
        <v>0</v>
      </c>
      <c r="O111" s="13">
        <f t="shared" ref="O111" si="228">MAX(K111-N111,0)</f>
        <v>0</v>
      </c>
      <c r="P111" s="13">
        <f t="shared" ref="P111" si="229">N111+O111</f>
        <v>0</v>
      </c>
      <c r="Q111" s="13">
        <f t="shared" ref="Q111" si="230">K111-P111</f>
        <v>0</v>
      </c>
      <c r="R111" s="13">
        <f t="shared" ref="R111" si="231">S111-K111</f>
        <v>0</v>
      </c>
      <c r="S111" s="14">
        <f t="shared" ref="S111" si="232">K111</f>
        <v>0</v>
      </c>
      <c r="T111" s="86"/>
      <c r="U111" s="64">
        <f t="shared" ref="U111" si="233">MAX(K111-SUM(V111:Y111),0)</f>
        <v>0</v>
      </c>
      <c r="V111" s="103"/>
      <c r="W111" s="103"/>
      <c r="X111" s="103"/>
      <c r="Y111" s="103"/>
      <c r="Z111" s="105">
        <f t="shared" ref="Z111" si="234">K111-SUM(U111:Y111)</f>
        <v>0</v>
      </c>
      <c r="AA111" s="111"/>
    </row>
    <row r="112" spans="1:27" x14ac:dyDescent="0.2">
      <c r="A112" s="116" t="s">
        <v>292</v>
      </c>
      <c r="B112" s="122" t="s">
        <v>742</v>
      </c>
      <c r="C112" s="15"/>
      <c r="E112" s="11">
        <v>1</v>
      </c>
      <c r="G112" s="16">
        <f t="shared" si="205"/>
        <v>1</v>
      </c>
      <c r="H112" s="11">
        <v>1</v>
      </c>
      <c r="I112" s="35" t="s">
        <v>552</v>
      </c>
      <c r="J112" s="45"/>
      <c r="K112" s="64">
        <f t="shared" si="206"/>
        <v>0</v>
      </c>
      <c r="N112" s="13">
        <f t="shared" si="207"/>
        <v>0</v>
      </c>
      <c r="O112" s="13">
        <f t="shared" si="208"/>
        <v>0</v>
      </c>
      <c r="P112" s="13">
        <f t="shared" si="209"/>
        <v>0</v>
      </c>
      <c r="Q112" s="13">
        <f t="shared" si="210"/>
        <v>0</v>
      </c>
      <c r="R112" s="13">
        <f t="shared" si="211"/>
        <v>0</v>
      </c>
      <c r="S112" s="14">
        <f t="shared" si="212"/>
        <v>0</v>
      </c>
      <c r="T112" s="86"/>
      <c r="U112" s="64">
        <f t="shared" si="213"/>
        <v>0</v>
      </c>
      <c r="V112" s="103"/>
      <c r="W112" s="103"/>
      <c r="X112" s="103"/>
      <c r="Y112" s="103"/>
      <c r="Z112" s="105">
        <f t="shared" si="214"/>
        <v>0</v>
      </c>
      <c r="AA112" s="103">
        <f>U112</f>
        <v>0</v>
      </c>
    </row>
    <row r="113" spans="1:27" x14ac:dyDescent="0.2">
      <c r="A113" s="116" t="s">
        <v>293</v>
      </c>
      <c r="B113" s="122" t="s">
        <v>294</v>
      </c>
      <c r="C113" s="15"/>
      <c r="E113" s="11">
        <v>1</v>
      </c>
      <c r="G113" s="16">
        <f t="shared" si="205"/>
        <v>1</v>
      </c>
      <c r="H113" s="11">
        <v>1</v>
      </c>
      <c r="I113" s="35" t="s">
        <v>552</v>
      </c>
      <c r="J113" s="45"/>
      <c r="K113" s="64">
        <f t="shared" si="206"/>
        <v>0</v>
      </c>
      <c r="N113" s="13">
        <f t="shared" si="207"/>
        <v>0</v>
      </c>
      <c r="O113" s="13">
        <f t="shared" si="208"/>
        <v>0</v>
      </c>
      <c r="P113" s="13">
        <f t="shared" si="209"/>
        <v>0</v>
      </c>
      <c r="Q113" s="13">
        <f t="shared" si="210"/>
        <v>0</v>
      </c>
      <c r="R113" s="13">
        <f t="shared" si="211"/>
        <v>0</v>
      </c>
      <c r="S113" s="14">
        <f t="shared" si="212"/>
        <v>0</v>
      </c>
      <c r="T113" s="86"/>
      <c r="U113" s="64">
        <f t="shared" si="213"/>
        <v>0</v>
      </c>
      <c r="V113" s="103"/>
      <c r="W113" s="103"/>
      <c r="X113" s="103"/>
      <c r="Y113" s="103"/>
      <c r="Z113" s="105">
        <f t="shared" si="214"/>
        <v>0</v>
      </c>
      <c r="AA113" s="111"/>
    </row>
    <row r="114" spans="1:27" x14ac:dyDescent="0.2">
      <c r="A114" s="116">
        <v>1291</v>
      </c>
      <c r="B114" s="122" t="s">
        <v>650</v>
      </c>
      <c r="C114" s="15"/>
      <c r="E114" s="11">
        <v>1</v>
      </c>
      <c r="G114" s="16">
        <f t="shared" si="205"/>
        <v>1</v>
      </c>
      <c r="H114" s="11">
        <v>1</v>
      </c>
      <c r="I114" s="35" t="s">
        <v>226</v>
      </c>
      <c r="J114" s="45"/>
      <c r="K114" s="64">
        <f t="shared" si="206"/>
        <v>0</v>
      </c>
      <c r="N114" s="13">
        <f t="shared" si="207"/>
        <v>0</v>
      </c>
      <c r="O114" s="13">
        <f t="shared" si="208"/>
        <v>0</v>
      </c>
      <c r="P114" s="13">
        <f t="shared" si="209"/>
        <v>0</v>
      </c>
      <c r="Q114" s="13">
        <f t="shared" si="210"/>
        <v>0</v>
      </c>
      <c r="R114" s="13">
        <f t="shared" si="211"/>
        <v>0</v>
      </c>
      <c r="S114" s="14">
        <f t="shared" si="212"/>
        <v>0</v>
      </c>
      <c r="T114" s="86"/>
      <c r="U114" s="64">
        <f t="shared" si="213"/>
        <v>0</v>
      </c>
      <c r="V114" s="103"/>
      <c r="W114" s="103"/>
      <c r="X114" s="103"/>
      <c r="Y114" s="103"/>
      <c r="Z114" s="105">
        <f t="shared" si="214"/>
        <v>0</v>
      </c>
      <c r="AA114" s="111">
        <f t="shared" ref="AA114" si="235">IF(C114=1,U114,0)</f>
        <v>0</v>
      </c>
    </row>
    <row r="115" spans="1:27" x14ac:dyDescent="0.2">
      <c r="A115" s="116"/>
      <c r="B115" s="124" t="s">
        <v>265</v>
      </c>
      <c r="C115" s="15"/>
      <c r="D115" s="38"/>
      <c r="I115" s="35"/>
      <c r="J115" s="45"/>
      <c r="K115" s="66">
        <f>SUM(K105:K114)</f>
        <v>0</v>
      </c>
      <c r="L115" s="22"/>
      <c r="M115" s="22"/>
      <c r="N115" s="22">
        <f t="shared" ref="N115:Y115" si="236">SUM(N105:N114)</f>
        <v>0</v>
      </c>
      <c r="O115" s="22">
        <f t="shared" si="236"/>
        <v>0</v>
      </c>
      <c r="P115" s="22">
        <f t="shared" si="236"/>
        <v>0</v>
      </c>
      <c r="Q115" s="22">
        <f t="shared" si="236"/>
        <v>0</v>
      </c>
      <c r="R115" s="22">
        <f t="shared" si="236"/>
        <v>0</v>
      </c>
      <c r="S115" s="23">
        <f t="shared" si="236"/>
        <v>0</v>
      </c>
      <c r="T115" s="85">
        <f t="shared" si="236"/>
        <v>0</v>
      </c>
      <c r="U115" s="66">
        <f t="shared" si="236"/>
        <v>0</v>
      </c>
      <c r="V115" s="112">
        <f t="shared" si="236"/>
        <v>0</v>
      </c>
      <c r="W115" s="112">
        <f t="shared" si="236"/>
        <v>0</v>
      </c>
      <c r="X115" s="112"/>
      <c r="Y115" s="112">
        <f t="shared" si="236"/>
        <v>0</v>
      </c>
      <c r="Z115" s="66">
        <f>SUM(Z105:Z114)</f>
        <v>0</v>
      </c>
      <c r="AA115" s="112">
        <f>SUM(AA105:AA114)</f>
        <v>0</v>
      </c>
    </row>
    <row r="116" spans="1:27" x14ac:dyDescent="0.2">
      <c r="A116" s="116"/>
      <c r="B116" s="124"/>
      <c r="C116" s="15"/>
      <c r="D116" s="38"/>
      <c r="I116" s="35"/>
      <c r="J116" s="45"/>
      <c r="K116" s="66"/>
      <c r="L116" s="22"/>
      <c r="M116" s="22"/>
      <c r="N116" s="22"/>
      <c r="O116" s="22"/>
      <c r="Q116" s="22"/>
      <c r="R116" s="22"/>
      <c r="S116" s="23"/>
      <c r="T116" s="85"/>
      <c r="U116" s="66"/>
      <c r="V116" s="103"/>
      <c r="W116" s="103"/>
      <c r="X116" s="103"/>
      <c r="Y116" s="103"/>
      <c r="AA116" s="103"/>
    </row>
    <row r="117" spans="1:27" x14ac:dyDescent="0.2">
      <c r="A117" s="118" t="s">
        <v>188</v>
      </c>
      <c r="B117" s="98" t="s">
        <v>18</v>
      </c>
      <c r="C117" s="15"/>
      <c r="D117" s="38"/>
      <c r="G117" s="16"/>
      <c r="I117" s="35"/>
      <c r="J117" s="45"/>
      <c r="P117" s="13"/>
      <c r="T117" s="86"/>
      <c r="U117" s="64"/>
      <c r="V117" s="103"/>
      <c r="W117" s="103"/>
      <c r="X117" s="103"/>
      <c r="Y117" s="103"/>
      <c r="AA117" s="103"/>
    </row>
    <row r="118" spans="1:27" x14ac:dyDescent="0.2">
      <c r="A118" s="116">
        <v>1301</v>
      </c>
      <c r="B118" s="122" t="s">
        <v>18</v>
      </c>
      <c r="C118" s="15"/>
      <c r="E118" s="11">
        <v>1</v>
      </c>
      <c r="G118" s="16">
        <f t="shared" ref="G118:G129" si="237">SUM(D118:F118)</f>
        <v>1</v>
      </c>
      <c r="H118" s="11">
        <v>1</v>
      </c>
      <c r="I118" s="35" t="s">
        <v>226</v>
      </c>
      <c r="J118" s="45"/>
      <c r="K118" s="64">
        <f t="shared" ref="K118:K129" si="238">G118*H118*J118</f>
        <v>0</v>
      </c>
      <c r="N118" s="13">
        <f t="shared" ref="N118:N129" si="239">L118+M118</f>
        <v>0</v>
      </c>
      <c r="O118" s="13">
        <f t="shared" ref="O118:O129" si="240">MAX(K118-N118,0)</f>
        <v>0</v>
      </c>
      <c r="P118" s="13">
        <f t="shared" ref="P118:P129" si="241">N118+O118</f>
        <v>0</v>
      </c>
      <c r="Q118" s="13">
        <f t="shared" ref="Q118:Q129" si="242">K118-P118</f>
        <v>0</v>
      </c>
      <c r="R118" s="13">
        <f t="shared" ref="R118:R129" si="243">S118-K118</f>
        <v>0</v>
      </c>
      <c r="S118" s="14">
        <f t="shared" ref="S118:S129" si="244">K118</f>
        <v>0</v>
      </c>
      <c r="T118" s="86"/>
      <c r="U118" s="64">
        <f t="shared" ref="U118:U129" si="245">MAX(K118-SUM(V118:Y118),0)</f>
        <v>0</v>
      </c>
      <c r="V118" s="103"/>
      <c r="W118" s="103"/>
      <c r="X118" s="103"/>
      <c r="Y118" s="103"/>
      <c r="Z118" s="105">
        <f t="shared" si="214"/>
        <v>0</v>
      </c>
      <c r="AA118" s="103">
        <f t="shared" ref="AA118:AA123" si="246">U118</f>
        <v>0</v>
      </c>
    </row>
    <row r="119" spans="1:27" x14ac:dyDescent="0.2">
      <c r="A119" s="116">
        <v>1302</v>
      </c>
      <c r="B119" s="122" t="s">
        <v>743</v>
      </c>
      <c r="C119" s="15"/>
      <c r="E119" s="11">
        <v>1</v>
      </c>
      <c r="G119" s="16">
        <f t="shared" ref="G119" si="247">SUM(D119:F119)</f>
        <v>1</v>
      </c>
      <c r="H119" s="11">
        <v>1</v>
      </c>
      <c r="I119" s="35" t="s">
        <v>226</v>
      </c>
      <c r="J119" s="45"/>
      <c r="K119" s="64">
        <f t="shared" ref="K119" si="248">G119*H119*J119</f>
        <v>0</v>
      </c>
      <c r="N119" s="13">
        <f t="shared" ref="N119" si="249">L119+M119</f>
        <v>0</v>
      </c>
      <c r="O119" s="13">
        <f t="shared" ref="O119" si="250">MAX(K119-N119,0)</f>
        <v>0</v>
      </c>
      <c r="P119" s="13">
        <f t="shared" ref="P119" si="251">N119+O119</f>
        <v>0</v>
      </c>
      <c r="Q119" s="13">
        <f t="shared" ref="Q119" si="252">K119-P119</f>
        <v>0</v>
      </c>
      <c r="R119" s="13">
        <f t="shared" ref="R119" si="253">S119-K119</f>
        <v>0</v>
      </c>
      <c r="S119" s="14">
        <f t="shared" ref="S119" si="254">K119</f>
        <v>0</v>
      </c>
      <c r="T119" s="86"/>
      <c r="U119" s="64">
        <f t="shared" ref="U119" si="255">MAX(K119-SUM(V119:Y119),0)</f>
        <v>0</v>
      </c>
      <c r="V119" s="103"/>
      <c r="W119" s="103"/>
      <c r="X119" s="103"/>
      <c r="Y119" s="103"/>
      <c r="Z119" s="105">
        <f t="shared" ref="Z119" si="256">K119-SUM(U119:Y119)</f>
        <v>0</v>
      </c>
      <c r="AA119" s="103">
        <f t="shared" si="246"/>
        <v>0</v>
      </c>
    </row>
    <row r="120" spans="1:27" x14ac:dyDescent="0.2">
      <c r="A120" s="116">
        <v>1304</v>
      </c>
      <c r="B120" s="122" t="s">
        <v>744</v>
      </c>
      <c r="C120" s="15"/>
      <c r="E120" s="11">
        <v>1</v>
      </c>
      <c r="G120" s="16">
        <f t="shared" ref="G120" si="257">SUM(D120:F120)</f>
        <v>1</v>
      </c>
      <c r="H120" s="11">
        <v>1</v>
      </c>
      <c r="I120" s="35" t="s">
        <v>226</v>
      </c>
      <c r="J120" s="45"/>
      <c r="K120" s="64">
        <f t="shared" ref="K120" si="258">G120*H120*J120</f>
        <v>0</v>
      </c>
      <c r="N120" s="13">
        <f t="shared" ref="N120" si="259">L120+M120</f>
        <v>0</v>
      </c>
      <c r="O120" s="13">
        <f t="shared" ref="O120" si="260">MAX(K120-N120,0)</f>
        <v>0</v>
      </c>
      <c r="P120" s="13">
        <f t="shared" ref="P120" si="261">N120+O120</f>
        <v>0</v>
      </c>
      <c r="Q120" s="13">
        <f t="shared" ref="Q120" si="262">K120-P120</f>
        <v>0</v>
      </c>
      <c r="R120" s="13">
        <f t="shared" ref="R120" si="263">S120-K120</f>
        <v>0</v>
      </c>
      <c r="S120" s="14">
        <f t="shared" ref="S120" si="264">K120</f>
        <v>0</v>
      </c>
      <c r="T120" s="86"/>
      <c r="U120" s="64">
        <f t="shared" ref="U120" si="265">MAX(K120-SUM(V120:Y120),0)</f>
        <v>0</v>
      </c>
      <c r="V120" s="103"/>
      <c r="W120" s="103"/>
      <c r="X120" s="103"/>
      <c r="Y120" s="103"/>
      <c r="Z120" s="105">
        <f t="shared" ref="Z120" si="266">K120-SUM(U120:Y120)</f>
        <v>0</v>
      </c>
      <c r="AA120" s="103">
        <f t="shared" si="246"/>
        <v>0</v>
      </c>
    </row>
    <row r="121" spans="1:27" x14ac:dyDescent="0.2">
      <c r="A121" s="116">
        <v>1306</v>
      </c>
      <c r="B121" s="122" t="s">
        <v>649</v>
      </c>
      <c r="C121" s="15"/>
      <c r="E121" s="11">
        <v>1</v>
      </c>
      <c r="G121" s="16">
        <f t="shared" si="237"/>
        <v>1</v>
      </c>
      <c r="H121" s="11">
        <v>1</v>
      </c>
      <c r="I121" s="35" t="s">
        <v>226</v>
      </c>
      <c r="J121" s="45"/>
      <c r="K121" s="64">
        <f t="shared" si="238"/>
        <v>0</v>
      </c>
      <c r="N121" s="13">
        <f t="shared" si="239"/>
        <v>0</v>
      </c>
      <c r="O121" s="13">
        <f t="shared" si="240"/>
        <v>0</v>
      </c>
      <c r="P121" s="13">
        <f t="shared" si="241"/>
        <v>0</v>
      </c>
      <c r="Q121" s="13">
        <f t="shared" si="242"/>
        <v>0</v>
      </c>
      <c r="R121" s="13">
        <f t="shared" si="243"/>
        <v>0</v>
      </c>
      <c r="S121" s="14">
        <f t="shared" si="244"/>
        <v>0</v>
      </c>
      <c r="T121" s="86"/>
      <c r="U121" s="64">
        <f t="shared" si="245"/>
        <v>0</v>
      </c>
      <c r="V121" s="103"/>
      <c r="W121" s="103"/>
      <c r="X121" s="103"/>
      <c r="Y121" s="103"/>
      <c r="Z121" s="105">
        <f t="shared" si="214"/>
        <v>0</v>
      </c>
      <c r="AA121" s="103">
        <f t="shared" si="246"/>
        <v>0</v>
      </c>
    </row>
    <row r="122" spans="1:27" x14ac:dyDescent="0.2">
      <c r="A122" s="116">
        <v>1310</v>
      </c>
      <c r="B122" s="122" t="s">
        <v>9</v>
      </c>
      <c r="C122" s="15"/>
      <c r="E122" s="11">
        <v>1</v>
      </c>
      <c r="G122" s="16">
        <f t="shared" si="237"/>
        <v>1</v>
      </c>
      <c r="H122" s="11">
        <v>1</v>
      </c>
      <c r="I122" s="35" t="s">
        <v>226</v>
      </c>
      <c r="J122" s="45"/>
      <c r="K122" s="64">
        <f t="shared" si="238"/>
        <v>0</v>
      </c>
      <c r="N122" s="13">
        <f t="shared" si="239"/>
        <v>0</v>
      </c>
      <c r="O122" s="13">
        <f t="shared" si="240"/>
        <v>0</v>
      </c>
      <c r="P122" s="13">
        <f t="shared" si="241"/>
        <v>0</v>
      </c>
      <c r="Q122" s="13">
        <f t="shared" si="242"/>
        <v>0</v>
      </c>
      <c r="R122" s="13">
        <f t="shared" si="243"/>
        <v>0</v>
      </c>
      <c r="S122" s="14">
        <f t="shared" si="244"/>
        <v>0</v>
      </c>
      <c r="T122" s="86"/>
      <c r="U122" s="64">
        <f t="shared" si="245"/>
        <v>0</v>
      </c>
      <c r="V122" s="103"/>
      <c r="W122" s="103"/>
      <c r="X122" s="103"/>
      <c r="Y122" s="103"/>
      <c r="Z122" s="105">
        <f t="shared" si="214"/>
        <v>0</v>
      </c>
      <c r="AA122" s="103">
        <f t="shared" si="246"/>
        <v>0</v>
      </c>
    </row>
    <row r="123" spans="1:27" x14ac:dyDescent="0.2">
      <c r="A123" s="116">
        <v>1311</v>
      </c>
      <c r="B123" s="122" t="s">
        <v>19</v>
      </c>
      <c r="C123" s="15"/>
      <c r="E123" s="11">
        <v>1</v>
      </c>
      <c r="G123" s="16">
        <f t="shared" si="237"/>
        <v>1</v>
      </c>
      <c r="H123" s="11">
        <v>1</v>
      </c>
      <c r="I123" s="35" t="s">
        <v>226</v>
      </c>
      <c r="J123" s="45"/>
      <c r="K123" s="64">
        <f t="shared" si="238"/>
        <v>0</v>
      </c>
      <c r="N123" s="13">
        <f t="shared" si="239"/>
        <v>0</v>
      </c>
      <c r="O123" s="13">
        <f t="shared" si="240"/>
        <v>0</v>
      </c>
      <c r="P123" s="13">
        <f t="shared" si="241"/>
        <v>0</v>
      </c>
      <c r="Q123" s="13">
        <f t="shared" si="242"/>
        <v>0</v>
      </c>
      <c r="R123" s="13">
        <f t="shared" si="243"/>
        <v>0</v>
      </c>
      <c r="S123" s="14">
        <f t="shared" si="244"/>
        <v>0</v>
      </c>
      <c r="T123" s="86"/>
      <c r="U123" s="64">
        <f t="shared" si="245"/>
        <v>0</v>
      </c>
      <c r="V123" s="103"/>
      <c r="W123" s="103"/>
      <c r="X123" s="103"/>
      <c r="Y123" s="103"/>
      <c r="Z123" s="105">
        <f t="shared" si="214"/>
        <v>0</v>
      </c>
      <c r="AA123" s="103">
        <f t="shared" si="246"/>
        <v>0</v>
      </c>
    </row>
    <row r="124" spans="1:27" x14ac:dyDescent="0.2">
      <c r="A124" s="116">
        <v>1345</v>
      </c>
      <c r="B124" s="122" t="s">
        <v>17</v>
      </c>
      <c r="C124" s="15"/>
      <c r="D124" s="38"/>
      <c r="E124" s="11">
        <v>1</v>
      </c>
      <c r="G124" s="16">
        <f t="shared" si="237"/>
        <v>1</v>
      </c>
      <c r="H124" s="11">
        <v>1</v>
      </c>
      <c r="I124" s="35" t="s">
        <v>226</v>
      </c>
      <c r="J124" s="45"/>
      <c r="K124" s="64">
        <f t="shared" si="238"/>
        <v>0</v>
      </c>
      <c r="N124" s="13">
        <f t="shared" si="239"/>
        <v>0</v>
      </c>
      <c r="O124" s="13">
        <f t="shared" si="240"/>
        <v>0</v>
      </c>
      <c r="P124" s="13">
        <f t="shared" si="241"/>
        <v>0</v>
      </c>
      <c r="Q124" s="13">
        <f t="shared" si="242"/>
        <v>0</v>
      </c>
      <c r="R124" s="13">
        <f t="shared" si="243"/>
        <v>0</v>
      </c>
      <c r="S124" s="14">
        <f t="shared" si="244"/>
        <v>0</v>
      </c>
      <c r="T124" s="86"/>
      <c r="U124" s="64">
        <f t="shared" si="245"/>
        <v>0</v>
      </c>
      <c r="V124" s="103"/>
      <c r="W124" s="103"/>
      <c r="X124" s="103"/>
      <c r="Y124" s="103"/>
      <c r="Z124" s="105">
        <f t="shared" si="214"/>
        <v>0</v>
      </c>
      <c r="AA124" s="111"/>
    </row>
    <row r="125" spans="1:27" x14ac:dyDescent="0.2">
      <c r="A125" s="116" t="s">
        <v>745</v>
      </c>
      <c r="B125" s="122" t="s">
        <v>740</v>
      </c>
      <c r="C125" s="15"/>
      <c r="E125" s="11">
        <v>1</v>
      </c>
      <c r="G125" s="16">
        <f t="shared" ref="G125" si="267">SUM(D125:F125)</f>
        <v>1</v>
      </c>
      <c r="H125" s="11">
        <v>1</v>
      </c>
      <c r="I125" s="35" t="s">
        <v>552</v>
      </c>
      <c r="J125" s="45"/>
      <c r="K125" s="64">
        <f t="shared" si="238"/>
        <v>0</v>
      </c>
      <c r="N125" s="13">
        <f t="shared" si="239"/>
        <v>0</v>
      </c>
      <c r="O125" s="13">
        <f t="shared" si="240"/>
        <v>0</v>
      </c>
      <c r="P125" s="13">
        <f t="shared" si="241"/>
        <v>0</v>
      </c>
      <c r="Q125" s="13">
        <f t="shared" si="242"/>
        <v>0</v>
      </c>
      <c r="R125" s="13">
        <f t="shared" si="243"/>
        <v>0</v>
      </c>
      <c r="S125" s="14">
        <f t="shared" si="244"/>
        <v>0</v>
      </c>
      <c r="T125" s="86"/>
      <c r="U125" s="64">
        <f t="shared" si="245"/>
        <v>0</v>
      </c>
      <c r="V125" s="103"/>
      <c r="W125" s="103"/>
      <c r="X125" s="103"/>
      <c r="Y125" s="103"/>
      <c r="Z125" s="105">
        <f t="shared" si="214"/>
        <v>0</v>
      </c>
      <c r="AA125" s="111"/>
    </row>
    <row r="126" spans="1:27" x14ac:dyDescent="0.2">
      <c r="A126" s="116" t="s">
        <v>295</v>
      </c>
      <c r="B126" s="122" t="s">
        <v>291</v>
      </c>
      <c r="C126" s="15"/>
      <c r="E126" s="11">
        <v>1</v>
      </c>
      <c r="G126" s="16">
        <f t="shared" si="237"/>
        <v>1</v>
      </c>
      <c r="H126" s="11">
        <v>1</v>
      </c>
      <c r="I126" s="35" t="s">
        <v>226</v>
      </c>
      <c r="J126" s="45"/>
      <c r="K126" s="64">
        <f t="shared" si="238"/>
        <v>0</v>
      </c>
      <c r="N126" s="13">
        <f t="shared" si="239"/>
        <v>0</v>
      </c>
      <c r="O126" s="13">
        <f t="shared" si="240"/>
        <v>0</v>
      </c>
      <c r="P126" s="13">
        <f t="shared" si="241"/>
        <v>0</v>
      </c>
      <c r="Q126" s="13">
        <f t="shared" si="242"/>
        <v>0</v>
      </c>
      <c r="R126" s="13">
        <f t="shared" si="243"/>
        <v>0</v>
      </c>
      <c r="S126" s="14">
        <f t="shared" si="244"/>
        <v>0</v>
      </c>
      <c r="T126" s="86"/>
      <c r="U126" s="64">
        <f t="shared" si="245"/>
        <v>0</v>
      </c>
      <c r="V126" s="103"/>
      <c r="W126" s="103"/>
      <c r="X126" s="103"/>
      <c r="Y126" s="103"/>
      <c r="Z126" s="105">
        <f t="shared" si="214"/>
        <v>0</v>
      </c>
      <c r="AA126" s="111"/>
    </row>
    <row r="127" spans="1:27" x14ac:dyDescent="0.2">
      <c r="A127" s="116" t="s">
        <v>296</v>
      </c>
      <c r="B127" s="122" t="s">
        <v>742</v>
      </c>
      <c r="C127" s="15"/>
      <c r="E127" s="11">
        <v>1</v>
      </c>
      <c r="G127" s="16">
        <f t="shared" si="237"/>
        <v>1</v>
      </c>
      <c r="H127" s="11">
        <v>1</v>
      </c>
      <c r="I127" s="35" t="s">
        <v>226</v>
      </c>
      <c r="J127" s="45"/>
      <c r="K127" s="64">
        <f t="shared" si="238"/>
        <v>0</v>
      </c>
      <c r="N127" s="13">
        <f t="shared" si="239"/>
        <v>0</v>
      </c>
      <c r="O127" s="13">
        <f t="shared" si="240"/>
        <v>0</v>
      </c>
      <c r="P127" s="13">
        <f t="shared" si="241"/>
        <v>0</v>
      </c>
      <c r="Q127" s="13">
        <f t="shared" si="242"/>
        <v>0</v>
      </c>
      <c r="R127" s="13">
        <f t="shared" si="243"/>
        <v>0</v>
      </c>
      <c r="S127" s="14">
        <f t="shared" si="244"/>
        <v>0</v>
      </c>
      <c r="T127" s="86"/>
      <c r="U127" s="64">
        <f t="shared" si="245"/>
        <v>0</v>
      </c>
      <c r="V127" s="103"/>
      <c r="W127" s="103"/>
      <c r="X127" s="103"/>
      <c r="Y127" s="103"/>
      <c r="Z127" s="105">
        <f t="shared" si="214"/>
        <v>0</v>
      </c>
      <c r="AA127" s="103">
        <f>U127</f>
        <v>0</v>
      </c>
    </row>
    <row r="128" spans="1:27" x14ac:dyDescent="0.2">
      <c r="A128" s="116" t="s">
        <v>297</v>
      </c>
      <c r="B128" s="122" t="s">
        <v>294</v>
      </c>
      <c r="C128" s="15"/>
      <c r="E128" s="11">
        <v>1</v>
      </c>
      <c r="G128" s="16">
        <f t="shared" si="237"/>
        <v>1</v>
      </c>
      <c r="H128" s="11">
        <v>1</v>
      </c>
      <c r="I128" s="35" t="s">
        <v>226</v>
      </c>
      <c r="J128" s="45"/>
      <c r="K128" s="64">
        <f t="shared" si="238"/>
        <v>0</v>
      </c>
      <c r="N128" s="13">
        <f t="shared" si="239"/>
        <v>0</v>
      </c>
      <c r="O128" s="13">
        <f t="shared" si="240"/>
        <v>0</v>
      </c>
      <c r="P128" s="13">
        <f t="shared" si="241"/>
        <v>0</v>
      </c>
      <c r="Q128" s="13">
        <f t="shared" si="242"/>
        <v>0</v>
      </c>
      <c r="R128" s="13">
        <f t="shared" si="243"/>
        <v>0</v>
      </c>
      <c r="S128" s="14">
        <f t="shared" si="244"/>
        <v>0</v>
      </c>
      <c r="T128" s="86"/>
      <c r="U128" s="64">
        <f t="shared" si="245"/>
        <v>0</v>
      </c>
      <c r="V128" s="103"/>
      <c r="W128" s="103"/>
      <c r="X128" s="103"/>
      <c r="Y128" s="103"/>
      <c r="Z128" s="105">
        <f t="shared" si="214"/>
        <v>0</v>
      </c>
      <c r="AA128" s="111"/>
    </row>
    <row r="129" spans="1:27" x14ac:dyDescent="0.2">
      <c r="A129" s="116">
        <v>1391</v>
      </c>
      <c r="B129" s="122" t="s">
        <v>651</v>
      </c>
      <c r="C129" s="15"/>
      <c r="D129" s="38"/>
      <c r="E129" s="11">
        <v>1</v>
      </c>
      <c r="G129" s="16">
        <f t="shared" si="237"/>
        <v>1</v>
      </c>
      <c r="H129" s="11">
        <v>1</v>
      </c>
      <c r="I129" s="35" t="s">
        <v>226</v>
      </c>
      <c r="J129" s="45"/>
      <c r="K129" s="64">
        <f t="shared" si="238"/>
        <v>0</v>
      </c>
      <c r="N129" s="13">
        <f t="shared" si="239"/>
        <v>0</v>
      </c>
      <c r="O129" s="13">
        <f t="shared" si="240"/>
        <v>0</v>
      </c>
      <c r="P129" s="13">
        <f t="shared" si="241"/>
        <v>0</v>
      </c>
      <c r="Q129" s="13">
        <f t="shared" si="242"/>
        <v>0</v>
      </c>
      <c r="R129" s="13">
        <f t="shared" si="243"/>
        <v>0</v>
      </c>
      <c r="S129" s="14">
        <f t="shared" si="244"/>
        <v>0</v>
      </c>
      <c r="T129" s="86"/>
      <c r="U129" s="64">
        <f t="shared" si="245"/>
        <v>0</v>
      </c>
      <c r="V129" s="103"/>
      <c r="W129" s="103"/>
      <c r="X129" s="103"/>
      <c r="Y129" s="103"/>
      <c r="Z129" s="105">
        <f t="shared" si="214"/>
        <v>0</v>
      </c>
      <c r="AA129" s="111"/>
    </row>
    <row r="130" spans="1:27" x14ac:dyDescent="0.2">
      <c r="A130" s="116"/>
      <c r="B130" s="124" t="s">
        <v>265</v>
      </c>
      <c r="C130" s="15"/>
      <c r="D130" s="38"/>
      <c r="G130" s="16"/>
      <c r="I130" s="35"/>
      <c r="J130" s="45"/>
      <c r="K130" s="66">
        <f>SUM(K118:K129)</f>
        <v>0</v>
      </c>
      <c r="L130" s="22"/>
      <c r="M130" s="22"/>
      <c r="N130" s="22">
        <f t="shared" ref="N130:Y130" si="268">SUM(N118:N129)</f>
        <v>0</v>
      </c>
      <c r="O130" s="22">
        <f t="shared" si="268"/>
        <v>0</v>
      </c>
      <c r="P130" s="22">
        <f t="shared" si="268"/>
        <v>0</v>
      </c>
      <c r="Q130" s="22">
        <f t="shared" si="268"/>
        <v>0</v>
      </c>
      <c r="R130" s="22">
        <f t="shared" si="268"/>
        <v>0</v>
      </c>
      <c r="S130" s="23">
        <f t="shared" si="268"/>
        <v>0</v>
      </c>
      <c r="T130" s="85">
        <f t="shared" si="268"/>
        <v>0</v>
      </c>
      <c r="U130" s="66">
        <f t="shared" si="268"/>
        <v>0</v>
      </c>
      <c r="V130" s="112">
        <f t="shared" si="268"/>
        <v>0</v>
      </c>
      <c r="W130" s="112">
        <f t="shared" si="268"/>
        <v>0</v>
      </c>
      <c r="X130" s="112"/>
      <c r="Y130" s="112">
        <f t="shared" si="268"/>
        <v>0</v>
      </c>
      <c r="Z130" s="66">
        <f>SUM(Z118:Z129)</f>
        <v>0</v>
      </c>
      <c r="AA130" s="112">
        <f>SUM(AA118:AA129)</f>
        <v>0</v>
      </c>
    </row>
    <row r="131" spans="1:27" x14ac:dyDescent="0.2">
      <c r="A131" s="116"/>
      <c r="B131" s="122"/>
      <c r="C131" s="15"/>
      <c r="F131" s="11"/>
      <c r="J131" s="45"/>
      <c r="P131" s="13"/>
      <c r="T131" s="86"/>
      <c r="U131" s="64"/>
      <c r="V131" s="103"/>
      <c r="W131" s="103"/>
      <c r="X131" s="103"/>
      <c r="Y131" s="103"/>
      <c r="AA131" s="103"/>
    </row>
    <row r="132" spans="1:27" x14ac:dyDescent="0.2">
      <c r="A132" s="118" t="s">
        <v>189</v>
      </c>
      <c r="B132" s="98" t="s">
        <v>229</v>
      </c>
      <c r="C132" s="15"/>
      <c r="D132" s="44"/>
      <c r="G132" s="16"/>
      <c r="I132" s="35"/>
      <c r="J132" s="45"/>
      <c r="K132" s="65" t="s">
        <v>0</v>
      </c>
      <c r="L132" s="17"/>
      <c r="M132" s="17"/>
      <c r="N132" s="17" t="s">
        <v>0</v>
      </c>
      <c r="O132" s="17" t="s">
        <v>0</v>
      </c>
      <c r="P132" s="17" t="s">
        <v>0</v>
      </c>
      <c r="Q132" s="17" t="s">
        <v>0</v>
      </c>
      <c r="R132" s="17" t="s">
        <v>0</v>
      </c>
      <c r="S132" s="34" t="s">
        <v>0</v>
      </c>
      <c r="T132" s="87"/>
      <c r="U132" s="65" t="s">
        <v>0</v>
      </c>
      <c r="V132" s="103"/>
      <c r="W132" s="103"/>
      <c r="X132" s="103"/>
      <c r="Y132" s="103"/>
      <c r="AA132" s="103"/>
    </row>
    <row r="133" spans="1:27" x14ac:dyDescent="0.2">
      <c r="A133" s="116">
        <v>1401</v>
      </c>
      <c r="B133" s="99" t="s">
        <v>20</v>
      </c>
      <c r="C133" s="15"/>
      <c r="E133" s="11">
        <v>1</v>
      </c>
      <c r="G133" s="16">
        <f t="shared" ref="G133:G164" si="269">SUM(D133:F133)</f>
        <v>1</v>
      </c>
      <c r="H133" s="11">
        <v>1</v>
      </c>
      <c r="I133" s="35" t="s">
        <v>272</v>
      </c>
      <c r="J133" s="45"/>
      <c r="K133" s="64">
        <f t="shared" ref="K133:K164" si="270">G133*H133*J133</f>
        <v>0</v>
      </c>
      <c r="N133" s="13">
        <f t="shared" ref="N133:N164" si="271">L133+M133</f>
        <v>0</v>
      </c>
      <c r="O133" s="13">
        <f t="shared" ref="O133:O164" si="272">MAX(K133-N133,0)</f>
        <v>0</v>
      </c>
      <c r="P133" s="13">
        <f t="shared" ref="P133:P164" si="273">N133+O133</f>
        <v>0</v>
      </c>
      <c r="Q133" s="13">
        <f t="shared" ref="Q133:Q164" si="274">K133-P133</f>
        <v>0</v>
      </c>
      <c r="R133" s="13">
        <f t="shared" ref="R133:R164" si="275">S133-K133</f>
        <v>0</v>
      </c>
      <c r="S133" s="14">
        <f t="shared" ref="S133:S164" si="276">K133</f>
        <v>0</v>
      </c>
      <c r="T133" s="86"/>
      <c r="U133" s="64">
        <f t="shared" ref="U133:U164" si="277">MAX(K133-SUM(V133:Y133),0)</f>
        <v>0</v>
      </c>
      <c r="V133" s="103"/>
      <c r="W133" s="103"/>
      <c r="X133" s="103"/>
      <c r="Y133" s="103"/>
      <c r="Z133" s="105">
        <f t="shared" ref="Z133:Z168" si="278">K133-SUM(U133:Y133)</f>
        <v>0</v>
      </c>
      <c r="AA133" s="103">
        <f>U133</f>
        <v>0</v>
      </c>
    </row>
    <row r="134" spans="1:27" x14ac:dyDescent="0.2">
      <c r="A134" s="116">
        <v>1402</v>
      </c>
      <c r="B134" s="99" t="s">
        <v>21</v>
      </c>
      <c r="C134" s="15"/>
      <c r="E134" s="11">
        <v>1</v>
      </c>
      <c r="G134" s="16">
        <f t="shared" si="269"/>
        <v>1</v>
      </c>
      <c r="H134" s="11">
        <v>1</v>
      </c>
      <c r="I134" s="35" t="s">
        <v>272</v>
      </c>
      <c r="J134" s="45"/>
      <c r="K134" s="64">
        <f t="shared" si="270"/>
        <v>0</v>
      </c>
      <c r="N134" s="13">
        <f t="shared" si="271"/>
        <v>0</v>
      </c>
      <c r="O134" s="13">
        <f t="shared" si="272"/>
        <v>0</v>
      </c>
      <c r="P134" s="13">
        <f t="shared" si="273"/>
        <v>0</v>
      </c>
      <c r="Q134" s="13">
        <f t="shared" si="274"/>
        <v>0</v>
      </c>
      <c r="R134" s="13">
        <f t="shared" si="275"/>
        <v>0</v>
      </c>
      <c r="S134" s="14">
        <f t="shared" si="276"/>
        <v>0</v>
      </c>
      <c r="T134" s="86"/>
      <c r="U134" s="64">
        <f t="shared" si="277"/>
        <v>0</v>
      </c>
      <c r="V134" s="103"/>
      <c r="W134" s="103"/>
      <c r="X134" s="103"/>
      <c r="Y134" s="103"/>
      <c r="Z134" s="105">
        <f t="shared" si="278"/>
        <v>0</v>
      </c>
      <c r="AA134" s="103">
        <f>U134</f>
        <v>0</v>
      </c>
    </row>
    <row r="135" spans="1:27" x14ac:dyDescent="0.2">
      <c r="A135" s="116">
        <v>1403</v>
      </c>
      <c r="B135" s="99" t="s">
        <v>22</v>
      </c>
      <c r="C135" s="15"/>
      <c r="E135" s="11">
        <v>1</v>
      </c>
      <c r="F135" s="55"/>
      <c r="G135" s="16">
        <f t="shared" si="269"/>
        <v>1</v>
      </c>
      <c r="H135" s="11">
        <v>1</v>
      </c>
      <c r="I135" s="35" t="s">
        <v>272</v>
      </c>
      <c r="J135" s="45"/>
      <c r="K135" s="64">
        <f t="shared" si="270"/>
        <v>0</v>
      </c>
      <c r="N135" s="13">
        <f t="shared" si="271"/>
        <v>0</v>
      </c>
      <c r="O135" s="13">
        <f t="shared" si="272"/>
        <v>0</v>
      </c>
      <c r="P135" s="13">
        <f t="shared" si="273"/>
        <v>0</v>
      </c>
      <c r="Q135" s="13">
        <f t="shared" si="274"/>
        <v>0</v>
      </c>
      <c r="R135" s="13">
        <f t="shared" si="275"/>
        <v>0</v>
      </c>
      <c r="S135" s="14">
        <f t="shared" si="276"/>
        <v>0</v>
      </c>
      <c r="T135" s="86"/>
      <c r="U135" s="64">
        <f t="shared" si="277"/>
        <v>0</v>
      </c>
      <c r="V135" s="103"/>
      <c r="W135" s="103"/>
      <c r="X135" s="103"/>
      <c r="Y135" s="103"/>
      <c r="Z135" s="105">
        <f t="shared" si="278"/>
        <v>0</v>
      </c>
      <c r="AA135" s="103">
        <f>U135</f>
        <v>0</v>
      </c>
    </row>
    <row r="136" spans="1:27" x14ac:dyDescent="0.2">
      <c r="A136" s="116">
        <v>1404</v>
      </c>
      <c r="B136" s="99" t="s">
        <v>23</v>
      </c>
      <c r="C136" s="15"/>
      <c r="E136" s="11">
        <v>1</v>
      </c>
      <c r="G136" s="16">
        <f t="shared" si="269"/>
        <v>1</v>
      </c>
      <c r="H136" s="11">
        <v>1</v>
      </c>
      <c r="I136" s="35" t="s">
        <v>272</v>
      </c>
      <c r="J136" s="45"/>
      <c r="K136" s="64">
        <f t="shared" si="270"/>
        <v>0</v>
      </c>
      <c r="N136" s="13">
        <f t="shared" si="271"/>
        <v>0</v>
      </c>
      <c r="O136" s="13">
        <f t="shared" si="272"/>
        <v>0</v>
      </c>
      <c r="P136" s="13">
        <f t="shared" si="273"/>
        <v>0</v>
      </c>
      <c r="Q136" s="13">
        <f t="shared" si="274"/>
        <v>0</v>
      </c>
      <c r="R136" s="13">
        <f t="shared" si="275"/>
        <v>0</v>
      </c>
      <c r="S136" s="14">
        <f t="shared" si="276"/>
        <v>0</v>
      </c>
      <c r="T136" s="86"/>
      <c r="U136" s="64">
        <f t="shared" si="277"/>
        <v>0</v>
      </c>
      <c r="V136" s="103"/>
      <c r="W136" s="103"/>
      <c r="X136" s="103"/>
      <c r="Y136" s="103"/>
      <c r="Z136" s="105">
        <f t="shared" si="278"/>
        <v>0</v>
      </c>
      <c r="AA136" s="103">
        <f>U136</f>
        <v>0</v>
      </c>
    </row>
    <row r="137" spans="1:27" x14ac:dyDescent="0.2">
      <c r="A137" s="116">
        <v>1405</v>
      </c>
      <c r="B137" s="99" t="s">
        <v>24</v>
      </c>
      <c r="C137" s="15"/>
      <c r="D137" s="44"/>
      <c r="E137" s="11">
        <v>1</v>
      </c>
      <c r="G137" s="16">
        <f t="shared" si="269"/>
        <v>1</v>
      </c>
      <c r="H137" s="11">
        <v>1</v>
      </c>
      <c r="I137" s="35" t="s">
        <v>272</v>
      </c>
      <c r="J137" s="45"/>
      <c r="K137" s="64">
        <f t="shared" si="270"/>
        <v>0</v>
      </c>
      <c r="N137" s="13">
        <f t="shared" si="271"/>
        <v>0</v>
      </c>
      <c r="O137" s="13">
        <f t="shared" si="272"/>
        <v>0</v>
      </c>
      <c r="P137" s="13">
        <f t="shared" si="273"/>
        <v>0</v>
      </c>
      <c r="Q137" s="13">
        <f t="shared" si="274"/>
        <v>0</v>
      </c>
      <c r="R137" s="13">
        <f t="shared" si="275"/>
        <v>0</v>
      </c>
      <c r="S137" s="14">
        <f t="shared" si="276"/>
        <v>0</v>
      </c>
      <c r="T137" s="86"/>
      <c r="U137" s="64">
        <f t="shared" si="277"/>
        <v>0</v>
      </c>
      <c r="V137" s="103"/>
      <c r="W137" s="103"/>
      <c r="X137" s="103"/>
      <c r="Y137" s="103"/>
      <c r="Z137" s="105">
        <f t="shared" si="278"/>
        <v>0</v>
      </c>
      <c r="AA137" s="103">
        <f>U137</f>
        <v>0</v>
      </c>
    </row>
    <row r="138" spans="1:27" x14ac:dyDescent="0.2">
      <c r="A138" s="116">
        <v>1406</v>
      </c>
      <c r="B138" s="99" t="s">
        <v>298</v>
      </c>
      <c r="C138" s="15"/>
      <c r="D138" s="44"/>
      <c r="E138" s="11">
        <v>1</v>
      </c>
      <c r="G138" s="16">
        <f t="shared" si="269"/>
        <v>1</v>
      </c>
      <c r="H138" s="11">
        <v>1</v>
      </c>
      <c r="I138" s="35" t="s">
        <v>272</v>
      </c>
      <c r="J138" s="45"/>
      <c r="K138" s="64">
        <f t="shared" si="270"/>
        <v>0</v>
      </c>
      <c r="N138" s="13">
        <f t="shared" si="271"/>
        <v>0</v>
      </c>
      <c r="O138" s="13">
        <f t="shared" si="272"/>
        <v>0</v>
      </c>
      <c r="P138" s="13">
        <f t="shared" si="273"/>
        <v>0</v>
      </c>
      <c r="Q138" s="13">
        <f t="shared" si="274"/>
        <v>0</v>
      </c>
      <c r="R138" s="13">
        <f t="shared" si="275"/>
        <v>0</v>
      </c>
      <c r="S138" s="14">
        <f t="shared" si="276"/>
        <v>0</v>
      </c>
      <c r="T138" s="86"/>
      <c r="U138" s="64">
        <f t="shared" si="277"/>
        <v>0</v>
      </c>
      <c r="V138" s="103"/>
      <c r="W138" s="103"/>
      <c r="X138" s="103"/>
      <c r="Y138" s="103"/>
      <c r="Z138" s="105">
        <f t="shared" si="278"/>
        <v>0</v>
      </c>
      <c r="AA138" s="103">
        <f t="shared" ref="AA138:AA163" si="279">U138</f>
        <v>0</v>
      </c>
    </row>
    <row r="139" spans="1:27" x14ac:dyDescent="0.2">
      <c r="A139" s="116">
        <v>1407</v>
      </c>
      <c r="B139" s="99" t="s">
        <v>299</v>
      </c>
      <c r="C139" s="15"/>
      <c r="D139" s="44"/>
      <c r="E139" s="11">
        <v>1</v>
      </c>
      <c r="G139" s="16">
        <f t="shared" si="269"/>
        <v>1</v>
      </c>
      <c r="H139" s="11">
        <v>1</v>
      </c>
      <c r="I139" s="35" t="s">
        <v>272</v>
      </c>
      <c r="J139" s="45"/>
      <c r="K139" s="64">
        <f t="shared" si="270"/>
        <v>0</v>
      </c>
      <c r="N139" s="13">
        <f t="shared" si="271"/>
        <v>0</v>
      </c>
      <c r="O139" s="13">
        <f t="shared" si="272"/>
        <v>0</v>
      </c>
      <c r="P139" s="13">
        <f t="shared" si="273"/>
        <v>0</v>
      </c>
      <c r="Q139" s="13">
        <f t="shared" si="274"/>
        <v>0</v>
      </c>
      <c r="R139" s="13">
        <f t="shared" si="275"/>
        <v>0</v>
      </c>
      <c r="S139" s="14">
        <f t="shared" si="276"/>
        <v>0</v>
      </c>
      <c r="T139" s="86"/>
      <c r="U139" s="64">
        <f t="shared" si="277"/>
        <v>0</v>
      </c>
      <c r="V139" s="103"/>
      <c r="W139" s="103"/>
      <c r="X139" s="103"/>
      <c r="Y139" s="103"/>
      <c r="Z139" s="105">
        <f t="shared" si="278"/>
        <v>0</v>
      </c>
      <c r="AA139" s="103">
        <f t="shared" si="279"/>
        <v>0</v>
      </c>
    </row>
    <row r="140" spans="1:27" x14ac:dyDescent="0.2">
      <c r="A140" s="116">
        <v>1408</v>
      </c>
      <c r="B140" s="99" t="s">
        <v>300</v>
      </c>
      <c r="C140" s="15"/>
      <c r="D140" s="44"/>
      <c r="E140" s="11">
        <v>1</v>
      </c>
      <c r="G140" s="16">
        <f t="shared" si="269"/>
        <v>1</v>
      </c>
      <c r="H140" s="11">
        <v>1</v>
      </c>
      <c r="I140" s="35" t="s">
        <v>272</v>
      </c>
      <c r="J140" s="45"/>
      <c r="K140" s="64">
        <f t="shared" si="270"/>
        <v>0</v>
      </c>
      <c r="N140" s="13">
        <f t="shared" si="271"/>
        <v>0</v>
      </c>
      <c r="O140" s="13">
        <f t="shared" si="272"/>
        <v>0</v>
      </c>
      <c r="P140" s="13">
        <f t="shared" si="273"/>
        <v>0</v>
      </c>
      <c r="Q140" s="13">
        <f t="shared" si="274"/>
        <v>0</v>
      </c>
      <c r="R140" s="13">
        <f t="shared" si="275"/>
        <v>0</v>
      </c>
      <c r="S140" s="14">
        <f t="shared" si="276"/>
        <v>0</v>
      </c>
      <c r="T140" s="86"/>
      <c r="U140" s="64">
        <f t="shared" si="277"/>
        <v>0</v>
      </c>
      <c r="V140" s="103"/>
      <c r="W140" s="103"/>
      <c r="X140" s="103"/>
      <c r="Y140" s="103"/>
      <c r="Z140" s="105">
        <f t="shared" si="278"/>
        <v>0</v>
      </c>
      <c r="AA140" s="103">
        <f t="shared" si="279"/>
        <v>0</v>
      </c>
    </row>
    <row r="141" spans="1:27" x14ac:dyDescent="0.2">
      <c r="A141" s="116">
        <v>1409</v>
      </c>
      <c r="B141" s="99" t="s">
        <v>301</v>
      </c>
      <c r="C141" s="15"/>
      <c r="D141" s="44"/>
      <c r="E141" s="11">
        <v>1</v>
      </c>
      <c r="G141" s="16">
        <f t="shared" si="269"/>
        <v>1</v>
      </c>
      <c r="H141" s="11">
        <v>1</v>
      </c>
      <c r="I141" s="35" t="s">
        <v>272</v>
      </c>
      <c r="J141" s="45"/>
      <c r="K141" s="64">
        <f t="shared" si="270"/>
        <v>0</v>
      </c>
      <c r="N141" s="13">
        <f t="shared" si="271"/>
        <v>0</v>
      </c>
      <c r="O141" s="13">
        <f t="shared" si="272"/>
        <v>0</v>
      </c>
      <c r="P141" s="13">
        <f t="shared" si="273"/>
        <v>0</v>
      </c>
      <c r="Q141" s="13">
        <f t="shared" si="274"/>
        <v>0</v>
      </c>
      <c r="R141" s="13">
        <f t="shared" si="275"/>
        <v>0</v>
      </c>
      <c r="S141" s="14">
        <f t="shared" si="276"/>
        <v>0</v>
      </c>
      <c r="T141" s="86"/>
      <c r="U141" s="64">
        <f t="shared" si="277"/>
        <v>0</v>
      </c>
      <c r="V141" s="103"/>
      <c r="W141" s="103"/>
      <c r="X141" s="103"/>
      <c r="Y141" s="103"/>
      <c r="Z141" s="105">
        <f t="shared" si="278"/>
        <v>0</v>
      </c>
      <c r="AA141" s="103">
        <f t="shared" si="279"/>
        <v>0</v>
      </c>
    </row>
    <row r="142" spans="1:27" x14ac:dyDescent="0.2">
      <c r="A142" s="116">
        <v>1410</v>
      </c>
      <c r="B142" s="99" t="s">
        <v>302</v>
      </c>
      <c r="C142" s="15"/>
      <c r="D142" s="44"/>
      <c r="E142" s="11">
        <v>1</v>
      </c>
      <c r="G142" s="16">
        <f t="shared" si="269"/>
        <v>1</v>
      </c>
      <c r="H142" s="11">
        <v>1</v>
      </c>
      <c r="I142" s="35" t="s">
        <v>272</v>
      </c>
      <c r="J142" s="45"/>
      <c r="K142" s="64">
        <f t="shared" si="270"/>
        <v>0</v>
      </c>
      <c r="N142" s="13">
        <f t="shared" si="271"/>
        <v>0</v>
      </c>
      <c r="O142" s="13">
        <f t="shared" si="272"/>
        <v>0</v>
      </c>
      <c r="P142" s="13">
        <f t="shared" si="273"/>
        <v>0</v>
      </c>
      <c r="Q142" s="13">
        <f t="shared" si="274"/>
        <v>0</v>
      </c>
      <c r="R142" s="13">
        <f t="shared" si="275"/>
        <v>0</v>
      </c>
      <c r="S142" s="14">
        <f t="shared" si="276"/>
        <v>0</v>
      </c>
      <c r="T142" s="86"/>
      <c r="U142" s="64">
        <f t="shared" si="277"/>
        <v>0</v>
      </c>
      <c r="V142" s="103"/>
      <c r="W142" s="103"/>
      <c r="X142" s="103"/>
      <c r="Y142" s="103"/>
      <c r="Z142" s="105">
        <f t="shared" si="278"/>
        <v>0</v>
      </c>
      <c r="AA142" s="103">
        <f t="shared" si="279"/>
        <v>0</v>
      </c>
    </row>
    <row r="143" spans="1:27" x14ac:dyDescent="0.2">
      <c r="A143" s="116" t="s">
        <v>689</v>
      </c>
      <c r="B143" s="99" t="s">
        <v>303</v>
      </c>
      <c r="C143" s="15"/>
      <c r="D143" s="44"/>
      <c r="E143" s="11">
        <v>1</v>
      </c>
      <c r="G143" s="16">
        <f t="shared" ref="G143:G151" si="280">SUM(D143:F143)</f>
        <v>1</v>
      </c>
      <c r="H143" s="11">
        <v>1</v>
      </c>
      <c r="I143" s="35" t="s">
        <v>272</v>
      </c>
      <c r="J143" s="45"/>
      <c r="K143" s="64">
        <f t="shared" ref="K143:K151" si="281">G143*H143*J143</f>
        <v>0</v>
      </c>
      <c r="N143" s="13">
        <f t="shared" ref="N143:N151" si="282">L143+M143</f>
        <v>0</v>
      </c>
      <c r="O143" s="13">
        <f t="shared" ref="O143:O151" si="283">MAX(K143-N143,0)</f>
        <v>0</v>
      </c>
      <c r="P143" s="13">
        <f t="shared" ref="P143:P151" si="284">N143+O143</f>
        <v>0</v>
      </c>
      <c r="Q143" s="13">
        <f t="shared" ref="Q143:Q151" si="285">K143-P143</f>
        <v>0</v>
      </c>
      <c r="R143" s="13">
        <f t="shared" ref="R143:R151" si="286">S143-K143</f>
        <v>0</v>
      </c>
      <c r="S143" s="14">
        <f t="shared" ref="S143:S151" si="287">K143</f>
        <v>0</v>
      </c>
      <c r="T143" s="86"/>
      <c r="U143" s="64">
        <f t="shared" ref="U143:U151" si="288">MAX(K143-SUM(V143:Y143),0)</f>
        <v>0</v>
      </c>
      <c r="V143" s="103"/>
      <c r="W143" s="103"/>
      <c r="X143" s="103"/>
      <c r="Y143" s="103"/>
      <c r="Z143" s="105">
        <f t="shared" ref="Z143:Z151" si="289">K143-SUM(U143:Y143)</f>
        <v>0</v>
      </c>
      <c r="AA143" s="103">
        <f t="shared" si="279"/>
        <v>0</v>
      </c>
    </row>
    <row r="144" spans="1:27" x14ac:dyDescent="0.2">
      <c r="A144" s="116" t="s">
        <v>691</v>
      </c>
      <c r="B144" s="99" t="s">
        <v>690</v>
      </c>
      <c r="C144" s="15"/>
      <c r="D144" s="44"/>
      <c r="E144" s="11">
        <v>1</v>
      </c>
      <c r="G144" s="16">
        <f t="shared" si="280"/>
        <v>1</v>
      </c>
      <c r="H144" s="11">
        <v>1</v>
      </c>
      <c r="I144" s="35" t="s">
        <v>272</v>
      </c>
      <c r="J144" s="45"/>
      <c r="K144" s="64">
        <f t="shared" si="281"/>
        <v>0</v>
      </c>
      <c r="N144" s="13">
        <f t="shared" si="282"/>
        <v>0</v>
      </c>
      <c r="O144" s="13">
        <f t="shared" si="283"/>
        <v>0</v>
      </c>
      <c r="P144" s="13">
        <f t="shared" si="284"/>
        <v>0</v>
      </c>
      <c r="Q144" s="13">
        <f t="shared" si="285"/>
        <v>0</v>
      </c>
      <c r="R144" s="13">
        <f t="shared" si="286"/>
        <v>0</v>
      </c>
      <c r="S144" s="14">
        <f t="shared" si="287"/>
        <v>0</v>
      </c>
      <c r="T144" s="86"/>
      <c r="U144" s="64">
        <f t="shared" si="288"/>
        <v>0</v>
      </c>
      <c r="V144" s="103"/>
      <c r="W144" s="103"/>
      <c r="X144" s="103"/>
      <c r="Y144" s="103"/>
      <c r="Z144" s="105">
        <f t="shared" si="289"/>
        <v>0</v>
      </c>
      <c r="AA144" s="103">
        <f t="shared" si="279"/>
        <v>0</v>
      </c>
    </row>
    <row r="145" spans="1:27" x14ac:dyDescent="0.2">
      <c r="A145" s="116" t="s">
        <v>693</v>
      </c>
      <c r="B145" s="99" t="s">
        <v>692</v>
      </c>
      <c r="C145" s="15"/>
      <c r="D145" s="44"/>
      <c r="E145" s="11">
        <v>1</v>
      </c>
      <c r="G145" s="16">
        <f t="shared" si="280"/>
        <v>1</v>
      </c>
      <c r="H145" s="11">
        <v>1</v>
      </c>
      <c r="I145" s="35" t="s">
        <v>272</v>
      </c>
      <c r="J145" s="45"/>
      <c r="K145" s="64">
        <f t="shared" si="281"/>
        <v>0</v>
      </c>
      <c r="N145" s="13">
        <f t="shared" si="282"/>
        <v>0</v>
      </c>
      <c r="O145" s="13">
        <f t="shared" si="283"/>
        <v>0</v>
      </c>
      <c r="P145" s="13">
        <f t="shared" si="284"/>
        <v>0</v>
      </c>
      <c r="Q145" s="13">
        <f t="shared" si="285"/>
        <v>0</v>
      </c>
      <c r="R145" s="13">
        <f t="shared" si="286"/>
        <v>0</v>
      </c>
      <c r="S145" s="14">
        <f t="shared" si="287"/>
        <v>0</v>
      </c>
      <c r="T145" s="86"/>
      <c r="U145" s="64">
        <f t="shared" si="288"/>
        <v>0</v>
      </c>
      <c r="V145" s="103"/>
      <c r="W145" s="103"/>
      <c r="X145" s="103"/>
      <c r="Y145" s="103"/>
      <c r="Z145" s="105">
        <f t="shared" si="289"/>
        <v>0</v>
      </c>
      <c r="AA145" s="103">
        <f t="shared" si="279"/>
        <v>0</v>
      </c>
    </row>
    <row r="146" spans="1:27" x14ac:dyDescent="0.2">
      <c r="A146" s="116" t="s">
        <v>695</v>
      </c>
      <c r="B146" s="99" t="s">
        <v>694</v>
      </c>
      <c r="C146" s="15"/>
      <c r="D146" s="44"/>
      <c r="E146" s="11">
        <v>1</v>
      </c>
      <c r="G146" s="16">
        <f t="shared" si="280"/>
        <v>1</v>
      </c>
      <c r="H146" s="11">
        <v>1</v>
      </c>
      <c r="I146" s="35" t="s">
        <v>272</v>
      </c>
      <c r="J146" s="45"/>
      <c r="K146" s="64">
        <f t="shared" si="281"/>
        <v>0</v>
      </c>
      <c r="N146" s="13">
        <f t="shared" si="282"/>
        <v>0</v>
      </c>
      <c r="O146" s="13">
        <f t="shared" si="283"/>
        <v>0</v>
      </c>
      <c r="P146" s="13">
        <f t="shared" si="284"/>
        <v>0</v>
      </c>
      <c r="Q146" s="13">
        <f t="shared" si="285"/>
        <v>0</v>
      </c>
      <c r="R146" s="13">
        <f t="shared" si="286"/>
        <v>0</v>
      </c>
      <c r="S146" s="14">
        <f t="shared" si="287"/>
        <v>0</v>
      </c>
      <c r="T146" s="86"/>
      <c r="U146" s="64">
        <f t="shared" si="288"/>
        <v>0</v>
      </c>
      <c r="V146" s="103"/>
      <c r="W146" s="103"/>
      <c r="X146" s="103"/>
      <c r="Y146" s="103"/>
      <c r="Z146" s="105">
        <f t="shared" si="289"/>
        <v>0</v>
      </c>
      <c r="AA146" s="103">
        <f t="shared" si="279"/>
        <v>0</v>
      </c>
    </row>
    <row r="147" spans="1:27" x14ac:dyDescent="0.2">
      <c r="A147" s="116" t="s">
        <v>697</v>
      </c>
      <c r="B147" s="99" t="s">
        <v>696</v>
      </c>
      <c r="C147" s="15"/>
      <c r="D147" s="44"/>
      <c r="E147" s="11">
        <v>1</v>
      </c>
      <c r="G147" s="16">
        <f t="shared" si="280"/>
        <v>1</v>
      </c>
      <c r="H147" s="11">
        <v>1</v>
      </c>
      <c r="I147" s="35" t="s">
        <v>272</v>
      </c>
      <c r="J147" s="45"/>
      <c r="K147" s="64">
        <f t="shared" si="281"/>
        <v>0</v>
      </c>
      <c r="N147" s="13">
        <f t="shared" si="282"/>
        <v>0</v>
      </c>
      <c r="O147" s="13">
        <f t="shared" si="283"/>
        <v>0</v>
      </c>
      <c r="P147" s="13">
        <f t="shared" si="284"/>
        <v>0</v>
      </c>
      <c r="Q147" s="13">
        <f t="shared" si="285"/>
        <v>0</v>
      </c>
      <c r="R147" s="13">
        <f t="shared" si="286"/>
        <v>0</v>
      </c>
      <c r="S147" s="14">
        <f t="shared" si="287"/>
        <v>0</v>
      </c>
      <c r="T147" s="86"/>
      <c r="U147" s="64">
        <f t="shared" si="288"/>
        <v>0</v>
      </c>
      <c r="V147" s="103"/>
      <c r="W147" s="103"/>
      <c r="X147" s="103"/>
      <c r="Y147" s="103"/>
      <c r="Z147" s="105">
        <f t="shared" si="289"/>
        <v>0</v>
      </c>
      <c r="AA147" s="103">
        <f t="shared" si="279"/>
        <v>0</v>
      </c>
    </row>
    <row r="148" spans="1:27" x14ac:dyDescent="0.2">
      <c r="A148" s="116" t="s">
        <v>699</v>
      </c>
      <c r="B148" s="99" t="s">
        <v>698</v>
      </c>
      <c r="C148" s="15"/>
      <c r="D148" s="44"/>
      <c r="E148" s="11">
        <v>1</v>
      </c>
      <c r="G148" s="16">
        <f t="shared" si="280"/>
        <v>1</v>
      </c>
      <c r="H148" s="11">
        <v>1</v>
      </c>
      <c r="I148" s="35" t="s">
        <v>272</v>
      </c>
      <c r="J148" s="45"/>
      <c r="K148" s="64">
        <f t="shared" si="281"/>
        <v>0</v>
      </c>
      <c r="N148" s="13">
        <f t="shared" si="282"/>
        <v>0</v>
      </c>
      <c r="O148" s="13">
        <f t="shared" si="283"/>
        <v>0</v>
      </c>
      <c r="P148" s="13">
        <f t="shared" si="284"/>
        <v>0</v>
      </c>
      <c r="Q148" s="13">
        <f t="shared" si="285"/>
        <v>0</v>
      </c>
      <c r="R148" s="13">
        <f t="shared" si="286"/>
        <v>0</v>
      </c>
      <c r="S148" s="14">
        <f t="shared" si="287"/>
        <v>0</v>
      </c>
      <c r="T148" s="86"/>
      <c r="U148" s="64">
        <f t="shared" si="288"/>
        <v>0</v>
      </c>
      <c r="V148" s="103"/>
      <c r="W148" s="103"/>
      <c r="X148" s="103"/>
      <c r="Y148" s="103"/>
      <c r="Z148" s="105">
        <f t="shared" si="289"/>
        <v>0</v>
      </c>
      <c r="AA148" s="103">
        <f t="shared" si="279"/>
        <v>0</v>
      </c>
    </row>
    <row r="149" spans="1:27" x14ac:dyDescent="0.2">
      <c r="A149" s="116" t="s">
        <v>701</v>
      </c>
      <c r="B149" s="99" t="s">
        <v>700</v>
      </c>
      <c r="C149" s="15"/>
      <c r="D149" s="44"/>
      <c r="E149" s="11">
        <v>1</v>
      </c>
      <c r="G149" s="16">
        <f t="shared" si="280"/>
        <v>1</v>
      </c>
      <c r="H149" s="11">
        <v>1</v>
      </c>
      <c r="I149" s="35" t="s">
        <v>272</v>
      </c>
      <c r="J149" s="45"/>
      <c r="K149" s="64">
        <f t="shared" si="281"/>
        <v>0</v>
      </c>
      <c r="N149" s="13">
        <f t="shared" si="282"/>
        <v>0</v>
      </c>
      <c r="O149" s="13">
        <f t="shared" si="283"/>
        <v>0</v>
      </c>
      <c r="P149" s="13">
        <f t="shared" si="284"/>
        <v>0</v>
      </c>
      <c r="Q149" s="13">
        <f t="shared" si="285"/>
        <v>0</v>
      </c>
      <c r="R149" s="13">
        <f t="shared" si="286"/>
        <v>0</v>
      </c>
      <c r="S149" s="14">
        <f t="shared" si="287"/>
        <v>0</v>
      </c>
      <c r="T149" s="86"/>
      <c r="U149" s="64">
        <f t="shared" si="288"/>
        <v>0</v>
      </c>
      <c r="V149" s="103"/>
      <c r="W149" s="103"/>
      <c r="X149" s="103"/>
      <c r="Y149" s="103"/>
      <c r="Z149" s="105">
        <f t="shared" si="289"/>
        <v>0</v>
      </c>
      <c r="AA149" s="103">
        <f t="shared" si="279"/>
        <v>0</v>
      </c>
    </row>
    <row r="150" spans="1:27" x14ac:dyDescent="0.2">
      <c r="A150" s="116" t="s">
        <v>703</v>
      </c>
      <c r="B150" s="99" t="s">
        <v>702</v>
      </c>
      <c r="C150" s="15"/>
      <c r="D150" s="44"/>
      <c r="E150" s="11">
        <v>1</v>
      </c>
      <c r="G150" s="16">
        <f t="shared" si="280"/>
        <v>1</v>
      </c>
      <c r="H150" s="11">
        <v>1</v>
      </c>
      <c r="I150" s="35" t="s">
        <v>272</v>
      </c>
      <c r="J150" s="45"/>
      <c r="K150" s="64">
        <f t="shared" si="281"/>
        <v>0</v>
      </c>
      <c r="N150" s="13">
        <f t="shared" si="282"/>
        <v>0</v>
      </c>
      <c r="O150" s="13">
        <f t="shared" si="283"/>
        <v>0</v>
      </c>
      <c r="P150" s="13">
        <f t="shared" si="284"/>
        <v>0</v>
      </c>
      <c r="Q150" s="13">
        <f t="shared" si="285"/>
        <v>0</v>
      </c>
      <c r="R150" s="13">
        <f t="shared" si="286"/>
        <v>0</v>
      </c>
      <c r="S150" s="14">
        <f t="shared" si="287"/>
        <v>0</v>
      </c>
      <c r="T150" s="86"/>
      <c r="U150" s="64">
        <f t="shared" si="288"/>
        <v>0</v>
      </c>
      <c r="V150" s="103"/>
      <c r="W150" s="103"/>
      <c r="X150" s="103"/>
      <c r="Y150" s="103"/>
      <c r="Z150" s="105">
        <f t="shared" si="289"/>
        <v>0</v>
      </c>
      <c r="AA150" s="103">
        <f t="shared" si="279"/>
        <v>0</v>
      </c>
    </row>
    <row r="151" spans="1:27" x14ac:dyDescent="0.2">
      <c r="A151" s="116" t="s">
        <v>705</v>
      </c>
      <c r="B151" s="99" t="s">
        <v>704</v>
      </c>
      <c r="C151" s="15"/>
      <c r="D151" s="44"/>
      <c r="E151" s="11">
        <v>1</v>
      </c>
      <c r="G151" s="16">
        <f t="shared" si="280"/>
        <v>1</v>
      </c>
      <c r="H151" s="11">
        <v>1</v>
      </c>
      <c r="I151" s="35" t="s">
        <v>272</v>
      </c>
      <c r="J151" s="45"/>
      <c r="K151" s="64">
        <f t="shared" si="281"/>
        <v>0</v>
      </c>
      <c r="N151" s="13">
        <f t="shared" si="282"/>
        <v>0</v>
      </c>
      <c r="O151" s="13">
        <f t="shared" si="283"/>
        <v>0</v>
      </c>
      <c r="P151" s="13">
        <f t="shared" si="284"/>
        <v>0</v>
      </c>
      <c r="Q151" s="13">
        <f t="shared" si="285"/>
        <v>0</v>
      </c>
      <c r="R151" s="13">
        <f t="shared" si="286"/>
        <v>0</v>
      </c>
      <c r="S151" s="14">
        <f t="shared" si="287"/>
        <v>0</v>
      </c>
      <c r="T151" s="86"/>
      <c r="U151" s="64">
        <f t="shared" si="288"/>
        <v>0</v>
      </c>
      <c r="V151" s="103"/>
      <c r="W151" s="103"/>
      <c r="X151" s="103"/>
      <c r="Y151" s="103"/>
      <c r="Z151" s="105">
        <f t="shared" si="289"/>
        <v>0</v>
      </c>
      <c r="AA151" s="103">
        <f t="shared" si="279"/>
        <v>0</v>
      </c>
    </row>
    <row r="152" spans="1:27" x14ac:dyDescent="0.2">
      <c r="A152" s="116">
        <v>1420</v>
      </c>
      <c r="B152" s="122" t="s">
        <v>25</v>
      </c>
      <c r="C152" s="15"/>
      <c r="E152" s="11">
        <v>1</v>
      </c>
      <c r="G152" s="16">
        <f t="shared" si="269"/>
        <v>1</v>
      </c>
      <c r="H152" s="11">
        <v>0</v>
      </c>
      <c r="I152" s="35" t="s">
        <v>555</v>
      </c>
      <c r="J152" s="45"/>
      <c r="K152" s="64">
        <f t="shared" si="270"/>
        <v>0</v>
      </c>
      <c r="N152" s="13">
        <f t="shared" si="271"/>
        <v>0</v>
      </c>
      <c r="O152" s="13">
        <f t="shared" si="272"/>
        <v>0</v>
      </c>
      <c r="P152" s="13">
        <f t="shared" si="273"/>
        <v>0</v>
      </c>
      <c r="Q152" s="13">
        <f t="shared" si="274"/>
        <v>0</v>
      </c>
      <c r="R152" s="13">
        <f t="shared" si="275"/>
        <v>0</v>
      </c>
      <c r="S152" s="14">
        <f t="shared" si="276"/>
        <v>0</v>
      </c>
      <c r="T152" s="86"/>
      <c r="U152" s="64">
        <f t="shared" si="277"/>
        <v>0</v>
      </c>
      <c r="V152" s="103"/>
      <c r="W152" s="103"/>
      <c r="X152" s="103"/>
      <c r="Y152" s="103"/>
      <c r="Z152" s="105">
        <f t="shared" si="278"/>
        <v>0</v>
      </c>
      <c r="AA152" s="103">
        <f t="shared" si="279"/>
        <v>0</v>
      </c>
    </row>
    <row r="153" spans="1:27" x14ac:dyDescent="0.2">
      <c r="A153" s="116">
        <v>1421</v>
      </c>
      <c r="B153" s="122" t="s">
        <v>26</v>
      </c>
      <c r="C153" s="15"/>
      <c r="D153" s="44"/>
      <c r="E153" s="11">
        <v>1</v>
      </c>
      <c r="G153" s="16">
        <f t="shared" si="269"/>
        <v>1</v>
      </c>
      <c r="H153" s="11">
        <v>1</v>
      </c>
      <c r="I153" s="35" t="s">
        <v>591</v>
      </c>
      <c r="J153" s="45"/>
      <c r="K153" s="64">
        <f t="shared" si="270"/>
        <v>0</v>
      </c>
      <c r="N153" s="13">
        <f t="shared" si="271"/>
        <v>0</v>
      </c>
      <c r="O153" s="13">
        <f t="shared" si="272"/>
        <v>0</v>
      </c>
      <c r="P153" s="13">
        <f t="shared" si="273"/>
        <v>0</v>
      </c>
      <c r="Q153" s="13">
        <f t="shared" si="274"/>
        <v>0</v>
      </c>
      <c r="R153" s="13">
        <f t="shared" si="275"/>
        <v>0</v>
      </c>
      <c r="S153" s="14">
        <f t="shared" si="276"/>
        <v>0</v>
      </c>
      <c r="T153" s="86"/>
      <c r="U153" s="64">
        <f t="shared" si="277"/>
        <v>0</v>
      </c>
      <c r="V153" s="103"/>
      <c r="W153" s="103"/>
      <c r="X153" s="103"/>
      <c r="Y153" s="103"/>
      <c r="Z153" s="105">
        <f t="shared" si="278"/>
        <v>0</v>
      </c>
      <c r="AA153" s="103">
        <f t="shared" si="279"/>
        <v>0</v>
      </c>
    </row>
    <row r="154" spans="1:27" x14ac:dyDescent="0.2">
      <c r="A154" s="116">
        <v>1422</v>
      </c>
      <c r="B154" s="122" t="s">
        <v>27</v>
      </c>
      <c r="C154" s="15"/>
      <c r="D154" s="44"/>
      <c r="E154" s="52">
        <v>0.1</v>
      </c>
      <c r="G154" s="16">
        <f t="shared" si="269"/>
        <v>0.1</v>
      </c>
      <c r="H154" s="11">
        <v>1</v>
      </c>
      <c r="I154" s="35" t="s">
        <v>226</v>
      </c>
      <c r="J154" s="45">
        <f>G153*J153</f>
        <v>0</v>
      </c>
      <c r="K154" s="64">
        <f t="shared" si="270"/>
        <v>0</v>
      </c>
      <c r="N154" s="13">
        <f t="shared" si="271"/>
        <v>0</v>
      </c>
      <c r="O154" s="13">
        <f t="shared" si="272"/>
        <v>0</v>
      </c>
      <c r="P154" s="13">
        <f t="shared" si="273"/>
        <v>0</v>
      </c>
      <c r="Q154" s="13">
        <f t="shared" si="274"/>
        <v>0</v>
      </c>
      <c r="R154" s="13">
        <f t="shared" si="275"/>
        <v>0</v>
      </c>
      <c r="S154" s="14">
        <f t="shared" si="276"/>
        <v>0</v>
      </c>
      <c r="T154" s="86"/>
      <c r="U154" s="64">
        <f t="shared" si="277"/>
        <v>0</v>
      </c>
      <c r="V154" s="103"/>
      <c r="W154" s="103"/>
      <c r="X154" s="103"/>
      <c r="Y154" s="103"/>
      <c r="Z154" s="105">
        <f t="shared" si="278"/>
        <v>0</v>
      </c>
      <c r="AA154" s="103">
        <f t="shared" si="279"/>
        <v>0</v>
      </c>
    </row>
    <row r="155" spans="1:27" x14ac:dyDescent="0.2">
      <c r="A155" s="116">
        <v>1425</v>
      </c>
      <c r="B155" s="122" t="s">
        <v>28</v>
      </c>
      <c r="C155" s="15"/>
      <c r="E155" s="11">
        <v>1</v>
      </c>
      <c r="G155" s="16">
        <f t="shared" si="269"/>
        <v>1</v>
      </c>
      <c r="H155" s="11">
        <v>1</v>
      </c>
      <c r="I155" s="35" t="s">
        <v>272</v>
      </c>
      <c r="J155" s="45"/>
      <c r="K155" s="64">
        <f t="shared" si="270"/>
        <v>0</v>
      </c>
      <c r="N155" s="13">
        <f t="shared" si="271"/>
        <v>0</v>
      </c>
      <c r="O155" s="13">
        <f t="shared" si="272"/>
        <v>0</v>
      </c>
      <c r="P155" s="13">
        <f t="shared" si="273"/>
        <v>0</v>
      </c>
      <c r="Q155" s="13">
        <f t="shared" si="274"/>
        <v>0</v>
      </c>
      <c r="R155" s="13">
        <f t="shared" si="275"/>
        <v>0</v>
      </c>
      <c r="S155" s="14">
        <f t="shared" si="276"/>
        <v>0</v>
      </c>
      <c r="T155" s="86"/>
      <c r="U155" s="64">
        <f t="shared" si="277"/>
        <v>0</v>
      </c>
      <c r="V155" s="103"/>
      <c r="W155" s="103"/>
      <c r="X155" s="103"/>
      <c r="Y155" s="103"/>
      <c r="Z155" s="105">
        <f t="shared" si="278"/>
        <v>0</v>
      </c>
      <c r="AA155" s="103">
        <f t="shared" si="279"/>
        <v>0</v>
      </c>
    </row>
    <row r="156" spans="1:27" x14ac:dyDescent="0.2">
      <c r="A156" s="116">
        <v>1426</v>
      </c>
      <c r="B156" s="122" t="s">
        <v>652</v>
      </c>
      <c r="C156" s="15"/>
      <c r="E156" s="11">
        <v>1</v>
      </c>
      <c r="G156" s="16">
        <f t="shared" si="269"/>
        <v>1</v>
      </c>
      <c r="H156" s="11">
        <v>1</v>
      </c>
      <c r="I156" s="35" t="s">
        <v>272</v>
      </c>
      <c r="J156" s="45"/>
      <c r="K156" s="64">
        <f t="shared" si="270"/>
        <v>0</v>
      </c>
      <c r="N156" s="13">
        <f t="shared" si="271"/>
        <v>0</v>
      </c>
      <c r="O156" s="13">
        <f t="shared" si="272"/>
        <v>0</v>
      </c>
      <c r="P156" s="13">
        <f t="shared" si="273"/>
        <v>0</v>
      </c>
      <c r="Q156" s="13">
        <f t="shared" si="274"/>
        <v>0</v>
      </c>
      <c r="R156" s="13">
        <f t="shared" si="275"/>
        <v>0</v>
      </c>
      <c r="S156" s="14">
        <f t="shared" si="276"/>
        <v>0</v>
      </c>
      <c r="T156" s="86"/>
      <c r="U156" s="64">
        <f t="shared" si="277"/>
        <v>0</v>
      </c>
      <c r="V156" s="103"/>
      <c r="W156" s="103"/>
      <c r="X156" s="103"/>
      <c r="Y156" s="103"/>
      <c r="Z156" s="105">
        <f t="shared" si="278"/>
        <v>0</v>
      </c>
      <c r="AA156" s="103">
        <f t="shared" si="279"/>
        <v>0</v>
      </c>
    </row>
    <row r="157" spans="1:27" x14ac:dyDescent="0.2">
      <c r="A157" s="116">
        <v>1427</v>
      </c>
      <c r="B157" s="122" t="s">
        <v>29</v>
      </c>
      <c r="C157" s="15"/>
      <c r="E157" s="11">
        <v>1</v>
      </c>
      <c r="G157" s="16">
        <f t="shared" si="269"/>
        <v>1</v>
      </c>
      <c r="H157" s="11">
        <v>1</v>
      </c>
      <c r="I157" s="35" t="s">
        <v>272</v>
      </c>
      <c r="J157" s="45"/>
      <c r="K157" s="64">
        <f t="shared" si="270"/>
        <v>0</v>
      </c>
      <c r="N157" s="13">
        <f t="shared" si="271"/>
        <v>0</v>
      </c>
      <c r="O157" s="13">
        <f t="shared" si="272"/>
        <v>0</v>
      </c>
      <c r="P157" s="13">
        <f t="shared" si="273"/>
        <v>0</v>
      </c>
      <c r="Q157" s="13">
        <f t="shared" si="274"/>
        <v>0</v>
      </c>
      <c r="R157" s="13">
        <f t="shared" si="275"/>
        <v>0</v>
      </c>
      <c r="S157" s="14">
        <f t="shared" si="276"/>
        <v>0</v>
      </c>
      <c r="T157" s="86"/>
      <c r="U157" s="64">
        <f t="shared" si="277"/>
        <v>0</v>
      </c>
      <c r="V157" s="103"/>
      <c r="W157" s="103"/>
      <c r="X157" s="103"/>
      <c r="Y157" s="103"/>
      <c r="Z157" s="105">
        <f t="shared" si="278"/>
        <v>0</v>
      </c>
      <c r="AA157" s="103">
        <f t="shared" si="279"/>
        <v>0</v>
      </c>
    </row>
    <row r="158" spans="1:27" x14ac:dyDescent="0.2">
      <c r="A158" s="116">
        <v>1431</v>
      </c>
      <c r="B158" s="122" t="s">
        <v>746</v>
      </c>
      <c r="C158" s="15"/>
      <c r="E158" s="11">
        <v>1</v>
      </c>
      <c r="G158" s="16">
        <f t="shared" ref="G158:G160" si="290">SUM(D158:F158)</f>
        <v>1</v>
      </c>
      <c r="H158" s="11">
        <v>1</v>
      </c>
      <c r="I158" s="35" t="s">
        <v>272</v>
      </c>
      <c r="J158" s="45"/>
      <c r="K158" s="64">
        <f t="shared" ref="K158:K160" si="291">G158*H158*J158</f>
        <v>0</v>
      </c>
      <c r="N158" s="13">
        <f t="shared" ref="N158:N160" si="292">L158+M158</f>
        <v>0</v>
      </c>
      <c r="O158" s="13">
        <f t="shared" ref="O158:O160" si="293">MAX(K158-N158,0)</f>
        <v>0</v>
      </c>
      <c r="P158" s="13">
        <f t="shared" ref="P158:P160" si="294">N158+O158</f>
        <v>0</v>
      </c>
      <c r="Q158" s="13">
        <f t="shared" ref="Q158:Q160" si="295">K158-P158</f>
        <v>0</v>
      </c>
      <c r="R158" s="13">
        <f t="shared" ref="R158:R160" si="296">S158-K158</f>
        <v>0</v>
      </c>
      <c r="S158" s="14">
        <f t="shared" ref="S158:S160" si="297">K158</f>
        <v>0</v>
      </c>
      <c r="T158" s="86"/>
      <c r="U158" s="64">
        <f t="shared" ref="U158:U160" si="298">MAX(K158-SUM(V158:Y158),0)</f>
        <v>0</v>
      </c>
      <c r="V158" s="103"/>
      <c r="W158" s="103"/>
      <c r="X158" s="103"/>
      <c r="Y158" s="103"/>
      <c r="Z158" s="105">
        <f t="shared" ref="Z158:Z160" si="299">K158-SUM(U158:Y158)</f>
        <v>0</v>
      </c>
      <c r="AA158" s="103">
        <f t="shared" ref="AA158:AA160" si="300">U158</f>
        <v>0</v>
      </c>
    </row>
    <row r="159" spans="1:27" x14ac:dyDescent="0.2">
      <c r="A159" s="116" t="s">
        <v>935</v>
      </c>
      <c r="B159" s="122" t="s">
        <v>936</v>
      </c>
      <c r="C159" s="15"/>
      <c r="E159" s="11">
        <v>1</v>
      </c>
      <c r="G159" s="16">
        <f t="shared" ref="G159" si="301">SUM(D159:F159)</f>
        <v>1</v>
      </c>
      <c r="H159" s="11">
        <v>1</v>
      </c>
      <c r="I159" s="35" t="s">
        <v>272</v>
      </c>
      <c r="J159" s="45"/>
      <c r="K159" s="64">
        <f t="shared" ref="K159" si="302">G159*H159*J159</f>
        <v>0</v>
      </c>
      <c r="N159" s="13">
        <f t="shared" ref="N159" si="303">L159+M159</f>
        <v>0</v>
      </c>
      <c r="O159" s="13">
        <f t="shared" ref="O159" si="304">MAX(K159-N159,0)</f>
        <v>0</v>
      </c>
      <c r="P159" s="13">
        <f t="shared" ref="P159" si="305">N159+O159</f>
        <v>0</v>
      </c>
      <c r="Q159" s="13">
        <f t="shared" ref="Q159" si="306">K159-P159</f>
        <v>0</v>
      </c>
      <c r="R159" s="13">
        <f t="shared" ref="R159" si="307">S159-K159</f>
        <v>0</v>
      </c>
      <c r="S159" s="14">
        <f t="shared" ref="S159" si="308">K159</f>
        <v>0</v>
      </c>
      <c r="T159" s="86"/>
      <c r="U159" s="64">
        <f t="shared" ref="U159" si="309">MAX(K159-SUM(V159:Y159),0)</f>
        <v>0</v>
      </c>
      <c r="V159" s="103"/>
      <c r="W159" s="103"/>
      <c r="X159" s="103"/>
      <c r="Y159" s="103"/>
      <c r="Z159" s="105">
        <f t="shared" ref="Z159" si="310">K159-SUM(U159:Y159)</f>
        <v>0</v>
      </c>
      <c r="AA159" s="103">
        <f t="shared" ref="AA159" si="311">U159</f>
        <v>0</v>
      </c>
    </row>
    <row r="160" spans="1:27" x14ac:dyDescent="0.2">
      <c r="A160" s="116" t="s">
        <v>274</v>
      </c>
      <c r="B160" s="122" t="s">
        <v>275</v>
      </c>
      <c r="C160" s="15"/>
      <c r="D160" s="44"/>
      <c r="E160" s="11">
        <v>1</v>
      </c>
      <c r="G160" s="16">
        <f t="shared" si="290"/>
        <v>1</v>
      </c>
      <c r="H160" s="11">
        <v>1</v>
      </c>
      <c r="I160" s="35" t="s">
        <v>272</v>
      </c>
      <c r="J160" s="45"/>
      <c r="K160" s="64">
        <f t="shared" si="291"/>
        <v>0</v>
      </c>
      <c r="N160" s="13">
        <f t="shared" si="292"/>
        <v>0</v>
      </c>
      <c r="O160" s="13">
        <f t="shared" si="293"/>
        <v>0</v>
      </c>
      <c r="P160" s="13">
        <f t="shared" si="294"/>
        <v>0</v>
      </c>
      <c r="Q160" s="13">
        <f t="shared" si="295"/>
        <v>0</v>
      </c>
      <c r="R160" s="13">
        <f t="shared" si="296"/>
        <v>0</v>
      </c>
      <c r="S160" s="14">
        <f t="shared" si="297"/>
        <v>0</v>
      </c>
      <c r="T160" s="86"/>
      <c r="U160" s="64">
        <f t="shared" si="298"/>
        <v>0</v>
      </c>
      <c r="V160" s="103"/>
      <c r="W160" s="103"/>
      <c r="X160" s="103"/>
      <c r="Y160" s="103"/>
      <c r="Z160" s="105">
        <f t="shared" si="299"/>
        <v>0</v>
      </c>
      <c r="AA160" s="103">
        <f t="shared" si="300"/>
        <v>0</v>
      </c>
    </row>
    <row r="161" spans="1:27" x14ac:dyDescent="0.2">
      <c r="A161" s="116" t="s">
        <v>747</v>
      </c>
      <c r="B161" s="122" t="s">
        <v>740</v>
      </c>
      <c r="C161" s="15"/>
      <c r="E161" s="11">
        <v>1</v>
      </c>
      <c r="G161" s="16">
        <f t="shared" si="269"/>
        <v>1</v>
      </c>
      <c r="H161" s="11">
        <v>1</v>
      </c>
      <c r="I161" s="35" t="s">
        <v>226</v>
      </c>
      <c r="J161" s="45"/>
      <c r="K161" s="64">
        <f t="shared" si="270"/>
        <v>0</v>
      </c>
      <c r="N161" s="13">
        <f t="shared" si="271"/>
        <v>0</v>
      </c>
      <c r="O161" s="13">
        <f t="shared" si="272"/>
        <v>0</v>
      </c>
      <c r="P161" s="13">
        <f t="shared" si="273"/>
        <v>0</v>
      </c>
      <c r="Q161" s="13">
        <f t="shared" si="274"/>
        <v>0</v>
      </c>
      <c r="R161" s="13">
        <f t="shared" si="275"/>
        <v>0</v>
      </c>
      <c r="S161" s="14">
        <f t="shared" si="276"/>
        <v>0</v>
      </c>
      <c r="T161" s="86"/>
      <c r="U161" s="64">
        <f t="shared" si="277"/>
        <v>0</v>
      </c>
      <c r="V161" s="103"/>
      <c r="W161" s="103"/>
      <c r="X161" s="103"/>
      <c r="Y161" s="103"/>
      <c r="Z161" s="105">
        <f t="shared" si="278"/>
        <v>0</v>
      </c>
      <c r="AA161" s="111"/>
    </row>
    <row r="162" spans="1:27" x14ac:dyDescent="0.2">
      <c r="A162" s="116" t="s">
        <v>304</v>
      </c>
      <c r="B162" s="122" t="s">
        <v>291</v>
      </c>
      <c r="C162" s="15"/>
      <c r="E162" s="11">
        <v>1</v>
      </c>
      <c r="G162" s="16">
        <f t="shared" si="269"/>
        <v>1</v>
      </c>
      <c r="H162" s="11">
        <v>1</v>
      </c>
      <c r="I162" s="35" t="s">
        <v>226</v>
      </c>
      <c r="J162" s="45"/>
      <c r="K162" s="64">
        <f t="shared" si="270"/>
        <v>0</v>
      </c>
      <c r="N162" s="13">
        <f t="shared" si="271"/>
        <v>0</v>
      </c>
      <c r="O162" s="13">
        <f t="shared" si="272"/>
        <v>0</v>
      </c>
      <c r="P162" s="13">
        <f t="shared" si="273"/>
        <v>0</v>
      </c>
      <c r="Q162" s="13">
        <f t="shared" si="274"/>
        <v>0</v>
      </c>
      <c r="R162" s="13">
        <f t="shared" si="275"/>
        <v>0</v>
      </c>
      <c r="S162" s="14">
        <f t="shared" si="276"/>
        <v>0</v>
      </c>
      <c r="T162" s="86"/>
      <c r="U162" s="64">
        <f t="shared" si="277"/>
        <v>0</v>
      </c>
      <c r="V162" s="103"/>
      <c r="W162" s="103"/>
      <c r="X162" s="103"/>
      <c r="Y162" s="103"/>
      <c r="Z162" s="105">
        <f t="shared" si="278"/>
        <v>0</v>
      </c>
      <c r="AA162" s="111"/>
    </row>
    <row r="163" spans="1:27" x14ac:dyDescent="0.2">
      <c r="A163" s="116" t="s">
        <v>305</v>
      </c>
      <c r="B163" s="122" t="s">
        <v>742</v>
      </c>
      <c r="C163" s="15"/>
      <c r="E163" s="11">
        <v>1</v>
      </c>
      <c r="G163" s="16">
        <f t="shared" si="269"/>
        <v>1</v>
      </c>
      <c r="H163" s="11">
        <v>1</v>
      </c>
      <c r="I163" s="35" t="s">
        <v>555</v>
      </c>
      <c r="J163" s="45"/>
      <c r="K163" s="64">
        <f t="shared" si="270"/>
        <v>0</v>
      </c>
      <c r="N163" s="13">
        <f t="shared" si="271"/>
        <v>0</v>
      </c>
      <c r="O163" s="13">
        <f t="shared" si="272"/>
        <v>0</v>
      </c>
      <c r="P163" s="13">
        <f t="shared" si="273"/>
        <v>0</v>
      </c>
      <c r="Q163" s="13">
        <f t="shared" si="274"/>
        <v>0</v>
      </c>
      <c r="R163" s="13">
        <f t="shared" si="275"/>
        <v>0</v>
      </c>
      <c r="S163" s="14">
        <f t="shared" si="276"/>
        <v>0</v>
      </c>
      <c r="T163" s="86"/>
      <c r="U163" s="64">
        <f t="shared" si="277"/>
        <v>0</v>
      </c>
      <c r="V163" s="103"/>
      <c r="W163" s="103"/>
      <c r="X163" s="103"/>
      <c r="Y163" s="103"/>
      <c r="Z163" s="105">
        <f t="shared" si="278"/>
        <v>0</v>
      </c>
      <c r="AA163" s="103">
        <f t="shared" si="279"/>
        <v>0</v>
      </c>
    </row>
    <row r="164" spans="1:27" x14ac:dyDescent="0.2">
      <c r="A164" s="116" t="s">
        <v>306</v>
      </c>
      <c r="B164" s="122" t="s">
        <v>294</v>
      </c>
      <c r="C164" s="15"/>
      <c r="E164" s="11">
        <v>1</v>
      </c>
      <c r="G164" s="16">
        <f t="shared" si="269"/>
        <v>1</v>
      </c>
      <c r="H164" s="11">
        <v>1</v>
      </c>
      <c r="I164" s="35" t="s">
        <v>226</v>
      </c>
      <c r="J164" s="45"/>
      <c r="K164" s="64">
        <f t="shared" si="270"/>
        <v>0</v>
      </c>
      <c r="N164" s="13">
        <f t="shared" si="271"/>
        <v>0</v>
      </c>
      <c r="O164" s="13">
        <f t="shared" si="272"/>
        <v>0</v>
      </c>
      <c r="P164" s="13">
        <f t="shared" si="273"/>
        <v>0</v>
      </c>
      <c r="Q164" s="13">
        <f t="shared" si="274"/>
        <v>0</v>
      </c>
      <c r="R164" s="13">
        <f t="shared" si="275"/>
        <v>0</v>
      </c>
      <c r="S164" s="14">
        <f t="shared" si="276"/>
        <v>0</v>
      </c>
      <c r="T164" s="86"/>
      <c r="U164" s="64">
        <f t="shared" si="277"/>
        <v>0</v>
      </c>
      <c r="V164" s="103"/>
      <c r="W164" s="103"/>
      <c r="X164" s="103"/>
      <c r="Y164" s="103"/>
      <c r="Z164" s="105">
        <f t="shared" si="278"/>
        <v>0</v>
      </c>
      <c r="AA164" s="111"/>
    </row>
    <row r="165" spans="1:27" x14ac:dyDescent="0.2">
      <c r="A165" s="62"/>
      <c r="B165" s="124" t="s">
        <v>265</v>
      </c>
      <c r="C165" s="15"/>
      <c r="D165" s="38"/>
      <c r="G165" s="16"/>
      <c r="I165" s="35"/>
      <c r="J165" s="45"/>
      <c r="K165" s="66">
        <f>SUM(K133:K164)</f>
        <v>0</v>
      </c>
      <c r="L165" s="22"/>
      <c r="M165" s="22"/>
      <c r="N165" s="22">
        <f t="shared" ref="N165:Z165" si="312">SUM(N133:N164)</f>
        <v>0</v>
      </c>
      <c r="O165" s="22">
        <f t="shared" si="312"/>
        <v>0</v>
      </c>
      <c r="P165" s="22">
        <f t="shared" si="312"/>
        <v>0</v>
      </c>
      <c r="Q165" s="22">
        <f t="shared" si="312"/>
        <v>0</v>
      </c>
      <c r="R165" s="22">
        <f t="shared" si="312"/>
        <v>0</v>
      </c>
      <c r="S165" s="23">
        <f t="shared" si="312"/>
        <v>0</v>
      </c>
      <c r="T165" s="85">
        <f t="shared" si="312"/>
        <v>0</v>
      </c>
      <c r="U165" s="66">
        <f t="shared" si="312"/>
        <v>0</v>
      </c>
      <c r="V165" s="112">
        <f t="shared" si="312"/>
        <v>0</v>
      </c>
      <c r="W165" s="112">
        <f t="shared" si="312"/>
        <v>0</v>
      </c>
      <c r="X165" s="112"/>
      <c r="Y165" s="112">
        <f t="shared" si="312"/>
        <v>0</v>
      </c>
      <c r="Z165" s="66">
        <f t="shared" si="312"/>
        <v>0</v>
      </c>
      <c r="AA165" s="112">
        <f>SUM(AA133:AA164)</f>
        <v>0</v>
      </c>
    </row>
    <row r="166" spans="1:27" x14ac:dyDescent="0.2">
      <c r="A166" s="116"/>
      <c r="B166" s="122"/>
      <c r="C166" s="15"/>
      <c r="F166" s="11"/>
      <c r="J166" s="45"/>
      <c r="P166" s="13"/>
      <c r="T166" s="86"/>
      <c r="U166" s="64"/>
      <c r="V166" s="103"/>
      <c r="W166" s="103"/>
      <c r="X166" s="103"/>
      <c r="Y166" s="103"/>
      <c r="AA166" s="103"/>
    </row>
    <row r="167" spans="1:27" x14ac:dyDescent="0.2">
      <c r="A167" s="118" t="s">
        <v>197</v>
      </c>
      <c r="B167" s="98" t="s">
        <v>230</v>
      </c>
      <c r="C167" s="15"/>
      <c r="F167" s="11"/>
      <c r="J167" s="45"/>
      <c r="P167" s="13"/>
      <c r="T167" s="86"/>
      <c r="U167" s="64"/>
      <c r="V167" s="103"/>
      <c r="W167" s="103"/>
      <c r="X167" s="103"/>
      <c r="Y167" s="103"/>
      <c r="AA167" s="103"/>
    </row>
    <row r="168" spans="1:27" x14ac:dyDescent="0.2">
      <c r="A168" s="116">
        <v>1501</v>
      </c>
      <c r="B168" s="122" t="s">
        <v>308</v>
      </c>
      <c r="C168" s="15"/>
      <c r="D168" s="44"/>
      <c r="E168" s="11">
        <v>1</v>
      </c>
      <c r="G168" s="16">
        <f t="shared" ref="G168:G174" si="313">SUM(D168:F168)</f>
        <v>1</v>
      </c>
      <c r="H168" s="11">
        <v>1</v>
      </c>
      <c r="I168" s="35" t="s">
        <v>552</v>
      </c>
      <c r="J168" s="45"/>
      <c r="K168" s="64">
        <f t="shared" ref="K168:K174" si="314">G168*H168*J168</f>
        <v>0</v>
      </c>
      <c r="N168" s="13">
        <f t="shared" ref="N168:N174" si="315">L168+M168</f>
        <v>0</v>
      </c>
      <c r="O168" s="13">
        <f t="shared" ref="O168:O174" si="316">MAX(K168-N168,0)</f>
        <v>0</v>
      </c>
      <c r="P168" s="13">
        <f t="shared" ref="P168:P174" si="317">N168+O168</f>
        <v>0</v>
      </c>
      <c r="Q168" s="13">
        <f t="shared" ref="Q168:Q174" si="318">K168-P168</f>
        <v>0</v>
      </c>
      <c r="R168" s="13">
        <f t="shared" ref="R168:R174" si="319">S168-K168</f>
        <v>0</v>
      </c>
      <c r="S168" s="14">
        <f t="shared" ref="S168:S174" si="320">K168</f>
        <v>0</v>
      </c>
      <c r="T168" s="86"/>
      <c r="U168" s="64">
        <f t="shared" ref="U168:U174" si="321">MAX(K168-SUM(V168:Y168),0)</f>
        <v>0</v>
      </c>
      <c r="V168" s="103"/>
      <c r="W168" s="103"/>
      <c r="X168" s="103"/>
      <c r="Y168" s="103"/>
      <c r="Z168" s="105">
        <f t="shared" si="278"/>
        <v>0</v>
      </c>
      <c r="AA168" s="103">
        <f t="shared" ref="AA168:AA174" si="322">U168</f>
        <v>0</v>
      </c>
    </row>
    <row r="169" spans="1:27" x14ac:dyDescent="0.2">
      <c r="A169" s="116" t="s">
        <v>314</v>
      </c>
      <c r="B169" s="122" t="s">
        <v>309</v>
      </c>
      <c r="C169" s="15"/>
      <c r="D169" s="44"/>
      <c r="E169" s="11">
        <v>1</v>
      </c>
      <c r="G169" s="16">
        <f t="shared" si="313"/>
        <v>1</v>
      </c>
      <c r="H169" s="11">
        <v>1</v>
      </c>
      <c r="I169" s="35" t="s">
        <v>555</v>
      </c>
      <c r="J169" s="45"/>
      <c r="K169" s="64">
        <f t="shared" si="314"/>
        <v>0</v>
      </c>
      <c r="N169" s="13">
        <f t="shared" si="315"/>
        <v>0</v>
      </c>
      <c r="O169" s="13">
        <f t="shared" si="316"/>
        <v>0</v>
      </c>
      <c r="P169" s="13">
        <f t="shared" si="317"/>
        <v>0</v>
      </c>
      <c r="Q169" s="13">
        <f t="shared" si="318"/>
        <v>0</v>
      </c>
      <c r="R169" s="13">
        <f t="shared" si="319"/>
        <v>0</v>
      </c>
      <c r="S169" s="14">
        <f t="shared" si="320"/>
        <v>0</v>
      </c>
      <c r="T169" s="86"/>
      <c r="U169" s="64">
        <f t="shared" si="321"/>
        <v>0</v>
      </c>
      <c r="V169" s="103"/>
      <c r="W169" s="103"/>
      <c r="X169" s="103"/>
      <c r="Y169" s="103"/>
      <c r="Z169" s="105">
        <f t="shared" ref="Z169:Z201" si="323">K169-SUM(U169:Y169)</f>
        <v>0</v>
      </c>
      <c r="AA169" s="103">
        <f t="shared" si="322"/>
        <v>0</v>
      </c>
    </row>
    <row r="170" spans="1:27" x14ac:dyDescent="0.2">
      <c r="A170" s="116" t="s">
        <v>313</v>
      </c>
      <c r="B170" s="122" t="s">
        <v>310</v>
      </c>
      <c r="C170" s="15"/>
      <c r="D170" s="44"/>
      <c r="E170" s="11">
        <v>1</v>
      </c>
      <c r="G170" s="16">
        <f t="shared" si="313"/>
        <v>1</v>
      </c>
      <c r="H170" s="11">
        <v>1</v>
      </c>
      <c r="I170" s="35" t="s">
        <v>555</v>
      </c>
      <c r="J170" s="45"/>
      <c r="K170" s="64">
        <f t="shared" si="314"/>
        <v>0</v>
      </c>
      <c r="N170" s="13">
        <f t="shared" si="315"/>
        <v>0</v>
      </c>
      <c r="O170" s="13">
        <f t="shared" si="316"/>
        <v>0</v>
      </c>
      <c r="P170" s="13">
        <f t="shared" si="317"/>
        <v>0</v>
      </c>
      <c r="Q170" s="13">
        <f t="shared" si="318"/>
        <v>0</v>
      </c>
      <c r="R170" s="13">
        <f t="shared" si="319"/>
        <v>0</v>
      </c>
      <c r="S170" s="14">
        <f t="shared" si="320"/>
        <v>0</v>
      </c>
      <c r="T170" s="86"/>
      <c r="U170" s="64">
        <f t="shared" si="321"/>
        <v>0</v>
      </c>
      <c r="V170" s="103"/>
      <c r="W170" s="103"/>
      <c r="X170" s="103"/>
      <c r="Y170" s="103"/>
      <c r="Z170" s="105">
        <f t="shared" si="323"/>
        <v>0</v>
      </c>
      <c r="AA170" s="103">
        <f t="shared" si="322"/>
        <v>0</v>
      </c>
    </row>
    <row r="171" spans="1:27" x14ac:dyDescent="0.2">
      <c r="A171" s="116" t="s">
        <v>312</v>
      </c>
      <c r="B171" s="122" t="s">
        <v>311</v>
      </c>
      <c r="C171" s="15"/>
      <c r="D171" s="44"/>
      <c r="E171" s="11">
        <v>1</v>
      </c>
      <c r="G171" s="16">
        <f t="shared" si="313"/>
        <v>1</v>
      </c>
      <c r="H171" s="11">
        <v>1</v>
      </c>
      <c r="I171" s="35" t="s">
        <v>555</v>
      </c>
      <c r="J171" s="45"/>
      <c r="K171" s="64">
        <f t="shared" si="314"/>
        <v>0</v>
      </c>
      <c r="N171" s="13">
        <f t="shared" si="315"/>
        <v>0</v>
      </c>
      <c r="O171" s="13">
        <f t="shared" si="316"/>
        <v>0</v>
      </c>
      <c r="P171" s="13">
        <f t="shared" si="317"/>
        <v>0</v>
      </c>
      <c r="Q171" s="13">
        <f t="shared" si="318"/>
        <v>0</v>
      </c>
      <c r="R171" s="13">
        <f t="shared" si="319"/>
        <v>0</v>
      </c>
      <c r="S171" s="14">
        <f t="shared" si="320"/>
        <v>0</v>
      </c>
      <c r="T171" s="86"/>
      <c r="U171" s="64">
        <f t="shared" si="321"/>
        <v>0</v>
      </c>
      <c r="V171" s="103"/>
      <c r="W171" s="103"/>
      <c r="X171" s="103"/>
      <c r="Y171" s="103"/>
      <c r="Z171" s="105">
        <f t="shared" si="323"/>
        <v>0</v>
      </c>
      <c r="AA171" s="103">
        <f t="shared" si="322"/>
        <v>0</v>
      </c>
    </row>
    <row r="172" spans="1:27" x14ac:dyDescent="0.2">
      <c r="A172" s="116" t="s">
        <v>316</v>
      </c>
      <c r="B172" s="122" t="s">
        <v>315</v>
      </c>
      <c r="C172" s="15"/>
      <c r="D172" s="44"/>
      <c r="E172" s="11">
        <v>1</v>
      </c>
      <c r="G172" s="16">
        <f t="shared" si="313"/>
        <v>1</v>
      </c>
      <c r="H172" s="11">
        <v>1</v>
      </c>
      <c r="I172" s="35" t="s">
        <v>226</v>
      </c>
      <c r="J172" s="45"/>
      <c r="K172" s="64">
        <f t="shared" si="314"/>
        <v>0</v>
      </c>
      <c r="N172" s="13">
        <f t="shared" si="315"/>
        <v>0</v>
      </c>
      <c r="O172" s="13">
        <f t="shared" si="316"/>
        <v>0</v>
      </c>
      <c r="P172" s="13">
        <f t="shared" si="317"/>
        <v>0</v>
      </c>
      <c r="Q172" s="13">
        <f t="shared" si="318"/>
        <v>0</v>
      </c>
      <c r="R172" s="13">
        <f t="shared" si="319"/>
        <v>0</v>
      </c>
      <c r="S172" s="14">
        <f t="shared" si="320"/>
        <v>0</v>
      </c>
      <c r="T172" s="86"/>
      <c r="U172" s="64">
        <f t="shared" si="321"/>
        <v>0</v>
      </c>
      <c r="V172" s="103"/>
      <c r="W172" s="103"/>
      <c r="X172" s="103"/>
      <c r="Y172" s="103"/>
      <c r="Z172" s="105">
        <f t="shared" si="323"/>
        <v>0</v>
      </c>
      <c r="AA172" s="103">
        <f t="shared" si="322"/>
        <v>0</v>
      </c>
    </row>
    <row r="173" spans="1:27" x14ac:dyDescent="0.2">
      <c r="A173" s="116">
        <v>1541</v>
      </c>
      <c r="B173" s="122" t="s">
        <v>43</v>
      </c>
      <c r="C173" s="15"/>
      <c r="D173" s="44"/>
      <c r="E173" s="11">
        <v>1</v>
      </c>
      <c r="G173" s="16">
        <f t="shared" si="313"/>
        <v>1</v>
      </c>
      <c r="H173" s="11">
        <v>1</v>
      </c>
      <c r="I173" s="35" t="s">
        <v>226</v>
      </c>
      <c r="J173" s="45"/>
      <c r="K173" s="64">
        <f t="shared" si="314"/>
        <v>0</v>
      </c>
      <c r="N173" s="13">
        <f t="shared" si="315"/>
        <v>0</v>
      </c>
      <c r="O173" s="13">
        <f t="shared" si="316"/>
        <v>0</v>
      </c>
      <c r="P173" s="13">
        <f t="shared" si="317"/>
        <v>0</v>
      </c>
      <c r="Q173" s="13">
        <f t="shared" si="318"/>
        <v>0</v>
      </c>
      <c r="R173" s="13">
        <f t="shared" si="319"/>
        <v>0</v>
      </c>
      <c r="S173" s="14">
        <f t="shared" si="320"/>
        <v>0</v>
      </c>
      <c r="T173" s="86"/>
      <c r="U173" s="64">
        <f t="shared" si="321"/>
        <v>0</v>
      </c>
      <c r="V173" s="103"/>
      <c r="W173" s="103"/>
      <c r="X173" s="103"/>
      <c r="Y173" s="103"/>
      <c r="Z173" s="105">
        <f t="shared" si="323"/>
        <v>0</v>
      </c>
      <c r="AA173" s="103">
        <f t="shared" si="322"/>
        <v>0</v>
      </c>
    </row>
    <row r="174" spans="1:27" x14ac:dyDescent="0.2">
      <c r="A174" s="116">
        <v>1542</v>
      </c>
      <c r="B174" s="122" t="s">
        <v>44</v>
      </c>
      <c r="C174" s="15"/>
      <c r="D174" s="44"/>
      <c r="E174" s="11">
        <v>1</v>
      </c>
      <c r="G174" s="16">
        <f t="shared" si="313"/>
        <v>1</v>
      </c>
      <c r="H174" s="11">
        <v>1</v>
      </c>
      <c r="I174" s="35" t="s">
        <v>555</v>
      </c>
      <c r="J174" s="45"/>
      <c r="K174" s="64">
        <f t="shared" si="314"/>
        <v>0</v>
      </c>
      <c r="N174" s="13">
        <f t="shared" si="315"/>
        <v>0</v>
      </c>
      <c r="O174" s="13">
        <f t="shared" si="316"/>
        <v>0</v>
      </c>
      <c r="P174" s="13">
        <f t="shared" si="317"/>
        <v>0</v>
      </c>
      <c r="Q174" s="13">
        <f t="shared" si="318"/>
        <v>0</v>
      </c>
      <c r="R174" s="13">
        <f t="shared" si="319"/>
        <v>0</v>
      </c>
      <c r="S174" s="14">
        <f t="shared" si="320"/>
        <v>0</v>
      </c>
      <c r="T174" s="86"/>
      <c r="U174" s="64">
        <f t="shared" si="321"/>
        <v>0</v>
      </c>
      <c r="V174" s="103"/>
      <c r="W174" s="103"/>
      <c r="X174" s="103"/>
      <c r="Y174" s="103"/>
      <c r="Z174" s="105">
        <f t="shared" si="323"/>
        <v>0</v>
      </c>
      <c r="AA174" s="103">
        <f t="shared" si="322"/>
        <v>0</v>
      </c>
    </row>
    <row r="175" spans="1:27" x14ac:dyDescent="0.2">
      <c r="A175" s="116"/>
      <c r="B175" s="124" t="s">
        <v>265</v>
      </c>
      <c r="C175" s="15"/>
      <c r="F175" s="11"/>
      <c r="J175" s="45"/>
      <c r="K175" s="66">
        <f>SUM(K168:K174)</f>
        <v>0</v>
      </c>
      <c r="L175" s="22"/>
      <c r="M175" s="22"/>
      <c r="N175" s="22">
        <f t="shared" ref="N175:Y175" si="324">SUM(N168:N174)</f>
        <v>0</v>
      </c>
      <c r="O175" s="22">
        <f t="shared" si="324"/>
        <v>0</v>
      </c>
      <c r="P175" s="22">
        <f t="shared" si="324"/>
        <v>0</v>
      </c>
      <c r="Q175" s="22">
        <f t="shared" si="324"/>
        <v>0</v>
      </c>
      <c r="R175" s="22">
        <f t="shared" si="324"/>
        <v>0</v>
      </c>
      <c r="S175" s="23">
        <f t="shared" si="324"/>
        <v>0</v>
      </c>
      <c r="T175" s="85">
        <f t="shared" si="324"/>
        <v>0</v>
      </c>
      <c r="U175" s="66">
        <f t="shared" si="324"/>
        <v>0</v>
      </c>
      <c r="V175" s="112">
        <f t="shared" si="324"/>
        <v>0</v>
      </c>
      <c r="W175" s="112">
        <f t="shared" si="324"/>
        <v>0</v>
      </c>
      <c r="X175" s="112"/>
      <c r="Y175" s="112">
        <f t="shared" si="324"/>
        <v>0</v>
      </c>
      <c r="Z175" s="66">
        <f>SUM(Z168:Z174)</f>
        <v>0</v>
      </c>
      <c r="AA175" s="112">
        <f>SUM(AA168:AA174)</f>
        <v>0</v>
      </c>
    </row>
    <row r="176" spans="1:27" x14ac:dyDescent="0.2">
      <c r="A176" s="116"/>
      <c r="B176" s="122"/>
      <c r="C176" s="15"/>
      <c r="F176" s="11"/>
      <c r="J176" s="45"/>
      <c r="P176" s="13"/>
      <c r="T176" s="86"/>
      <c r="U176" s="64"/>
      <c r="V176" s="103"/>
      <c r="W176" s="103"/>
      <c r="X176" s="103"/>
      <c r="Y176" s="103"/>
      <c r="AA176" s="103"/>
    </row>
    <row r="177" spans="1:27" x14ac:dyDescent="0.2">
      <c r="A177" s="118" t="s">
        <v>190</v>
      </c>
      <c r="B177" s="98" t="s">
        <v>231</v>
      </c>
      <c r="C177" s="15"/>
      <c r="D177" s="44"/>
      <c r="G177" s="16"/>
      <c r="I177" s="35"/>
      <c r="J177" s="45"/>
      <c r="P177" s="13"/>
      <c r="T177" s="86"/>
      <c r="U177" s="64"/>
      <c r="V177" s="103"/>
      <c r="W177" s="103"/>
      <c r="X177" s="103"/>
      <c r="Y177" s="103"/>
      <c r="AA177" s="103"/>
    </row>
    <row r="178" spans="1:27" x14ac:dyDescent="0.2">
      <c r="A178" s="116">
        <v>2001</v>
      </c>
      <c r="B178" s="122" t="s">
        <v>31</v>
      </c>
      <c r="C178" s="15"/>
      <c r="D178" s="11">
        <f>pm</f>
        <v>0</v>
      </c>
      <c r="E178" s="11">
        <f>sm</f>
        <v>0</v>
      </c>
      <c r="F178" s="35">
        <f>wm</f>
        <v>0</v>
      </c>
      <c r="G178" s="16">
        <f t="shared" ref="G178:G201" si="325">SUM(D178:F178)</f>
        <v>0</v>
      </c>
      <c r="H178" s="11">
        <v>0</v>
      </c>
      <c r="I178" s="35" t="s">
        <v>273</v>
      </c>
      <c r="J178" s="45"/>
      <c r="K178" s="64">
        <f t="shared" ref="K178:K201" si="326">G178*H178*J178</f>
        <v>0</v>
      </c>
      <c r="N178" s="13">
        <f t="shared" ref="N178:N201" si="327">L178+M178</f>
        <v>0</v>
      </c>
      <c r="O178" s="13">
        <f t="shared" ref="O178:O201" si="328">MAX(K178-N178,0)</f>
        <v>0</v>
      </c>
      <c r="P178" s="13">
        <f t="shared" ref="P178:P201" si="329">N178+O178</f>
        <v>0</v>
      </c>
      <c r="Q178" s="13">
        <f t="shared" ref="Q178:Q201" si="330">K178-P178</f>
        <v>0</v>
      </c>
      <c r="R178" s="13">
        <f t="shared" ref="R178:R201" si="331">S178-K178</f>
        <v>0</v>
      </c>
      <c r="S178" s="14">
        <f t="shared" ref="S178:S200" si="332">K178</f>
        <v>0</v>
      </c>
      <c r="T178" s="86"/>
      <c r="U178" s="64">
        <f t="shared" ref="U178:U201" si="333">MAX(K178-SUM(V178:Y178),0)</f>
        <v>0</v>
      </c>
      <c r="V178" s="103"/>
      <c r="W178" s="103"/>
      <c r="X178" s="103"/>
      <c r="Y178" s="103"/>
      <c r="Z178" s="105">
        <f t="shared" si="323"/>
        <v>0</v>
      </c>
      <c r="AA178" s="103">
        <f t="shared" ref="AA178:AA201" si="334">U178</f>
        <v>0</v>
      </c>
    </row>
    <row r="179" spans="1:27" x14ac:dyDescent="0.2">
      <c r="A179" s="116">
        <v>2002</v>
      </c>
      <c r="B179" s="122" t="s">
        <v>30</v>
      </c>
      <c r="C179" s="15"/>
      <c r="D179" s="11">
        <f>pm</f>
        <v>0</v>
      </c>
      <c r="E179" s="11">
        <f>sm</f>
        <v>0</v>
      </c>
      <c r="F179" s="35">
        <f>wm</f>
        <v>0</v>
      </c>
      <c r="G179" s="16">
        <f t="shared" si="325"/>
        <v>0</v>
      </c>
      <c r="H179" s="11">
        <v>1</v>
      </c>
      <c r="I179" s="35" t="s">
        <v>273</v>
      </c>
      <c r="J179" s="45"/>
      <c r="K179" s="64">
        <f t="shared" si="326"/>
        <v>0</v>
      </c>
      <c r="N179" s="13">
        <f t="shared" si="327"/>
        <v>0</v>
      </c>
      <c r="O179" s="13">
        <f t="shared" si="328"/>
        <v>0</v>
      </c>
      <c r="P179" s="13">
        <f t="shared" si="329"/>
        <v>0</v>
      </c>
      <c r="Q179" s="13">
        <f t="shared" si="330"/>
        <v>0</v>
      </c>
      <c r="R179" s="13">
        <f t="shared" si="331"/>
        <v>0</v>
      </c>
      <c r="S179" s="14">
        <f t="shared" si="332"/>
        <v>0</v>
      </c>
      <c r="T179" s="86"/>
      <c r="U179" s="64">
        <f t="shared" si="333"/>
        <v>0</v>
      </c>
      <c r="V179" s="103"/>
      <c r="W179" s="103"/>
      <c r="X179" s="103"/>
      <c r="Y179" s="103"/>
      <c r="Z179" s="105">
        <f t="shared" si="323"/>
        <v>0</v>
      </c>
      <c r="AA179" s="103">
        <f t="shared" si="334"/>
        <v>0</v>
      </c>
    </row>
    <row r="180" spans="1:27" x14ac:dyDescent="0.2">
      <c r="A180" s="116">
        <v>2004</v>
      </c>
      <c r="B180" s="122" t="s">
        <v>32</v>
      </c>
      <c r="C180" s="15"/>
      <c r="D180" s="11">
        <f>pm</f>
        <v>0</v>
      </c>
      <c r="E180" s="11">
        <f>sm</f>
        <v>0</v>
      </c>
      <c r="F180" s="35">
        <f>wm</f>
        <v>0</v>
      </c>
      <c r="G180" s="16">
        <f t="shared" si="325"/>
        <v>0</v>
      </c>
      <c r="H180" s="11">
        <v>1</v>
      </c>
      <c r="I180" s="35" t="s">
        <v>273</v>
      </c>
      <c r="J180" s="45"/>
      <c r="K180" s="64">
        <f t="shared" si="326"/>
        <v>0</v>
      </c>
      <c r="N180" s="13">
        <f t="shared" si="327"/>
        <v>0</v>
      </c>
      <c r="O180" s="13">
        <f t="shared" si="328"/>
        <v>0</v>
      </c>
      <c r="P180" s="13">
        <f t="shared" si="329"/>
        <v>0</v>
      </c>
      <c r="Q180" s="13">
        <f t="shared" si="330"/>
        <v>0</v>
      </c>
      <c r="R180" s="13">
        <f t="shared" si="331"/>
        <v>0</v>
      </c>
      <c r="S180" s="14">
        <f t="shared" si="332"/>
        <v>0</v>
      </c>
      <c r="T180" s="86"/>
      <c r="U180" s="64">
        <f t="shared" si="333"/>
        <v>0</v>
      </c>
      <c r="V180" s="103"/>
      <c r="W180" s="103"/>
      <c r="X180" s="103"/>
      <c r="Y180" s="103"/>
      <c r="Z180" s="105">
        <f t="shared" si="323"/>
        <v>0</v>
      </c>
      <c r="AA180" s="103">
        <f t="shared" si="334"/>
        <v>0</v>
      </c>
    </row>
    <row r="181" spans="1:27" x14ac:dyDescent="0.2">
      <c r="A181" s="116" t="s">
        <v>319</v>
      </c>
      <c r="B181" s="122" t="s">
        <v>317</v>
      </c>
      <c r="C181" s="15"/>
      <c r="D181" s="11">
        <v>10</v>
      </c>
      <c r="E181" s="11">
        <f>shoot</f>
        <v>0</v>
      </c>
      <c r="G181" s="16">
        <f t="shared" si="325"/>
        <v>10</v>
      </c>
      <c r="H181" s="11">
        <v>0</v>
      </c>
      <c r="I181" s="35" t="s">
        <v>272</v>
      </c>
      <c r="J181" s="45"/>
      <c r="K181" s="64">
        <f t="shared" si="326"/>
        <v>0</v>
      </c>
      <c r="N181" s="13">
        <f t="shared" si="327"/>
        <v>0</v>
      </c>
      <c r="O181" s="13">
        <f t="shared" si="328"/>
        <v>0</v>
      </c>
      <c r="P181" s="13">
        <f t="shared" si="329"/>
        <v>0</v>
      </c>
      <c r="Q181" s="13">
        <f t="shared" si="330"/>
        <v>0</v>
      </c>
      <c r="R181" s="13">
        <f t="shared" si="331"/>
        <v>0</v>
      </c>
      <c r="S181" s="14">
        <f t="shared" si="332"/>
        <v>0</v>
      </c>
      <c r="T181" s="86"/>
      <c r="U181" s="64">
        <f t="shared" si="333"/>
        <v>0</v>
      </c>
      <c r="V181" s="103"/>
      <c r="W181" s="103"/>
      <c r="X181" s="103"/>
      <c r="Y181" s="103"/>
      <c r="Z181" s="105">
        <f t="shared" si="323"/>
        <v>0</v>
      </c>
      <c r="AA181" s="103">
        <f t="shared" si="334"/>
        <v>0</v>
      </c>
    </row>
    <row r="182" spans="1:27" x14ac:dyDescent="0.2">
      <c r="A182" s="116" t="s">
        <v>320</v>
      </c>
      <c r="B182" s="122" t="s">
        <v>318</v>
      </c>
      <c r="C182" s="15"/>
      <c r="D182" s="11">
        <v>10</v>
      </c>
      <c r="E182" s="11">
        <f>shoot</f>
        <v>0</v>
      </c>
      <c r="G182" s="16">
        <f t="shared" si="325"/>
        <v>10</v>
      </c>
      <c r="H182" s="11">
        <v>0</v>
      </c>
      <c r="I182" s="35" t="s">
        <v>272</v>
      </c>
      <c r="J182" s="45"/>
      <c r="K182" s="64">
        <f t="shared" si="326"/>
        <v>0</v>
      </c>
      <c r="N182" s="13">
        <f t="shared" si="327"/>
        <v>0</v>
      </c>
      <c r="O182" s="13">
        <f t="shared" si="328"/>
        <v>0</v>
      </c>
      <c r="P182" s="13">
        <f t="shared" si="329"/>
        <v>0</v>
      </c>
      <c r="Q182" s="13">
        <f t="shared" si="330"/>
        <v>0</v>
      </c>
      <c r="R182" s="13">
        <f t="shared" si="331"/>
        <v>0</v>
      </c>
      <c r="S182" s="14">
        <f t="shared" si="332"/>
        <v>0</v>
      </c>
      <c r="T182" s="86"/>
      <c r="U182" s="64">
        <f t="shared" si="333"/>
        <v>0</v>
      </c>
      <c r="V182" s="103"/>
      <c r="W182" s="103"/>
      <c r="X182" s="103"/>
      <c r="Y182" s="103"/>
      <c r="Z182" s="105">
        <f t="shared" si="323"/>
        <v>0</v>
      </c>
      <c r="AA182" s="103">
        <f t="shared" si="334"/>
        <v>0</v>
      </c>
    </row>
    <row r="183" spans="1:27" x14ac:dyDescent="0.2">
      <c r="A183" s="116">
        <v>2008</v>
      </c>
      <c r="B183" s="122" t="s">
        <v>33</v>
      </c>
      <c r="C183" s="15"/>
      <c r="D183" s="11">
        <f>pm</f>
        <v>0</v>
      </c>
      <c r="E183" s="11">
        <f>sm</f>
        <v>0</v>
      </c>
      <c r="F183" s="35">
        <f>wm</f>
        <v>0</v>
      </c>
      <c r="G183" s="16">
        <f t="shared" si="325"/>
        <v>0</v>
      </c>
      <c r="H183" s="11">
        <v>0</v>
      </c>
      <c r="I183" s="35" t="s">
        <v>273</v>
      </c>
      <c r="J183" s="45"/>
      <c r="K183" s="64">
        <f t="shared" si="326"/>
        <v>0</v>
      </c>
      <c r="N183" s="13">
        <f t="shared" si="327"/>
        <v>0</v>
      </c>
      <c r="O183" s="13">
        <f t="shared" si="328"/>
        <v>0</v>
      </c>
      <c r="P183" s="13">
        <f t="shared" si="329"/>
        <v>0</v>
      </c>
      <c r="Q183" s="13">
        <f t="shared" si="330"/>
        <v>0</v>
      </c>
      <c r="R183" s="13">
        <f t="shared" si="331"/>
        <v>0</v>
      </c>
      <c r="S183" s="14">
        <f t="shared" si="332"/>
        <v>0</v>
      </c>
      <c r="T183" s="86"/>
      <c r="U183" s="64">
        <f t="shared" si="333"/>
        <v>0</v>
      </c>
      <c r="V183" s="103"/>
      <c r="W183" s="103"/>
      <c r="X183" s="103"/>
      <c r="Y183" s="103"/>
      <c r="Z183" s="105">
        <f t="shared" si="323"/>
        <v>0</v>
      </c>
      <c r="AA183" s="103">
        <f t="shared" si="334"/>
        <v>0</v>
      </c>
    </row>
    <row r="184" spans="1:27" x14ac:dyDescent="0.2">
      <c r="A184" s="116">
        <v>2009</v>
      </c>
      <c r="B184" s="122" t="s">
        <v>325</v>
      </c>
      <c r="C184" s="15"/>
      <c r="D184" s="11">
        <f>shoot/4</f>
        <v>0</v>
      </c>
      <c r="E184" s="11">
        <f>shoot</f>
        <v>0</v>
      </c>
      <c r="G184" s="16">
        <f t="shared" si="325"/>
        <v>0</v>
      </c>
      <c r="H184" s="11">
        <v>1</v>
      </c>
      <c r="I184" s="35" t="s">
        <v>272</v>
      </c>
      <c r="J184" s="45"/>
      <c r="K184" s="64">
        <f t="shared" si="326"/>
        <v>0</v>
      </c>
      <c r="N184" s="13">
        <f t="shared" si="327"/>
        <v>0</v>
      </c>
      <c r="O184" s="13">
        <f t="shared" si="328"/>
        <v>0</v>
      </c>
      <c r="P184" s="13">
        <f t="shared" si="329"/>
        <v>0</v>
      </c>
      <c r="Q184" s="13">
        <f t="shared" si="330"/>
        <v>0</v>
      </c>
      <c r="R184" s="13">
        <f t="shared" si="331"/>
        <v>0</v>
      </c>
      <c r="S184" s="14">
        <f t="shared" si="332"/>
        <v>0</v>
      </c>
      <c r="T184" s="86"/>
      <c r="U184" s="64">
        <f t="shared" si="333"/>
        <v>0</v>
      </c>
      <c r="V184" s="103"/>
      <c r="W184" s="103"/>
      <c r="X184" s="103"/>
      <c r="Y184" s="103"/>
      <c r="Z184" s="105">
        <f t="shared" si="323"/>
        <v>0</v>
      </c>
      <c r="AA184" s="103">
        <f t="shared" si="334"/>
        <v>0</v>
      </c>
    </row>
    <row r="185" spans="1:27" x14ac:dyDescent="0.2">
      <c r="A185" s="116">
        <v>2010</v>
      </c>
      <c r="B185" s="122" t="s">
        <v>748</v>
      </c>
      <c r="C185" s="15"/>
      <c r="E185" s="11">
        <v>1</v>
      </c>
      <c r="G185" s="16">
        <f t="shared" ref="G185" si="335">SUM(D185:F185)</f>
        <v>1</v>
      </c>
      <c r="H185" s="11">
        <v>1</v>
      </c>
      <c r="I185" s="35" t="s">
        <v>272</v>
      </c>
      <c r="J185" s="45"/>
      <c r="K185" s="64">
        <f t="shared" ref="K185" si="336">G185*H185*J185</f>
        <v>0</v>
      </c>
      <c r="N185" s="13">
        <f t="shared" ref="N185" si="337">L185+M185</f>
        <v>0</v>
      </c>
      <c r="O185" s="13">
        <f t="shared" ref="O185" si="338">MAX(K185-N185,0)</f>
        <v>0</v>
      </c>
      <c r="P185" s="13">
        <f t="shared" ref="P185" si="339">N185+O185</f>
        <v>0</v>
      </c>
      <c r="Q185" s="13">
        <f t="shared" ref="Q185" si="340">K185-P185</f>
        <v>0</v>
      </c>
      <c r="R185" s="13">
        <f t="shared" ref="R185" si="341">S185-K185</f>
        <v>0</v>
      </c>
      <c r="S185" s="14">
        <f t="shared" ref="S185" si="342">K185</f>
        <v>0</v>
      </c>
      <c r="T185" s="86"/>
      <c r="U185" s="64">
        <f t="shared" ref="U185" si="343">MAX(K185-SUM(V185:Y185),0)</f>
        <v>0</v>
      </c>
      <c r="V185" s="103"/>
      <c r="W185" s="103"/>
      <c r="X185" s="103"/>
      <c r="Y185" s="103"/>
      <c r="Z185" s="105">
        <f t="shared" ref="Z185" si="344">K185-SUM(U185:Y185)</f>
        <v>0</v>
      </c>
      <c r="AA185" s="103">
        <f t="shared" si="334"/>
        <v>0</v>
      </c>
    </row>
    <row r="186" spans="1:27" x14ac:dyDescent="0.2">
      <c r="A186" s="116">
        <v>2011</v>
      </c>
      <c r="B186" s="122" t="s">
        <v>653</v>
      </c>
      <c r="C186" s="15"/>
      <c r="D186" s="11">
        <f>shoot</f>
        <v>0</v>
      </c>
      <c r="E186" s="11">
        <f>shoot</f>
        <v>0</v>
      </c>
      <c r="G186" s="16">
        <f t="shared" si="325"/>
        <v>0</v>
      </c>
      <c r="H186" s="11">
        <v>1</v>
      </c>
      <c r="I186" s="35" t="s">
        <v>272</v>
      </c>
      <c r="J186" s="45"/>
      <c r="K186" s="64">
        <f t="shared" si="326"/>
        <v>0</v>
      </c>
      <c r="N186" s="13">
        <f t="shared" si="327"/>
        <v>0</v>
      </c>
      <c r="O186" s="13">
        <f t="shared" si="328"/>
        <v>0</v>
      </c>
      <c r="P186" s="13">
        <f t="shared" si="329"/>
        <v>0</v>
      </c>
      <c r="Q186" s="13">
        <f t="shared" si="330"/>
        <v>0</v>
      </c>
      <c r="R186" s="13">
        <f t="shared" si="331"/>
        <v>0</v>
      </c>
      <c r="S186" s="14">
        <f t="shared" si="332"/>
        <v>0</v>
      </c>
      <c r="T186" s="86"/>
      <c r="U186" s="64">
        <f t="shared" si="333"/>
        <v>0</v>
      </c>
      <c r="V186" s="103"/>
      <c r="W186" s="103"/>
      <c r="X186" s="103"/>
      <c r="Y186" s="103"/>
      <c r="Z186" s="105">
        <f t="shared" si="323"/>
        <v>0</v>
      </c>
      <c r="AA186" s="103">
        <f t="shared" si="334"/>
        <v>0</v>
      </c>
    </row>
    <row r="187" spans="1:27" x14ac:dyDescent="0.2">
      <c r="A187" s="116">
        <v>2012</v>
      </c>
      <c r="B187" s="122" t="s">
        <v>654</v>
      </c>
      <c r="C187" s="15"/>
      <c r="E187" s="11">
        <f>shoot</f>
        <v>0</v>
      </c>
      <c r="G187" s="16">
        <f t="shared" si="325"/>
        <v>0</v>
      </c>
      <c r="H187" s="11">
        <v>1</v>
      </c>
      <c r="I187" s="35" t="s">
        <v>272</v>
      </c>
      <c r="J187" s="45"/>
      <c r="K187" s="64">
        <f t="shared" si="326"/>
        <v>0</v>
      </c>
      <c r="N187" s="13">
        <f t="shared" si="327"/>
        <v>0</v>
      </c>
      <c r="O187" s="13">
        <f t="shared" si="328"/>
        <v>0</v>
      </c>
      <c r="P187" s="13">
        <f t="shared" si="329"/>
        <v>0</v>
      </c>
      <c r="Q187" s="13">
        <f t="shared" si="330"/>
        <v>0</v>
      </c>
      <c r="R187" s="13">
        <f t="shared" si="331"/>
        <v>0</v>
      </c>
      <c r="S187" s="14">
        <f t="shared" si="332"/>
        <v>0</v>
      </c>
      <c r="T187" s="86"/>
      <c r="U187" s="64">
        <f t="shared" si="333"/>
        <v>0</v>
      </c>
      <c r="V187" s="103"/>
      <c r="W187" s="103"/>
      <c r="X187" s="103"/>
      <c r="Y187" s="103"/>
      <c r="Z187" s="105">
        <f t="shared" si="323"/>
        <v>0</v>
      </c>
      <c r="AA187" s="103">
        <f t="shared" si="334"/>
        <v>0</v>
      </c>
    </row>
    <row r="188" spans="1:27" x14ac:dyDescent="0.2">
      <c r="A188" s="116">
        <v>2013</v>
      </c>
      <c r="B188" s="122" t="s">
        <v>655</v>
      </c>
      <c r="C188" s="15"/>
      <c r="E188" s="11">
        <f>shoot</f>
        <v>0</v>
      </c>
      <c r="G188" s="16">
        <f t="shared" si="325"/>
        <v>0</v>
      </c>
      <c r="H188" s="11">
        <v>0</v>
      </c>
      <c r="I188" s="35" t="s">
        <v>272</v>
      </c>
      <c r="J188" s="45"/>
      <c r="K188" s="64">
        <f t="shared" si="326"/>
        <v>0</v>
      </c>
      <c r="N188" s="13">
        <f t="shared" si="327"/>
        <v>0</v>
      </c>
      <c r="O188" s="13">
        <f t="shared" si="328"/>
        <v>0</v>
      </c>
      <c r="P188" s="13">
        <f t="shared" si="329"/>
        <v>0</v>
      </c>
      <c r="Q188" s="13">
        <f t="shared" si="330"/>
        <v>0</v>
      </c>
      <c r="R188" s="13">
        <f t="shared" si="331"/>
        <v>0</v>
      </c>
      <c r="S188" s="14">
        <f t="shared" si="332"/>
        <v>0</v>
      </c>
      <c r="T188" s="86"/>
      <c r="U188" s="64">
        <f t="shared" si="333"/>
        <v>0</v>
      </c>
      <c r="V188" s="103"/>
      <c r="W188" s="103"/>
      <c r="X188" s="103"/>
      <c r="Y188" s="103"/>
      <c r="Z188" s="105">
        <f t="shared" si="323"/>
        <v>0</v>
      </c>
      <c r="AA188" s="103">
        <f t="shared" si="334"/>
        <v>0</v>
      </c>
    </row>
    <row r="189" spans="1:27" x14ac:dyDescent="0.2">
      <c r="A189" s="116">
        <v>2014</v>
      </c>
      <c r="B189" s="122" t="s">
        <v>34</v>
      </c>
      <c r="C189" s="15"/>
      <c r="D189" s="11">
        <f>shoot/2</f>
        <v>0</v>
      </c>
      <c r="E189" s="11">
        <f>shoot</f>
        <v>0</v>
      </c>
      <c r="G189" s="16">
        <f t="shared" si="325"/>
        <v>0</v>
      </c>
      <c r="H189" s="11">
        <v>1</v>
      </c>
      <c r="I189" s="35" t="s">
        <v>272</v>
      </c>
      <c r="J189" s="45"/>
      <c r="K189" s="64">
        <f t="shared" si="326"/>
        <v>0</v>
      </c>
      <c r="N189" s="13">
        <f t="shared" si="327"/>
        <v>0</v>
      </c>
      <c r="O189" s="13">
        <f t="shared" si="328"/>
        <v>0</v>
      </c>
      <c r="P189" s="13">
        <f t="shared" si="329"/>
        <v>0</v>
      </c>
      <c r="Q189" s="13">
        <f t="shared" si="330"/>
        <v>0</v>
      </c>
      <c r="R189" s="13">
        <f t="shared" si="331"/>
        <v>0</v>
      </c>
      <c r="S189" s="14">
        <f t="shared" si="332"/>
        <v>0</v>
      </c>
      <c r="T189" s="86"/>
      <c r="U189" s="64">
        <f t="shared" si="333"/>
        <v>0</v>
      </c>
      <c r="V189" s="103"/>
      <c r="W189" s="103"/>
      <c r="X189" s="103"/>
      <c r="Y189" s="103"/>
      <c r="Z189" s="105">
        <f t="shared" si="323"/>
        <v>0</v>
      </c>
      <c r="AA189" s="103">
        <f t="shared" si="334"/>
        <v>0</v>
      </c>
    </row>
    <row r="190" spans="1:27" x14ac:dyDescent="0.2">
      <c r="A190" s="116" t="s">
        <v>955</v>
      </c>
      <c r="B190" s="122" t="s">
        <v>937</v>
      </c>
      <c r="C190" s="15"/>
      <c r="E190" s="11">
        <v>0</v>
      </c>
      <c r="G190" s="16">
        <f t="shared" ref="G190" si="345">SUM(D190:F190)</f>
        <v>0</v>
      </c>
      <c r="H190" s="11">
        <v>0</v>
      </c>
      <c r="I190" s="35" t="s">
        <v>272</v>
      </c>
      <c r="J190" s="45"/>
      <c r="K190" s="64">
        <f t="shared" ref="K190" si="346">G190*H190*J190</f>
        <v>0</v>
      </c>
      <c r="N190" s="13">
        <f t="shared" ref="N190" si="347">L190+M190</f>
        <v>0</v>
      </c>
      <c r="O190" s="13">
        <f t="shared" ref="O190" si="348">MAX(K190-N190,0)</f>
        <v>0</v>
      </c>
      <c r="P190" s="13">
        <f t="shared" ref="P190" si="349">N190+O190</f>
        <v>0</v>
      </c>
      <c r="Q190" s="13">
        <f t="shared" ref="Q190" si="350">K190-P190</f>
        <v>0</v>
      </c>
      <c r="R190" s="13">
        <f t="shared" ref="R190" si="351">S190-K190</f>
        <v>0</v>
      </c>
      <c r="S190" s="14">
        <f t="shared" ref="S190" si="352">K190</f>
        <v>0</v>
      </c>
      <c r="T190" s="86"/>
      <c r="U190" s="64">
        <f t="shared" ref="U190" si="353">MAX(K190-SUM(V190:Y190),0)</f>
        <v>0</v>
      </c>
      <c r="V190" s="103"/>
      <c r="W190" s="103"/>
      <c r="X190" s="103"/>
      <c r="Y190" s="103"/>
      <c r="Z190" s="105">
        <f t="shared" ref="Z190" si="354">K190-SUM(U190:Y190)</f>
        <v>0</v>
      </c>
      <c r="AA190" s="103">
        <f t="shared" ref="AA190" si="355">U190</f>
        <v>0</v>
      </c>
    </row>
    <row r="191" spans="1:27" x14ac:dyDescent="0.2">
      <c r="A191" s="116">
        <v>2020</v>
      </c>
      <c r="B191" s="122" t="s">
        <v>35</v>
      </c>
      <c r="C191" s="15"/>
      <c r="D191" s="11">
        <f>location</f>
        <v>0</v>
      </c>
      <c r="E191" s="11">
        <f>location</f>
        <v>0</v>
      </c>
      <c r="G191" s="16">
        <f t="shared" si="325"/>
        <v>0</v>
      </c>
      <c r="H191" s="11">
        <v>1</v>
      </c>
      <c r="I191" s="35" t="s">
        <v>272</v>
      </c>
      <c r="J191" s="45"/>
      <c r="K191" s="64">
        <f t="shared" si="326"/>
        <v>0</v>
      </c>
      <c r="N191" s="13">
        <f t="shared" si="327"/>
        <v>0</v>
      </c>
      <c r="O191" s="13">
        <f t="shared" si="328"/>
        <v>0</v>
      </c>
      <c r="P191" s="13">
        <f t="shared" si="329"/>
        <v>0</v>
      </c>
      <c r="Q191" s="13">
        <f t="shared" si="330"/>
        <v>0</v>
      </c>
      <c r="R191" s="13">
        <f t="shared" si="331"/>
        <v>0</v>
      </c>
      <c r="S191" s="14">
        <f t="shared" si="332"/>
        <v>0</v>
      </c>
      <c r="T191" s="86"/>
      <c r="U191" s="64">
        <f t="shared" si="333"/>
        <v>0</v>
      </c>
      <c r="V191" s="103"/>
      <c r="W191" s="103"/>
      <c r="X191" s="103"/>
      <c r="Y191" s="103"/>
      <c r="Z191" s="105">
        <f t="shared" si="323"/>
        <v>0</v>
      </c>
      <c r="AA191" s="103">
        <f t="shared" si="334"/>
        <v>0</v>
      </c>
    </row>
    <row r="192" spans="1:27" x14ac:dyDescent="0.2">
      <c r="A192" s="116">
        <v>2021</v>
      </c>
      <c r="B192" s="122" t="s">
        <v>36</v>
      </c>
      <c r="C192" s="15"/>
      <c r="E192" s="11">
        <v>1</v>
      </c>
      <c r="G192" s="16">
        <f t="shared" si="325"/>
        <v>1</v>
      </c>
      <c r="H192" s="11">
        <v>1</v>
      </c>
      <c r="I192" s="35" t="s">
        <v>272</v>
      </c>
      <c r="J192" s="45"/>
      <c r="K192" s="64">
        <f t="shared" si="326"/>
        <v>0</v>
      </c>
      <c r="N192" s="13">
        <f t="shared" si="327"/>
        <v>0</v>
      </c>
      <c r="O192" s="13">
        <f t="shared" si="328"/>
        <v>0</v>
      </c>
      <c r="P192" s="13">
        <f t="shared" si="329"/>
        <v>0</v>
      </c>
      <c r="Q192" s="13">
        <f t="shared" si="330"/>
        <v>0</v>
      </c>
      <c r="R192" s="13">
        <f t="shared" si="331"/>
        <v>0</v>
      </c>
      <c r="S192" s="14">
        <f t="shared" si="332"/>
        <v>0</v>
      </c>
      <c r="T192" s="86"/>
      <c r="U192" s="64">
        <f t="shared" si="333"/>
        <v>0</v>
      </c>
      <c r="V192" s="103"/>
      <c r="W192" s="103"/>
      <c r="X192" s="103"/>
      <c r="Y192" s="103"/>
      <c r="Z192" s="105">
        <f t="shared" si="323"/>
        <v>0</v>
      </c>
      <c r="AA192" s="103">
        <f t="shared" si="334"/>
        <v>0</v>
      </c>
    </row>
    <row r="193" spans="1:27" x14ac:dyDescent="0.2">
      <c r="A193" s="116">
        <v>2023</v>
      </c>
      <c r="B193" s="122" t="s">
        <v>656</v>
      </c>
      <c r="C193" s="15"/>
      <c r="E193" s="11">
        <f>location</f>
        <v>0</v>
      </c>
      <c r="G193" s="16">
        <f t="shared" si="325"/>
        <v>0</v>
      </c>
      <c r="H193" s="11">
        <v>1</v>
      </c>
      <c r="I193" s="35" t="s">
        <v>272</v>
      </c>
      <c r="J193" s="45"/>
      <c r="K193" s="64">
        <f t="shared" si="326"/>
        <v>0</v>
      </c>
      <c r="N193" s="13">
        <f t="shared" si="327"/>
        <v>0</v>
      </c>
      <c r="O193" s="13">
        <f t="shared" si="328"/>
        <v>0</v>
      </c>
      <c r="P193" s="13">
        <f t="shared" si="329"/>
        <v>0</v>
      </c>
      <c r="Q193" s="13">
        <f t="shared" si="330"/>
        <v>0</v>
      </c>
      <c r="R193" s="13">
        <f t="shared" si="331"/>
        <v>0</v>
      </c>
      <c r="S193" s="14">
        <f t="shared" si="332"/>
        <v>0</v>
      </c>
      <c r="T193" s="86"/>
      <c r="U193" s="64">
        <f t="shared" si="333"/>
        <v>0</v>
      </c>
      <c r="V193" s="103"/>
      <c r="W193" s="103"/>
      <c r="X193" s="103"/>
      <c r="Y193" s="103"/>
      <c r="Z193" s="105">
        <f t="shared" si="323"/>
        <v>0</v>
      </c>
      <c r="AA193" s="103">
        <f t="shared" si="334"/>
        <v>0</v>
      </c>
    </row>
    <row r="194" spans="1:27" x14ac:dyDescent="0.2">
      <c r="A194" s="116">
        <v>2024</v>
      </c>
      <c r="B194" s="122" t="s">
        <v>750</v>
      </c>
      <c r="C194" s="15"/>
      <c r="E194" s="11">
        <v>1</v>
      </c>
      <c r="G194" s="16">
        <f t="shared" ref="G194" si="356">SUM(D194:F194)</f>
        <v>1</v>
      </c>
      <c r="H194" s="11">
        <v>1</v>
      </c>
      <c r="I194" s="35" t="s">
        <v>272</v>
      </c>
      <c r="J194" s="45"/>
      <c r="K194" s="64">
        <f t="shared" ref="K194" si="357">G194*H194*J194</f>
        <v>0</v>
      </c>
      <c r="N194" s="13">
        <f t="shared" ref="N194" si="358">L194+M194</f>
        <v>0</v>
      </c>
      <c r="O194" s="13">
        <f t="shared" ref="O194" si="359">MAX(K194-N194,0)</f>
        <v>0</v>
      </c>
      <c r="P194" s="13">
        <f t="shared" ref="P194" si="360">N194+O194</f>
        <v>0</v>
      </c>
      <c r="Q194" s="13">
        <f t="shared" ref="Q194" si="361">K194-P194</f>
        <v>0</v>
      </c>
      <c r="R194" s="13">
        <f t="shared" ref="R194" si="362">S194-K194</f>
        <v>0</v>
      </c>
      <c r="S194" s="14">
        <f t="shared" ref="S194" si="363">K194</f>
        <v>0</v>
      </c>
      <c r="T194" s="86"/>
      <c r="U194" s="64">
        <f t="shared" ref="U194" si="364">MAX(K194-SUM(V194:Y194),0)</f>
        <v>0</v>
      </c>
      <c r="V194" s="103"/>
      <c r="W194" s="103"/>
      <c r="X194" s="103"/>
      <c r="Y194" s="103"/>
      <c r="Z194" s="105">
        <f t="shared" ref="Z194" si="365">K194-SUM(U194:Y194)</f>
        <v>0</v>
      </c>
      <c r="AA194" s="103">
        <f t="shared" ref="AA194" si="366">U194</f>
        <v>0</v>
      </c>
    </row>
    <row r="195" spans="1:27" x14ac:dyDescent="0.2">
      <c r="A195" s="116">
        <v>2025</v>
      </c>
      <c r="B195" s="122" t="s">
        <v>751</v>
      </c>
      <c r="C195" s="15"/>
      <c r="E195" s="11">
        <v>1</v>
      </c>
      <c r="G195" s="16">
        <f t="shared" ref="G195" si="367">SUM(D195:F195)</f>
        <v>1</v>
      </c>
      <c r="H195" s="11">
        <v>1</v>
      </c>
      <c r="I195" s="35" t="s">
        <v>272</v>
      </c>
      <c r="J195" s="45"/>
      <c r="K195" s="64">
        <f t="shared" ref="K195" si="368">G195*H195*J195</f>
        <v>0</v>
      </c>
      <c r="N195" s="13">
        <f t="shared" ref="N195" si="369">L195+M195</f>
        <v>0</v>
      </c>
      <c r="O195" s="13">
        <f t="shared" ref="O195" si="370">MAX(K195-N195,0)</f>
        <v>0</v>
      </c>
      <c r="P195" s="13">
        <f t="shared" ref="P195" si="371">N195+O195</f>
        <v>0</v>
      </c>
      <c r="Q195" s="13">
        <f t="shared" ref="Q195" si="372">K195-P195</f>
        <v>0</v>
      </c>
      <c r="R195" s="13">
        <f t="shared" ref="R195" si="373">S195-K195</f>
        <v>0</v>
      </c>
      <c r="S195" s="14">
        <f t="shared" ref="S195" si="374">K195</f>
        <v>0</v>
      </c>
      <c r="T195" s="86"/>
      <c r="U195" s="64">
        <f t="shared" ref="U195" si="375">MAX(K195-SUM(V195:Y195),0)</f>
        <v>0</v>
      </c>
      <c r="V195" s="103"/>
      <c r="W195" s="103"/>
      <c r="X195" s="103"/>
      <c r="Y195" s="103"/>
      <c r="Z195" s="105">
        <f t="shared" ref="Z195" si="376">K195-SUM(U195:Y195)</f>
        <v>0</v>
      </c>
      <c r="AA195" s="103">
        <f t="shared" ref="AA195" si="377">U195</f>
        <v>0</v>
      </c>
    </row>
    <row r="196" spans="1:27" x14ac:dyDescent="0.2">
      <c r="A196" s="116">
        <v>2026</v>
      </c>
      <c r="B196" s="122" t="s">
        <v>915</v>
      </c>
      <c r="C196" s="15"/>
      <c r="E196" s="11">
        <v>1</v>
      </c>
      <c r="G196" s="16">
        <f t="shared" ref="G196" si="378">SUM(D196:F196)</f>
        <v>1</v>
      </c>
      <c r="H196" s="11">
        <v>1</v>
      </c>
      <c r="I196" s="35" t="s">
        <v>272</v>
      </c>
      <c r="J196" s="45"/>
      <c r="K196" s="64">
        <f t="shared" ref="K196" si="379">G196*H196*J196</f>
        <v>0</v>
      </c>
      <c r="N196" s="13">
        <f t="shared" ref="N196" si="380">L196+M196</f>
        <v>0</v>
      </c>
      <c r="O196" s="13">
        <f t="shared" ref="O196" si="381">MAX(K196-N196,0)</f>
        <v>0</v>
      </c>
      <c r="P196" s="13">
        <f t="shared" ref="P196" si="382">N196+O196</f>
        <v>0</v>
      </c>
      <c r="Q196" s="13">
        <f t="shared" ref="Q196" si="383">K196-P196</f>
        <v>0</v>
      </c>
      <c r="R196" s="13">
        <f t="shared" ref="R196" si="384">S196-K196</f>
        <v>0</v>
      </c>
      <c r="S196" s="14">
        <f t="shared" ref="S196" si="385">K196</f>
        <v>0</v>
      </c>
      <c r="T196" s="86"/>
      <c r="U196" s="64">
        <f t="shared" ref="U196" si="386">MAX(K196-SUM(V196:Y196),0)</f>
        <v>0</v>
      </c>
      <c r="V196" s="103"/>
      <c r="W196" s="103"/>
      <c r="X196" s="103"/>
      <c r="Y196" s="103"/>
      <c r="Z196" s="105">
        <f t="shared" ref="Z196" si="387">K196-SUM(U196:Y196)</f>
        <v>0</v>
      </c>
      <c r="AA196" s="103">
        <f t="shared" ref="AA196" si="388">U196</f>
        <v>0</v>
      </c>
    </row>
    <row r="197" spans="1:27" x14ac:dyDescent="0.2">
      <c r="A197" s="116" t="s">
        <v>322</v>
      </c>
      <c r="B197" s="122" t="s">
        <v>321</v>
      </c>
      <c r="C197" s="15"/>
      <c r="E197" s="11">
        <f>shoot</f>
        <v>0</v>
      </c>
      <c r="G197" s="16">
        <f t="shared" si="325"/>
        <v>0</v>
      </c>
      <c r="H197" s="11">
        <v>1</v>
      </c>
      <c r="I197" s="35" t="s">
        <v>272</v>
      </c>
      <c r="J197" s="45"/>
      <c r="K197" s="64">
        <f t="shared" si="326"/>
        <v>0</v>
      </c>
      <c r="N197" s="13">
        <f t="shared" si="327"/>
        <v>0</v>
      </c>
      <c r="O197" s="13">
        <f t="shared" si="328"/>
        <v>0</v>
      </c>
      <c r="P197" s="13">
        <f t="shared" si="329"/>
        <v>0</v>
      </c>
      <c r="Q197" s="13">
        <f t="shared" si="330"/>
        <v>0</v>
      </c>
      <c r="R197" s="13">
        <f t="shared" si="331"/>
        <v>0</v>
      </c>
      <c r="S197" s="14">
        <f t="shared" si="332"/>
        <v>0</v>
      </c>
      <c r="T197" s="86"/>
      <c r="U197" s="64">
        <f t="shared" si="333"/>
        <v>0</v>
      </c>
      <c r="V197" s="103"/>
      <c r="W197" s="103"/>
      <c r="X197" s="103"/>
      <c r="Y197" s="103"/>
      <c r="Z197" s="105">
        <f t="shared" si="323"/>
        <v>0</v>
      </c>
      <c r="AA197" s="103">
        <f t="shared" si="334"/>
        <v>0</v>
      </c>
    </row>
    <row r="198" spans="1:27" x14ac:dyDescent="0.2">
      <c r="A198" s="116">
        <v>2035</v>
      </c>
      <c r="B198" s="122" t="s">
        <v>37</v>
      </c>
      <c r="C198" s="15"/>
      <c r="E198" s="11">
        <v>1</v>
      </c>
      <c r="G198" s="16">
        <f t="shared" si="325"/>
        <v>1</v>
      </c>
      <c r="H198" s="11">
        <v>1</v>
      </c>
      <c r="I198" s="35" t="s">
        <v>272</v>
      </c>
      <c r="J198" s="45"/>
      <c r="K198" s="64">
        <f t="shared" si="326"/>
        <v>0</v>
      </c>
      <c r="N198" s="13">
        <f t="shared" si="327"/>
        <v>0</v>
      </c>
      <c r="O198" s="13">
        <f t="shared" si="328"/>
        <v>0</v>
      </c>
      <c r="P198" s="13">
        <f t="shared" si="329"/>
        <v>0</v>
      </c>
      <c r="Q198" s="13">
        <f t="shared" si="330"/>
        <v>0</v>
      </c>
      <c r="R198" s="13">
        <f t="shared" si="331"/>
        <v>0</v>
      </c>
      <c r="S198" s="14">
        <f t="shared" si="332"/>
        <v>0</v>
      </c>
      <c r="T198" s="86"/>
      <c r="U198" s="64">
        <f t="shared" si="333"/>
        <v>0</v>
      </c>
      <c r="V198" s="103"/>
      <c r="W198" s="103"/>
      <c r="X198" s="103"/>
      <c r="Y198" s="103"/>
      <c r="Z198" s="105">
        <f t="shared" si="323"/>
        <v>0</v>
      </c>
      <c r="AA198" s="103">
        <f t="shared" si="334"/>
        <v>0</v>
      </c>
    </row>
    <row r="199" spans="1:27" x14ac:dyDescent="0.2">
      <c r="A199" s="116">
        <v>2036</v>
      </c>
      <c r="B199" s="122" t="s">
        <v>657</v>
      </c>
      <c r="C199" s="15"/>
      <c r="D199" s="11">
        <f>sm*0.5</f>
        <v>0</v>
      </c>
      <c r="E199" s="11">
        <f>sm</f>
        <v>0</v>
      </c>
      <c r="F199" s="35">
        <f>wm</f>
        <v>0</v>
      </c>
      <c r="G199" s="16">
        <f t="shared" si="325"/>
        <v>0</v>
      </c>
      <c r="H199" s="11">
        <v>1</v>
      </c>
      <c r="I199" s="35" t="s">
        <v>272</v>
      </c>
      <c r="J199" s="45"/>
      <c r="K199" s="64">
        <f t="shared" si="326"/>
        <v>0</v>
      </c>
      <c r="N199" s="13">
        <f t="shared" si="327"/>
        <v>0</v>
      </c>
      <c r="O199" s="13">
        <f t="shared" si="328"/>
        <v>0</v>
      </c>
      <c r="P199" s="13">
        <f t="shared" si="329"/>
        <v>0</v>
      </c>
      <c r="Q199" s="13">
        <f t="shared" si="330"/>
        <v>0</v>
      </c>
      <c r="R199" s="13">
        <f t="shared" si="331"/>
        <v>0</v>
      </c>
      <c r="S199" s="14">
        <f t="shared" si="332"/>
        <v>0</v>
      </c>
      <c r="T199" s="86"/>
      <c r="U199" s="64">
        <f t="shared" si="333"/>
        <v>0</v>
      </c>
      <c r="V199" s="103"/>
      <c r="W199" s="103"/>
      <c r="X199" s="103"/>
      <c r="Y199" s="103"/>
      <c r="Z199" s="105">
        <f t="shared" si="323"/>
        <v>0</v>
      </c>
      <c r="AA199" s="103">
        <f t="shared" si="334"/>
        <v>0</v>
      </c>
    </row>
    <row r="200" spans="1:27" x14ac:dyDescent="0.2">
      <c r="A200" s="116" t="s">
        <v>598</v>
      </c>
      <c r="B200" s="122" t="s">
        <v>597</v>
      </c>
      <c r="C200" s="15"/>
      <c r="E200" s="11">
        <v>1</v>
      </c>
      <c r="G200" s="16">
        <f t="shared" si="325"/>
        <v>1</v>
      </c>
      <c r="H200" s="11">
        <v>1</v>
      </c>
      <c r="I200" s="35" t="s">
        <v>272</v>
      </c>
      <c r="J200" s="45"/>
      <c r="K200" s="64">
        <f t="shared" si="326"/>
        <v>0</v>
      </c>
      <c r="N200" s="13">
        <f t="shared" si="327"/>
        <v>0</v>
      </c>
      <c r="O200" s="13">
        <f t="shared" si="328"/>
        <v>0</v>
      </c>
      <c r="P200" s="13">
        <f t="shared" si="329"/>
        <v>0</v>
      </c>
      <c r="Q200" s="13">
        <f t="shared" si="330"/>
        <v>0</v>
      </c>
      <c r="R200" s="13">
        <f t="shared" si="331"/>
        <v>0</v>
      </c>
      <c r="S200" s="14">
        <f t="shared" si="332"/>
        <v>0</v>
      </c>
      <c r="T200" s="86"/>
      <c r="U200" s="64">
        <f t="shared" si="333"/>
        <v>0</v>
      </c>
      <c r="V200" s="103"/>
      <c r="W200" s="103"/>
      <c r="X200" s="103"/>
      <c r="Y200" s="103"/>
      <c r="Z200" s="105">
        <f t="shared" si="323"/>
        <v>0</v>
      </c>
      <c r="AA200" s="103">
        <f t="shared" si="334"/>
        <v>0</v>
      </c>
    </row>
    <row r="201" spans="1:27" x14ac:dyDescent="0.2">
      <c r="A201" s="116">
        <v>2038</v>
      </c>
      <c r="B201" s="122" t="s">
        <v>749</v>
      </c>
      <c r="C201" s="15"/>
      <c r="E201" s="11">
        <v>1</v>
      </c>
      <c r="G201" s="16">
        <f t="shared" si="325"/>
        <v>1</v>
      </c>
      <c r="H201" s="11">
        <v>1</v>
      </c>
      <c r="I201" s="35" t="s">
        <v>226</v>
      </c>
      <c r="J201" s="45"/>
      <c r="K201" s="64">
        <f t="shared" si="326"/>
        <v>0</v>
      </c>
      <c r="N201" s="13">
        <f t="shared" si="327"/>
        <v>0</v>
      </c>
      <c r="O201" s="13">
        <f t="shared" si="328"/>
        <v>0</v>
      </c>
      <c r="P201" s="13">
        <f t="shared" si="329"/>
        <v>0</v>
      </c>
      <c r="Q201" s="13">
        <f t="shared" si="330"/>
        <v>0</v>
      </c>
      <c r="R201" s="13">
        <f t="shared" si="331"/>
        <v>0</v>
      </c>
      <c r="S201" s="14">
        <v>0</v>
      </c>
      <c r="T201" s="86"/>
      <c r="U201" s="64">
        <f t="shared" si="333"/>
        <v>0</v>
      </c>
      <c r="V201" s="103"/>
      <c r="W201" s="103"/>
      <c r="X201" s="103"/>
      <c r="Y201" s="103"/>
      <c r="Z201" s="105">
        <f t="shared" si="323"/>
        <v>0</v>
      </c>
      <c r="AA201" s="103">
        <f t="shared" si="334"/>
        <v>0</v>
      </c>
    </row>
    <row r="202" spans="1:27" x14ac:dyDescent="0.2">
      <c r="A202" s="62"/>
      <c r="B202" s="124" t="s">
        <v>265</v>
      </c>
      <c r="C202" s="15"/>
      <c r="D202" s="49"/>
      <c r="G202" s="16"/>
      <c r="I202" s="35"/>
      <c r="J202" s="45"/>
      <c r="K202" s="66">
        <f>SUM(K178:K201)</f>
        <v>0</v>
      </c>
      <c r="L202" s="22"/>
      <c r="M202" s="22"/>
      <c r="N202" s="22">
        <f t="shared" ref="N202:Y202" si="389">SUM(N178:N201)</f>
        <v>0</v>
      </c>
      <c r="O202" s="22">
        <f t="shared" si="389"/>
        <v>0</v>
      </c>
      <c r="P202" s="22">
        <f t="shared" si="389"/>
        <v>0</v>
      </c>
      <c r="Q202" s="22">
        <f t="shared" si="389"/>
        <v>0</v>
      </c>
      <c r="R202" s="22">
        <f t="shared" si="389"/>
        <v>0</v>
      </c>
      <c r="S202" s="23">
        <f t="shared" si="389"/>
        <v>0</v>
      </c>
      <c r="T202" s="85">
        <f t="shared" si="389"/>
        <v>0</v>
      </c>
      <c r="U202" s="66">
        <f t="shared" si="389"/>
        <v>0</v>
      </c>
      <c r="V202" s="112">
        <f t="shared" si="389"/>
        <v>0</v>
      </c>
      <c r="W202" s="112">
        <f t="shared" si="389"/>
        <v>0</v>
      </c>
      <c r="X202" s="112"/>
      <c r="Y202" s="112">
        <f t="shared" si="389"/>
        <v>0</v>
      </c>
      <c r="Z202" s="66">
        <f>SUM(Z178:Z201)</f>
        <v>0</v>
      </c>
      <c r="AA202" s="112">
        <f>SUM(AA178:AA201)</f>
        <v>0</v>
      </c>
    </row>
    <row r="203" spans="1:27" x14ac:dyDescent="0.2">
      <c r="A203" s="116"/>
      <c r="B203" s="122"/>
      <c r="C203" s="15"/>
      <c r="G203" s="35"/>
      <c r="H203" s="35"/>
      <c r="I203" s="35"/>
      <c r="J203" s="45"/>
      <c r="K203" s="71"/>
      <c r="L203" s="36"/>
      <c r="M203" s="36"/>
      <c r="N203" s="36"/>
      <c r="O203" s="36"/>
      <c r="P203" s="36"/>
      <c r="Q203" s="36"/>
      <c r="R203" s="36"/>
      <c r="S203" s="37"/>
      <c r="T203" s="88"/>
      <c r="U203" s="71"/>
      <c r="V203" s="103"/>
      <c r="W203" s="103"/>
      <c r="X203" s="103"/>
      <c r="Y203" s="103"/>
      <c r="AA203" s="103"/>
    </row>
    <row r="204" spans="1:27" x14ac:dyDescent="0.2">
      <c r="A204" s="118" t="s">
        <v>191</v>
      </c>
      <c r="B204" s="98" t="s">
        <v>232</v>
      </c>
      <c r="C204" s="15"/>
      <c r="G204" s="16"/>
      <c r="I204" s="35"/>
      <c r="J204" s="45"/>
      <c r="P204" s="13"/>
      <c r="T204" s="86"/>
      <c r="U204" s="64"/>
      <c r="V204" s="103"/>
      <c r="W204" s="103"/>
      <c r="X204" s="103"/>
      <c r="Y204" s="103"/>
      <c r="AA204" s="103"/>
    </row>
    <row r="205" spans="1:27" x14ac:dyDescent="0.2">
      <c r="A205" s="116">
        <v>2201</v>
      </c>
      <c r="B205" s="122" t="s">
        <v>38</v>
      </c>
      <c r="C205" s="15"/>
      <c r="E205" s="16">
        <v>1</v>
      </c>
      <c r="G205" s="16">
        <f t="shared" ref="G205:G214" si="390">SUM(D205:F205)</f>
        <v>1</v>
      </c>
      <c r="H205" s="11">
        <v>1</v>
      </c>
      <c r="I205" s="35" t="s">
        <v>272</v>
      </c>
      <c r="J205" s="45"/>
      <c r="K205" s="64">
        <f t="shared" ref="K205:K214" si="391">G205*H205*J205</f>
        <v>0</v>
      </c>
      <c r="N205" s="13">
        <f t="shared" ref="N205:N214" si="392">L205+M205</f>
        <v>0</v>
      </c>
      <c r="O205" s="13">
        <f t="shared" ref="O205:O214" si="393">MAX(K205-N205,0)</f>
        <v>0</v>
      </c>
      <c r="P205" s="13">
        <f t="shared" ref="P205:P214" si="394">N205+O205</f>
        <v>0</v>
      </c>
      <c r="Q205" s="13">
        <f t="shared" ref="Q205:Q214" si="395">K205-P205</f>
        <v>0</v>
      </c>
      <c r="R205" s="13">
        <f t="shared" ref="R205:R214" si="396">S205-K205</f>
        <v>0</v>
      </c>
      <c r="S205" s="14">
        <f t="shared" ref="S205:S213" si="397">K205</f>
        <v>0</v>
      </c>
      <c r="T205" s="86"/>
      <c r="U205" s="64">
        <f t="shared" ref="U205:U214" si="398">MAX(K205-SUM(V205:Y205),0)</f>
        <v>0</v>
      </c>
      <c r="V205" s="103"/>
      <c r="W205" s="103"/>
      <c r="X205" s="103"/>
      <c r="Y205" s="103"/>
      <c r="Z205" s="105">
        <f t="shared" ref="Z205:Z230" si="399">K205-SUM(U205:Y205)</f>
        <v>0</v>
      </c>
      <c r="AA205" s="103">
        <f t="shared" ref="AA205:AA214" si="400">U205</f>
        <v>0</v>
      </c>
    </row>
    <row r="206" spans="1:27" x14ac:dyDescent="0.2">
      <c r="A206" s="116">
        <v>2202</v>
      </c>
      <c r="B206" s="122" t="s">
        <v>323</v>
      </c>
      <c r="C206" s="15"/>
      <c r="E206" s="16">
        <f>extras</f>
        <v>0</v>
      </c>
      <c r="G206" s="16">
        <f t="shared" si="390"/>
        <v>0</v>
      </c>
      <c r="H206" s="11">
        <v>1</v>
      </c>
      <c r="I206" s="35" t="s">
        <v>555</v>
      </c>
      <c r="J206" s="45"/>
      <c r="K206" s="64">
        <f t="shared" si="391"/>
        <v>0</v>
      </c>
      <c r="N206" s="13">
        <f t="shared" si="392"/>
        <v>0</v>
      </c>
      <c r="O206" s="13">
        <f t="shared" si="393"/>
        <v>0</v>
      </c>
      <c r="P206" s="13">
        <f t="shared" si="394"/>
        <v>0</v>
      </c>
      <c r="Q206" s="13">
        <f t="shared" si="395"/>
        <v>0</v>
      </c>
      <c r="R206" s="13">
        <f t="shared" si="396"/>
        <v>0</v>
      </c>
      <c r="S206" s="14">
        <f t="shared" si="397"/>
        <v>0</v>
      </c>
      <c r="T206" s="86"/>
      <c r="U206" s="64">
        <f t="shared" si="398"/>
        <v>0</v>
      </c>
      <c r="V206" s="103"/>
      <c r="W206" s="103"/>
      <c r="X206" s="103"/>
      <c r="Y206" s="103"/>
      <c r="Z206" s="105">
        <f t="shared" si="399"/>
        <v>0</v>
      </c>
      <c r="AA206" s="103">
        <f t="shared" si="400"/>
        <v>0</v>
      </c>
    </row>
    <row r="207" spans="1:27" x14ac:dyDescent="0.2">
      <c r="A207" s="116">
        <v>2203</v>
      </c>
      <c r="B207" s="122" t="s">
        <v>324</v>
      </c>
      <c r="C207" s="15"/>
      <c r="E207" s="11">
        <f>specials</f>
        <v>0</v>
      </c>
      <c r="G207" s="16">
        <f t="shared" si="390"/>
        <v>0</v>
      </c>
      <c r="H207" s="11">
        <v>1</v>
      </c>
      <c r="I207" s="35" t="s">
        <v>272</v>
      </c>
      <c r="J207" s="45"/>
      <c r="K207" s="64">
        <f t="shared" si="391"/>
        <v>0</v>
      </c>
      <c r="N207" s="13">
        <f t="shared" si="392"/>
        <v>0</v>
      </c>
      <c r="O207" s="13">
        <f t="shared" si="393"/>
        <v>0</v>
      </c>
      <c r="P207" s="13">
        <f t="shared" si="394"/>
        <v>0</v>
      </c>
      <c r="Q207" s="13">
        <f t="shared" si="395"/>
        <v>0</v>
      </c>
      <c r="R207" s="13">
        <f t="shared" si="396"/>
        <v>0</v>
      </c>
      <c r="S207" s="14">
        <f t="shared" si="397"/>
        <v>0</v>
      </c>
      <c r="T207" s="86"/>
      <c r="U207" s="64">
        <f t="shared" si="398"/>
        <v>0</v>
      </c>
      <c r="V207" s="103"/>
      <c r="W207" s="103"/>
      <c r="X207" s="103"/>
      <c r="Y207" s="103"/>
      <c r="Z207" s="105">
        <f t="shared" si="399"/>
        <v>0</v>
      </c>
      <c r="AA207" s="103">
        <f t="shared" si="400"/>
        <v>0</v>
      </c>
    </row>
    <row r="208" spans="1:27" x14ac:dyDescent="0.2">
      <c r="A208" s="116" t="s">
        <v>327</v>
      </c>
      <c r="B208" s="122" t="s">
        <v>128</v>
      </c>
      <c r="C208" s="15"/>
      <c r="E208" s="11">
        <v>1</v>
      </c>
      <c r="G208" s="16">
        <f t="shared" si="390"/>
        <v>1</v>
      </c>
      <c r="H208" s="11">
        <v>1</v>
      </c>
      <c r="I208" s="35" t="s">
        <v>272</v>
      </c>
      <c r="J208" s="45"/>
      <c r="K208" s="64">
        <f t="shared" si="391"/>
        <v>0</v>
      </c>
      <c r="N208" s="13">
        <f t="shared" si="392"/>
        <v>0</v>
      </c>
      <c r="O208" s="13">
        <f t="shared" si="393"/>
        <v>0</v>
      </c>
      <c r="P208" s="13">
        <f t="shared" si="394"/>
        <v>0</v>
      </c>
      <c r="Q208" s="13">
        <f t="shared" si="395"/>
        <v>0</v>
      </c>
      <c r="R208" s="13">
        <f t="shared" si="396"/>
        <v>0</v>
      </c>
      <c r="S208" s="14">
        <f t="shared" si="397"/>
        <v>0</v>
      </c>
      <c r="T208" s="86"/>
      <c r="U208" s="64">
        <f t="shared" si="398"/>
        <v>0</v>
      </c>
      <c r="V208" s="103"/>
      <c r="W208" s="103"/>
      <c r="X208" s="103"/>
      <c r="Y208" s="103"/>
      <c r="Z208" s="105">
        <f t="shared" si="399"/>
        <v>0</v>
      </c>
      <c r="AA208" s="103">
        <f t="shared" si="400"/>
        <v>0</v>
      </c>
    </row>
    <row r="209" spans="1:27" x14ac:dyDescent="0.2">
      <c r="A209" s="116">
        <v>2205</v>
      </c>
      <c r="B209" s="122" t="s">
        <v>752</v>
      </c>
      <c r="C209" s="15"/>
      <c r="E209" s="16">
        <f>extras</f>
        <v>0</v>
      </c>
      <c r="G209" s="16">
        <f t="shared" ref="G209" si="401">SUM(D209:F209)</f>
        <v>0</v>
      </c>
      <c r="H209" s="11">
        <v>1</v>
      </c>
      <c r="I209" s="35" t="s">
        <v>555</v>
      </c>
      <c r="J209" s="45"/>
      <c r="K209" s="64">
        <f t="shared" ref="K209" si="402">G209*H209*J209</f>
        <v>0</v>
      </c>
      <c r="N209" s="13">
        <f t="shared" ref="N209" si="403">L209+M209</f>
        <v>0</v>
      </c>
      <c r="O209" s="13">
        <f t="shared" ref="O209" si="404">MAX(K209-N209,0)</f>
        <v>0</v>
      </c>
      <c r="P209" s="13">
        <f t="shared" ref="P209" si="405">N209+O209</f>
        <v>0</v>
      </c>
      <c r="Q209" s="13">
        <f t="shared" ref="Q209" si="406">K209-P209</f>
        <v>0</v>
      </c>
      <c r="R209" s="13">
        <f t="shared" ref="R209" si="407">S209-K209</f>
        <v>0</v>
      </c>
      <c r="S209" s="14">
        <f t="shared" ref="S209" si="408">K209</f>
        <v>0</v>
      </c>
      <c r="T209" s="86"/>
      <c r="U209" s="64">
        <f t="shared" ref="U209" si="409">MAX(K209-SUM(V209:Y209),0)</f>
        <v>0</v>
      </c>
      <c r="V209" s="103"/>
      <c r="W209" s="103"/>
      <c r="X209" s="103"/>
      <c r="Y209" s="103"/>
      <c r="Z209" s="105">
        <f t="shared" ref="Z209" si="410">K209-SUM(U209:Y209)</f>
        <v>0</v>
      </c>
      <c r="AA209" s="103">
        <f t="shared" si="400"/>
        <v>0</v>
      </c>
    </row>
    <row r="210" spans="1:27" x14ac:dyDescent="0.2">
      <c r="A210" s="116">
        <v>2206</v>
      </c>
      <c r="B210" s="122" t="s">
        <v>39</v>
      </c>
      <c r="C210" s="15"/>
      <c r="E210" s="11">
        <f>sh</f>
        <v>0</v>
      </c>
      <c r="F210" s="11"/>
      <c r="G210" s="16">
        <f t="shared" si="390"/>
        <v>0</v>
      </c>
      <c r="H210" s="11">
        <v>1</v>
      </c>
      <c r="I210" s="35" t="s">
        <v>272</v>
      </c>
      <c r="J210" s="45"/>
      <c r="K210" s="64">
        <f t="shared" si="391"/>
        <v>0</v>
      </c>
      <c r="N210" s="13">
        <f t="shared" si="392"/>
        <v>0</v>
      </c>
      <c r="O210" s="13">
        <f t="shared" si="393"/>
        <v>0</v>
      </c>
      <c r="P210" s="13">
        <f t="shared" si="394"/>
        <v>0</v>
      </c>
      <c r="Q210" s="13">
        <f t="shared" si="395"/>
        <v>0</v>
      </c>
      <c r="R210" s="13">
        <f t="shared" si="396"/>
        <v>0</v>
      </c>
      <c r="S210" s="14">
        <f t="shared" si="397"/>
        <v>0</v>
      </c>
      <c r="T210" s="86"/>
      <c r="U210" s="64">
        <f t="shared" si="398"/>
        <v>0</v>
      </c>
      <c r="V210" s="103"/>
      <c r="W210" s="103"/>
      <c r="X210" s="103"/>
      <c r="Y210" s="103"/>
      <c r="Z210" s="105">
        <f t="shared" si="399"/>
        <v>0</v>
      </c>
      <c r="AA210" s="103">
        <f t="shared" si="400"/>
        <v>0</v>
      </c>
    </row>
    <row r="211" spans="1:27" x14ac:dyDescent="0.2">
      <c r="A211" s="116">
        <v>2212</v>
      </c>
      <c r="B211" s="122" t="s">
        <v>326</v>
      </c>
      <c r="C211" s="15"/>
      <c r="E211" s="11">
        <v>1</v>
      </c>
      <c r="F211" s="11"/>
      <c r="G211" s="16">
        <f t="shared" si="390"/>
        <v>1</v>
      </c>
      <c r="H211" s="11">
        <v>1</v>
      </c>
      <c r="I211" s="35" t="s">
        <v>226</v>
      </c>
      <c r="J211" s="45"/>
      <c r="K211" s="64">
        <f t="shared" si="391"/>
        <v>0</v>
      </c>
      <c r="N211" s="13">
        <f t="shared" si="392"/>
        <v>0</v>
      </c>
      <c r="O211" s="13">
        <f t="shared" si="393"/>
        <v>0</v>
      </c>
      <c r="P211" s="13">
        <f t="shared" si="394"/>
        <v>0</v>
      </c>
      <c r="Q211" s="13">
        <f t="shared" si="395"/>
        <v>0</v>
      </c>
      <c r="R211" s="13">
        <f t="shared" si="396"/>
        <v>0</v>
      </c>
      <c r="S211" s="14">
        <f t="shared" si="397"/>
        <v>0</v>
      </c>
      <c r="T211" s="86"/>
      <c r="U211" s="64">
        <f t="shared" si="398"/>
        <v>0</v>
      </c>
      <c r="V211" s="103"/>
      <c r="W211" s="103"/>
      <c r="X211" s="103"/>
      <c r="Y211" s="103"/>
      <c r="Z211" s="105">
        <f t="shared" si="399"/>
        <v>0</v>
      </c>
      <c r="AA211" s="103">
        <f t="shared" si="400"/>
        <v>0</v>
      </c>
    </row>
    <row r="212" spans="1:27" x14ac:dyDescent="0.2">
      <c r="A212" s="116">
        <v>2220</v>
      </c>
      <c r="B212" s="122" t="s">
        <v>753</v>
      </c>
      <c r="C212" s="15"/>
      <c r="E212" s="11">
        <v>1</v>
      </c>
      <c r="F212" s="11"/>
      <c r="G212" s="16">
        <f t="shared" ref="G212" si="411">SUM(D212:F212)</f>
        <v>1</v>
      </c>
      <c r="H212" s="11">
        <v>1</v>
      </c>
      <c r="I212" s="35" t="s">
        <v>226</v>
      </c>
      <c r="J212" s="45"/>
      <c r="K212" s="64">
        <f t="shared" ref="K212" si="412">G212*H212*J212</f>
        <v>0</v>
      </c>
      <c r="N212" s="13">
        <f t="shared" ref="N212" si="413">L212+M212</f>
        <v>0</v>
      </c>
      <c r="O212" s="13">
        <f t="shared" ref="O212" si="414">MAX(K212-N212,0)</f>
        <v>0</v>
      </c>
      <c r="P212" s="13">
        <f t="shared" ref="P212" si="415">N212+O212</f>
        <v>0</v>
      </c>
      <c r="Q212" s="13">
        <f t="shared" ref="Q212" si="416">K212-P212</f>
        <v>0</v>
      </c>
      <c r="R212" s="13">
        <f t="shared" ref="R212" si="417">S212-K212</f>
        <v>0</v>
      </c>
      <c r="S212" s="14">
        <f t="shared" ref="S212" si="418">K212</f>
        <v>0</v>
      </c>
      <c r="T212" s="86"/>
      <c r="U212" s="64">
        <f t="shared" ref="U212" si="419">MAX(K212-SUM(V212:Y212),0)</f>
        <v>0</v>
      </c>
      <c r="V212" s="103"/>
      <c r="W212" s="103"/>
      <c r="X212" s="103"/>
      <c r="Y212" s="103"/>
      <c r="Z212" s="105">
        <f t="shared" ref="Z212" si="420">K212-SUM(U212:Y212)</f>
        <v>0</v>
      </c>
      <c r="AA212" s="103">
        <f t="shared" ref="AA212" si="421">U212</f>
        <v>0</v>
      </c>
    </row>
    <row r="213" spans="1:27" x14ac:dyDescent="0.2">
      <c r="A213" s="116">
        <v>2222</v>
      </c>
      <c r="B213" s="122" t="s">
        <v>328</v>
      </c>
      <c r="C213" s="15"/>
      <c r="E213" s="11">
        <v>1</v>
      </c>
      <c r="F213" s="11"/>
      <c r="G213" s="16">
        <f t="shared" si="390"/>
        <v>1</v>
      </c>
      <c r="H213" s="11">
        <v>1</v>
      </c>
      <c r="I213" s="35" t="s">
        <v>226</v>
      </c>
      <c r="J213" s="45"/>
      <c r="K213" s="64">
        <f t="shared" si="391"/>
        <v>0</v>
      </c>
      <c r="N213" s="13">
        <f t="shared" si="392"/>
        <v>0</v>
      </c>
      <c r="O213" s="13">
        <f t="shared" si="393"/>
        <v>0</v>
      </c>
      <c r="P213" s="13">
        <f t="shared" si="394"/>
        <v>0</v>
      </c>
      <c r="Q213" s="13">
        <f t="shared" si="395"/>
        <v>0</v>
      </c>
      <c r="R213" s="13">
        <f t="shared" si="396"/>
        <v>0</v>
      </c>
      <c r="S213" s="14">
        <f t="shared" si="397"/>
        <v>0</v>
      </c>
      <c r="T213" s="86"/>
      <c r="U213" s="64">
        <f t="shared" si="398"/>
        <v>0</v>
      </c>
      <c r="V213" s="103"/>
      <c r="W213" s="103"/>
      <c r="X213" s="103"/>
      <c r="Y213" s="103"/>
      <c r="Z213" s="105">
        <f t="shared" si="399"/>
        <v>0</v>
      </c>
      <c r="AA213" s="103">
        <f t="shared" si="400"/>
        <v>0</v>
      </c>
    </row>
    <row r="214" spans="1:27" x14ac:dyDescent="0.2">
      <c r="A214" s="116">
        <v>2223</v>
      </c>
      <c r="B214" s="122" t="s">
        <v>754</v>
      </c>
      <c r="C214" s="15"/>
      <c r="E214" s="11">
        <v>1</v>
      </c>
      <c r="F214" s="11"/>
      <c r="G214" s="16">
        <f t="shared" si="390"/>
        <v>1</v>
      </c>
      <c r="H214" s="11">
        <v>1</v>
      </c>
      <c r="I214" s="35" t="s">
        <v>226</v>
      </c>
      <c r="J214" s="45"/>
      <c r="K214" s="64">
        <f t="shared" si="391"/>
        <v>0</v>
      </c>
      <c r="N214" s="13">
        <f t="shared" si="392"/>
        <v>0</v>
      </c>
      <c r="O214" s="13">
        <f t="shared" si="393"/>
        <v>0</v>
      </c>
      <c r="P214" s="13">
        <f t="shared" si="394"/>
        <v>0</v>
      </c>
      <c r="Q214" s="13">
        <f t="shared" si="395"/>
        <v>0</v>
      </c>
      <c r="R214" s="13">
        <f t="shared" si="396"/>
        <v>0</v>
      </c>
      <c r="S214" s="14">
        <v>0</v>
      </c>
      <c r="T214" s="86"/>
      <c r="U214" s="64">
        <f t="shared" si="398"/>
        <v>0</v>
      </c>
      <c r="V214" s="103"/>
      <c r="W214" s="103"/>
      <c r="X214" s="103"/>
      <c r="Y214" s="103"/>
      <c r="Z214" s="105">
        <f t="shared" si="399"/>
        <v>0</v>
      </c>
      <c r="AA214" s="103">
        <f t="shared" si="400"/>
        <v>0</v>
      </c>
    </row>
    <row r="215" spans="1:27" x14ac:dyDescent="0.2">
      <c r="A215" s="62"/>
      <c r="B215" s="124" t="s">
        <v>265</v>
      </c>
      <c r="C215" s="15"/>
      <c r="D215" s="49"/>
      <c r="G215" s="16"/>
      <c r="I215" s="35"/>
      <c r="J215" s="45"/>
      <c r="K215" s="66">
        <f>SUM(K205:K214)</f>
        <v>0</v>
      </c>
      <c r="L215" s="22"/>
      <c r="M215" s="22"/>
      <c r="N215" s="22">
        <f t="shared" ref="N215:Y215" si="422">SUM(N205:N214)</f>
        <v>0</v>
      </c>
      <c r="O215" s="22">
        <f t="shared" si="422"/>
        <v>0</v>
      </c>
      <c r="P215" s="22">
        <f t="shared" si="422"/>
        <v>0</v>
      </c>
      <c r="Q215" s="22">
        <f t="shared" si="422"/>
        <v>0</v>
      </c>
      <c r="R215" s="22">
        <f t="shared" si="422"/>
        <v>0</v>
      </c>
      <c r="S215" s="23">
        <f t="shared" si="422"/>
        <v>0</v>
      </c>
      <c r="T215" s="85">
        <f t="shared" si="422"/>
        <v>0</v>
      </c>
      <c r="U215" s="66">
        <f t="shared" si="422"/>
        <v>0</v>
      </c>
      <c r="V215" s="112">
        <f t="shared" si="422"/>
        <v>0</v>
      </c>
      <c r="W215" s="112">
        <f t="shared" si="422"/>
        <v>0</v>
      </c>
      <c r="X215" s="112"/>
      <c r="Y215" s="112">
        <f t="shared" si="422"/>
        <v>0</v>
      </c>
      <c r="Z215" s="66">
        <f>SUM(Z205:Z214)</f>
        <v>0</v>
      </c>
      <c r="AA215" s="112">
        <f>SUM(AA205:AA214)</f>
        <v>0</v>
      </c>
    </row>
    <row r="216" spans="1:27" x14ac:dyDescent="0.2">
      <c r="A216" s="116"/>
      <c r="B216" s="122"/>
      <c r="C216" s="15"/>
      <c r="F216" s="11"/>
      <c r="J216" s="45"/>
      <c r="P216" s="13"/>
      <c r="T216" s="86"/>
      <c r="U216" s="64"/>
      <c r="V216" s="103"/>
      <c r="W216" s="103"/>
      <c r="X216" s="103"/>
      <c r="Y216" s="103"/>
      <c r="AA216" s="103"/>
    </row>
    <row r="217" spans="1:27" x14ac:dyDescent="0.2">
      <c r="A217" s="118" t="s">
        <v>192</v>
      </c>
      <c r="B217" s="98" t="s">
        <v>233</v>
      </c>
      <c r="C217" s="15"/>
      <c r="F217" s="11"/>
      <c r="G217" s="16"/>
      <c r="J217" s="45"/>
      <c r="K217" s="65"/>
      <c r="L217" s="17"/>
      <c r="M217" s="17"/>
      <c r="N217" s="17"/>
      <c r="O217" s="17"/>
      <c r="P217" s="17"/>
      <c r="Q217" s="17"/>
      <c r="R217" s="17"/>
      <c r="S217" s="34"/>
      <c r="T217" s="87"/>
      <c r="U217" s="65"/>
      <c r="V217" s="103"/>
      <c r="W217" s="103"/>
      <c r="X217" s="103"/>
      <c r="Y217" s="103"/>
      <c r="AA217" s="103"/>
    </row>
    <row r="218" spans="1:27" x14ac:dyDescent="0.2">
      <c r="A218" s="116" t="s">
        <v>174</v>
      </c>
      <c r="B218" s="122" t="s">
        <v>40</v>
      </c>
      <c r="C218" s="15"/>
      <c r="D218" s="11">
        <f>sm*2</f>
        <v>0</v>
      </c>
      <c r="E218" s="11">
        <f>sm</f>
        <v>0</v>
      </c>
      <c r="F218" s="11">
        <f>wm</f>
        <v>0</v>
      </c>
      <c r="G218" s="16">
        <f t="shared" ref="G218:G230" si="423">SUM(D218:F218)</f>
        <v>0</v>
      </c>
      <c r="H218" s="11">
        <v>1</v>
      </c>
      <c r="I218" s="35" t="s">
        <v>273</v>
      </c>
      <c r="J218" s="45"/>
      <c r="K218" s="64">
        <f t="shared" ref="K218:K230" si="424">G218*H218*J218</f>
        <v>0</v>
      </c>
      <c r="N218" s="13">
        <f t="shared" ref="N218:N230" si="425">L218+M218</f>
        <v>0</v>
      </c>
      <c r="O218" s="13">
        <f t="shared" ref="O218:O230" si="426">MAX(K218-N218,0)</f>
        <v>0</v>
      </c>
      <c r="P218" s="13">
        <f t="shared" ref="P218:P230" si="427">N218+O218</f>
        <v>0</v>
      </c>
      <c r="Q218" s="13">
        <f t="shared" ref="Q218:Q230" si="428">K218-P218</f>
        <v>0</v>
      </c>
      <c r="R218" s="13">
        <f t="shared" ref="R218:R230" si="429">S218-K218</f>
        <v>0</v>
      </c>
      <c r="S218" s="14">
        <f t="shared" ref="S218:S230" si="430">K218</f>
        <v>0</v>
      </c>
      <c r="T218" s="86"/>
      <c r="U218" s="64">
        <f t="shared" ref="U218:U230" si="431">MAX(K218-SUM(V218:Y218),0)</f>
        <v>0</v>
      </c>
      <c r="V218" s="103"/>
      <c r="W218" s="103"/>
      <c r="X218" s="103"/>
      <c r="Y218" s="103"/>
      <c r="Z218" s="105">
        <f t="shared" si="399"/>
        <v>0</v>
      </c>
      <c r="AA218" s="103">
        <f t="shared" ref="AA218:AA230" si="432">U218</f>
        <v>0</v>
      </c>
    </row>
    <row r="219" spans="1:27" x14ac:dyDescent="0.2">
      <c r="A219" s="116" t="s">
        <v>175</v>
      </c>
      <c r="B219" s="122" t="s">
        <v>41</v>
      </c>
      <c r="C219" s="15"/>
      <c r="E219" s="11">
        <v>1</v>
      </c>
      <c r="F219" s="11"/>
      <c r="G219" s="16">
        <f t="shared" si="423"/>
        <v>1</v>
      </c>
      <c r="H219" s="11">
        <v>1</v>
      </c>
      <c r="I219" s="35" t="s">
        <v>272</v>
      </c>
      <c r="J219" s="45"/>
      <c r="K219" s="64">
        <f t="shared" si="424"/>
        <v>0</v>
      </c>
      <c r="N219" s="13">
        <f t="shared" si="425"/>
        <v>0</v>
      </c>
      <c r="O219" s="13">
        <f t="shared" si="426"/>
        <v>0</v>
      </c>
      <c r="P219" s="13">
        <f t="shared" si="427"/>
        <v>0</v>
      </c>
      <c r="Q219" s="13">
        <f t="shared" si="428"/>
        <v>0</v>
      </c>
      <c r="R219" s="13">
        <f t="shared" si="429"/>
        <v>0</v>
      </c>
      <c r="S219" s="14">
        <f t="shared" si="430"/>
        <v>0</v>
      </c>
      <c r="T219" s="86"/>
      <c r="U219" s="64">
        <f t="shared" si="431"/>
        <v>0</v>
      </c>
      <c r="V219" s="103"/>
      <c r="W219" s="103"/>
      <c r="X219" s="103"/>
      <c r="Y219" s="103"/>
      <c r="Z219" s="105">
        <f t="shared" si="399"/>
        <v>0</v>
      </c>
      <c r="AA219" s="103">
        <f t="shared" si="432"/>
        <v>0</v>
      </c>
    </row>
    <row r="220" spans="1:27" x14ac:dyDescent="0.2">
      <c r="A220" s="116" t="s">
        <v>329</v>
      </c>
      <c r="B220" s="122" t="s">
        <v>330</v>
      </c>
      <c r="C220" s="15"/>
      <c r="E220" s="11">
        <v>1</v>
      </c>
      <c r="F220" s="11"/>
      <c r="G220" s="16">
        <f t="shared" si="423"/>
        <v>1</v>
      </c>
      <c r="H220" s="11">
        <v>1</v>
      </c>
      <c r="I220" s="35" t="s">
        <v>272</v>
      </c>
      <c r="J220" s="45"/>
      <c r="K220" s="64">
        <f t="shared" si="424"/>
        <v>0</v>
      </c>
      <c r="N220" s="13">
        <f t="shared" si="425"/>
        <v>0</v>
      </c>
      <c r="O220" s="13">
        <f t="shared" si="426"/>
        <v>0</v>
      </c>
      <c r="P220" s="13">
        <f t="shared" si="427"/>
        <v>0</v>
      </c>
      <c r="Q220" s="13">
        <f t="shared" si="428"/>
        <v>0</v>
      </c>
      <c r="R220" s="13">
        <f t="shared" si="429"/>
        <v>0</v>
      </c>
      <c r="S220" s="14">
        <f t="shared" si="430"/>
        <v>0</v>
      </c>
      <c r="T220" s="86"/>
      <c r="U220" s="64">
        <f t="shared" si="431"/>
        <v>0</v>
      </c>
      <c r="V220" s="103"/>
      <c r="W220" s="103"/>
      <c r="X220" s="103"/>
      <c r="Y220" s="103"/>
      <c r="Z220" s="105">
        <f t="shared" si="399"/>
        <v>0</v>
      </c>
      <c r="AA220" s="103">
        <f t="shared" si="432"/>
        <v>0</v>
      </c>
    </row>
    <row r="221" spans="1:27" x14ac:dyDescent="0.2">
      <c r="A221" s="116">
        <v>2305</v>
      </c>
      <c r="B221" s="122" t="s">
        <v>658</v>
      </c>
      <c r="C221" s="15"/>
      <c r="D221" s="11">
        <f>shoot</f>
        <v>0</v>
      </c>
      <c r="E221" s="11">
        <f>shoot</f>
        <v>0</v>
      </c>
      <c r="F221" s="11"/>
      <c r="G221" s="16">
        <f t="shared" si="423"/>
        <v>0</v>
      </c>
      <c r="H221" s="11">
        <v>1</v>
      </c>
      <c r="I221" s="35" t="s">
        <v>272</v>
      </c>
      <c r="J221" s="45"/>
      <c r="K221" s="64">
        <f t="shared" si="424"/>
        <v>0</v>
      </c>
      <c r="N221" s="13">
        <f t="shared" si="425"/>
        <v>0</v>
      </c>
      <c r="O221" s="13">
        <f t="shared" si="426"/>
        <v>0</v>
      </c>
      <c r="P221" s="13">
        <f t="shared" si="427"/>
        <v>0</v>
      </c>
      <c r="Q221" s="13">
        <f t="shared" si="428"/>
        <v>0</v>
      </c>
      <c r="R221" s="13">
        <f t="shared" si="429"/>
        <v>0</v>
      </c>
      <c r="S221" s="14">
        <f t="shared" si="430"/>
        <v>0</v>
      </c>
      <c r="T221" s="86"/>
      <c r="U221" s="64">
        <f t="shared" si="431"/>
        <v>0</v>
      </c>
      <c r="V221" s="103"/>
      <c r="W221" s="103"/>
      <c r="X221" s="103"/>
      <c r="Y221" s="103"/>
      <c r="Z221" s="105">
        <f t="shared" si="399"/>
        <v>0</v>
      </c>
      <c r="AA221" s="103">
        <f t="shared" si="432"/>
        <v>0</v>
      </c>
    </row>
    <row r="222" spans="1:27" x14ac:dyDescent="0.2">
      <c r="A222" s="116">
        <v>2307</v>
      </c>
      <c r="B222" s="122" t="s">
        <v>659</v>
      </c>
      <c r="C222" s="15"/>
      <c r="E222" s="11">
        <f>shoot</f>
        <v>0</v>
      </c>
      <c r="F222" s="11"/>
      <c r="G222" s="16">
        <f t="shared" si="423"/>
        <v>0</v>
      </c>
      <c r="H222" s="11">
        <v>1</v>
      </c>
      <c r="I222" s="35" t="s">
        <v>272</v>
      </c>
      <c r="J222" s="45"/>
      <c r="K222" s="64">
        <f t="shared" si="424"/>
        <v>0</v>
      </c>
      <c r="N222" s="13">
        <f t="shared" si="425"/>
        <v>0</v>
      </c>
      <c r="O222" s="13">
        <f t="shared" si="426"/>
        <v>0</v>
      </c>
      <c r="P222" s="13">
        <f t="shared" si="427"/>
        <v>0</v>
      </c>
      <c r="Q222" s="13">
        <f t="shared" si="428"/>
        <v>0</v>
      </c>
      <c r="R222" s="13">
        <f t="shared" si="429"/>
        <v>0</v>
      </c>
      <c r="S222" s="14">
        <f t="shared" si="430"/>
        <v>0</v>
      </c>
      <c r="T222" s="86"/>
      <c r="U222" s="64">
        <f t="shared" si="431"/>
        <v>0</v>
      </c>
      <c r="V222" s="103"/>
      <c r="W222" s="103"/>
      <c r="X222" s="103"/>
      <c r="Y222" s="103"/>
      <c r="Z222" s="105">
        <f t="shared" si="399"/>
        <v>0</v>
      </c>
      <c r="AA222" s="103">
        <f t="shared" si="432"/>
        <v>0</v>
      </c>
    </row>
    <row r="223" spans="1:27" x14ac:dyDescent="0.2">
      <c r="A223" s="116">
        <v>2308</v>
      </c>
      <c r="B223" s="122" t="s">
        <v>755</v>
      </c>
      <c r="C223" s="15"/>
      <c r="E223" s="11">
        <v>1</v>
      </c>
      <c r="F223" s="11"/>
      <c r="G223" s="16">
        <f t="shared" ref="G223" si="433">SUM(D223:F223)</f>
        <v>1</v>
      </c>
      <c r="H223" s="11">
        <v>1</v>
      </c>
      <c r="I223" s="35" t="s">
        <v>272</v>
      </c>
      <c r="J223" s="45"/>
      <c r="K223" s="64">
        <f t="shared" ref="K223" si="434">G223*H223*J223</f>
        <v>0</v>
      </c>
      <c r="N223" s="13">
        <f t="shared" ref="N223" si="435">L223+M223</f>
        <v>0</v>
      </c>
      <c r="O223" s="13">
        <f t="shared" ref="O223" si="436">MAX(K223-N223,0)</f>
        <v>0</v>
      </c>
      <c r="P223" s="13">
        <f t="shared" ref="P223" si="437">N223+O223</f>
        <v>0</v>
      </c>
      <c r="Q223" s="13">
        <f t="shared" ref="Q223" si="438">K223-P223</f>
        <v>0</v>
      </c>
      <c r="R223" s="13">
        <f t="shared" ref="R223" si="439">S223-K223</f>
        <v>0</v>
      </c>
      <c r="S223" s="14">
        <f t="shared" ref="S223" si="440">K223</f>
        <v>0</v>
      </c>
      <c r="T223" s="86"/>
      <c r="U223" s="64">
        <f t="shared" ref="U223" si="441">MAX(K223-SUM(V223:Y223),0)</f>
        <v>0</v>
      </c>
      <c r="V223" s="103"/>
      <c r="W223" s="103"/>
      <c r="X223" s="103"/>
      <c r="Y223" s="103"/>
      <c r="Z223" s="105">
        <f t="shared" ref="Z223" si="442">K223-SUM(U223:Y223)</f>
        <v>0</v>
      </c>
      <c r="AA223" s="103">
        <f t="shared" si="432"/>
        <v>0</v>
      </c>
    </row>
    <row r="224" spans="1:27" x14ac:dyDescent="0.2">
      <c r="A224" s="116">
        <v>2309</v>
      </c>
      <c r="B224" s="122" t="s">
        <v>756</v>
      </c>
      <c r="C224" s="15"/>
      <c r="E224" s="11">
        <v>1</v>
      </c>
      <c r="F224" s="11"/>
      <c r="G224" s="16">
        <f t="shared" ref="G224" si="443">SUM(D224:F224)</f>
        <v>1</v>
      </c>
      <c r="H224" s="11">
        <v>1</v>
      </c>
      <c r="I224" s="35" t="s">
        <v>272</v>
      </c>
      <c r="J224" s="45"/>
      <c r="K224" s="64">
        <f t="shared" ref="K224" si="444">G224*H224*J224</f>
        <v>0</v>
      </c>
      <c r="N224" s="13">
        <f t="shared" ref="N224" si="445">L224+M224</f>
        <v>0</v>
      </c>
      <c r="O224" s="13">
        <f t="shared" ref="O224" si="446">MAX(K224-N224,0)</f>
        <v>0</v>
      </c>
      <c r="P224" s="13">
        <f t="shared" ref="P224" si="447">N224+O224</f>
        <v>0</v>
      </c>
      <c r="Q224" s="13">
        <f t="shared" ref="Q224" si="448">K224-P224</f>
        <v>0</v>
      </c>
      <c r="R224" s="13">
        <f t="shared" ref="R224" si="449">S224-K224</f>
        <v>0</v>
      </c>
      <c r="S224" s="14">
        <f t="shared" ref="S224" si="450">K224</f>
        <v>0</v>
      </c>
      <c r="T224" s="86"/>
      <c r="U224" s="64">
        <f t="shared" ref="U224" si="451">MAX(K224-SUM(V224:Y224),0)</f>
        <v>0</v>
      </c>
      <c r="V224" s="103"/>
      <c r="W224" s="103"/>
      <c r="X224" s="103"/>
      <c r="Y224" s="103"/>
      <c r="Z224" s="105">
        <f t="shared" ref="Z224" si="452">K224-SUM(U224:Y224)</f>
        <v>0</v>
      </c>
      <c r="AA224" s="103">
        <f t="shared" si="432"/>
        <v>0</v>
      </c>
    </row>
    <row r="225" spans="1:27" x14ac:dyDescent="0.2">
      <c r="A225" s="116">
        <v>2310</v>
      </c>
      <c r="B225" s="122" t="s">
        <v>916</v>
      </c>
      <c r="C225" s="15"/>
      <c r="E225" s="11">
        <v>1</v>
      </c>
      <c r="F225" s="11"/>
      <c r="G225" s="16">
        <f t="shared" ref="G225" si="453">SUM(D225:F225)</f>
        <v>1</v>
      </c>
      <c r="H225" s="11">
        <v>1</v>
      </c>
      <c r="I225" s="35" t="s">
        <v>272</v>
      </c>
      <c r="J225" s="45"/>
      <c r="K225" s="64">
        <f t="shared" ref="K225" si="454">G225*H225*J225</f>
        <v>0</v>
      </c>
      <c r="N225" s="13">
        <f t="shared" ref="N225" si="455">L225+M225</f>
        <v>0</v>
      </c>
      <c r="O225" s="13">
        <f t="shared" ref="O225" si="456">MAX(K225-N225,0)</f>
        <v>0</v>
      </c>
      <c r="P225" s="13">
        <f t="shared" ref="P225" si="457">N225+O225</f>
        <v>0</v>
      </c>
      <c r="Q225" s="13">
        <f t="shared" ref="Q225" si="458">K225-P225</f>
        <v>0</v>
      </c>
      <c r="R225" s="13">
        <f t="shared" ref="R225" si="459">S225-K225</f>
        <v>0</v>
      </c>
      <c r="S225" s="14">
        <f t="shared" ref="S225" si="460">K225</f>
        <v>0</v>
      </c>
      <c r="T225" s="86"/>
      <c r="U225" s="64">
        <f t="shared" ref="U225" si="461">MAX(K225-SUM(V225:Y225),0)</f>
        <v>0</v>
      </c>
      <c r="V225" s="103"/>
      <c r="W225" s="103"/>
      <c r="X225" s="103"/>
      <c r="Y225" s="103"/>
      <c r="Z225" s="105">
        <f t="shared" ref="Z225" si="462">K225-SUM(U225:Y225)</f>
        <v>0</v>
      </c>
      <c r="AA225" s="103">
        <f t="shared" si="432"/>
        <v>0</v>
      </c>
    </row>
    <row r="226" spans="1:27" x14ac:dyDescent="0.2">
      <c r="A226" s="116" t="s">
        <v>331</v>
      </c>
      <c r="B226" s="122" t="s">
        <v>332</v>
      </c>
      <c r="C226" s="15"/>
      <c r="E226" s="11">
        <v>1</v>
      </c>
      <c r="F226" s="11"/>
      <c r="G226" s="16">
        <f t="shared" si="423"/>
        <v>1</v>
      </c>
      <c r="H226" s="11">
        <v>1</v>
      </c>
      <c r="I226" s="35" t="s">
        <v>272</v>
      </c>
      <c r="J226" s="45"/>
      <c r="K226" s="64">
        <f t="shared" si="424"/>
        <v>0</v>
      </c>
      <c r="N226" s="13">
        <f t="shared" si="425"/>
        <v>0</v>
      </c>
      <c r="O226" s="13">
        <f t="shared" si="426"/>
        <v>0</v>
      </c>
      <c r="P226" s="13">
        <f t="shared" si="427"/>
        <v>0</v>
      </c>
      <c r="Q226" s="13">
        <f t="shared" si="428"/>
        <v>0</v>
      </c>
      <c r="R226" s="13">
        <f t="shared" si="429"/>
        <v>0</v>
      </c>
      <c r="S226" s="14">
        <f t="shared" si="430"/>
        <v>0</v>
      </c>
      <c r="T226" s="86"/>
      <c r="U226" s="64">
        <f t="shared" si="431"/>
        <v>0</v>
      </c>
      <c r="V226" s="103"/>
      <c r="W226" s="103"/>
      <c r="X226" s="103"/>
      <c r="Y226" s="103"/>
      <c r="Z226" s="105">
        <f t="shared" si="399"/>
        <v>0</v>
      </c>
      <c r="AA226" s="103">
        <f t="shared" si="432"/>
        <v>0</v>
      </c>
    </row>
    <row r="227" spans="1:27" x14ac:dyDescent="0.2">
      <c r="A227" s="116">
        <v>2313</v>
      </c>
      <c r="B227" s="122" t="s">
        <v>42</v>
      </c>
      <c r="C227" s="15"/>
      <c r="E227" s="11">
        <f>sm</f>
        <v>0</v>
      </c>
      <c r="F227" s="11"/>
      <c r="G227" s="16">
        <f t="shared" si="423"/>
        <v>0</v>
      </c>
      <c r="H227" s="11">
        <v>1</v>
      </c>
      <c r="I227" s="35" t="s">
        <v>273</v>
      </c>
      <c r="J227" s="45"/>
      <c r="K227" s="64">
        <f t="shared" si="424"/>
        <v>0</v>
      </c>
      <c r="N227" s="13">
        <f t="shared" si="425"/>
        <v>0</v>
      </c>
      <c r="O227" s="13">
        <f t="shared" si="426"/>
        <v>0</v>
      </c>
      <c r="P227" s="13">
        <f t="shared" si="427"/>
        <v>0</v>
      </c>
      <c r="Q227" s="13">
        <f t="shared" si="428"/>
        <v>0</v>
      </c>
      <c r="R227" s="13">
        <f t="shared" si="429"/>
        <v>0</v>
      </c>
      <c r="S227" s="14">
        <f t="shared" si="430"/>
        <v>0</v>
      </c>
      <c r="T227" s="86"/>
      <c r="U227" s="64">
        <f t="shared" si="431"/>
        <v>0</v>
      </c>
      <c r="V227" s="103"/>
      <c r="W227" s="103"/>
      <c r="X227" s="103"/>
      <c r="Y227" s="103"/>
      <c r="Z227" s="105">
        <f t="shared" si="399"/>
        <v>0</v>
      </c>
      <c r="AA227" s="103">
        <f t="shared" si="432"/>
        <v>0</v>
      </c>
    </row>
    <row r="228" spans="1:27" x14ac:dyDescent="0.2">
      <c r="A228" s="116" t="s">
        <v>334</v>
      </c>
      <c r="B228" s="122" t="s">
        <v>333</v>
      </c>
      <c r="C228" s="15"/>
      <c r="E228" s="11">
        <v>1</v>
      </c>
      <c r="F228" s="11"/>
      <c r="G228" s="16">
        <f t="shared" si="423"/>
        <v>1</v>
      </c>
      <c r="H228" s="11">
        <v>1</v>
      </c>
      <c r="I228" s="35" t="s">
        <v>226</v>
      </c>
      <c r="J228" s="45"/>
      <c r="K228" s="64">
        <f t="shared" si="424"/>
        <v>0</v>
      </c>
      <c r="N228" s="13">
        <f t="shared" si="425"/>
        <v>0</v>
      </c>
      <c r="O228" s="13">
        <f t="shared" si="426"/>
        <v>0</v>
      </c>
      <c r="P228" s="13">
        <f t="shared" si="427"/>
        <v>0</v>
      </c>
      <c r="Q228" s="13">
        <f t="shared" si="428"/>
        <v>0</v>
      </c>
      <c r="R228" s="13">
        <f t="shared" si="429"/>
        <v>0</v>
      </c>
      <c r="S228" s="14">
        <f t="shared" si="430"/>
        <v>0</v>
      </c>
      <c r="T228" s="86"/>
      <c r="U228" s="64">
        <f t="shared" si="431"/>
        <v>0</v>
      </c>
      <c r="V228" s="103"/>
      <c r="W228" s="103"/>
      <c r="X228" s="103"/>
      <c r="Y228" s="103"/>
      <c r="Z228" s="105">
        <f t="shared" si="399"/>
        <v>0</v>
      </c>
      <c r="AA228" s="103">
        <f t="shared" si="432"/>
        <v>0</v>
      </c>
    </row>
    <row r="229" spans="1:27" x14ac:dyDescent="0.2">
      <c r="A229" s="116">
        <v>2345</v>
      </c>
      <c r="B229" s="122" t="s">
        <v>45</v>
      </c>
      <c r="C229" s="15"/>
      <c r="E229" s="11">
        <v>1</v>
      </c>
      <c r="F229" s="11"/>
      <c r="G229" s="16">
        <f t="shared" si="423"/>
        <v>1</v>
      </c>
      <c r="H229" s="11">
        <v>1</v>
      </c>
      <c r="I229" s="35" t="s">
        <v>273</v>
      </c>
      <c r="J229" s="45"/>
      <c r="K229" s="64">
        <f t="shared" si="424"/>
        <v>0</v>
      </c>
      <c r="N229" s="13">
        <f t="shared" si="425"/>
        <v>0</v>
      </c>
      <c r="O229" s="13">
        <f t="shared" si="426"/>
        <v>0</v>
      </c>
      <c r="P229" s="13">
        <f t="shared" si="427"/>
        <v>0</v>
      </c>
      <c r="Q229" s="13">
        <f t="shared" si="428"/>
        <v>0</v>
      </c>
      <c r="R229" s="13">
        <f t="shared" si="429"/>
        <v>0</v>
      </c>
      <c r="S229" s="14">
        <f t="shared" si="430"/>
        <v>0</v>
      </c>
      <c r="T229" s="86"/>
      <c r="U229" s="64">
        <f t="shared" si="431"/>
        <v>0</v>
      </c>
      <c r="V229" s="103"/>
      <c r="W229" s="103"/>
      <c r="X229" s="103"/>
      <c r="Y229" s="103"/>
      <c r="Z229" s="105">
        <f t="shared" si="399"/>
        <v>0</v>
      </c>
      <c r="AA229" s="111"/>
    </row>
    <row r="230" spans="1:27" x14ac:dyDescent="0.2">
      <c r="A230" s="116">
        <v>2392</v>
      </c>
      <c r="B230" s="122" t="s">
        <v>46</v>
      </c>
      <c r="C230" s="15"/>
      <c r="E230" s="11">
        <v>1</v>
      </c>
      <c r="F230" s="11"/>
      <c r="G230" s="16">
        <f t="shared" si="423"/>
        <v>1</v>
      </c>
      <c r="H230" s="11">
        <v>1</v>
      </c>
      <c r="I230" s="35" t="s">
        <v>226</v>
      </c>
      <c r="J230" s="45"/>
      <c r="K230" s="64">
        <f t="shared" si="424"/>
        <v>0</v>
      </c>
      <c r="N230" s="13">
        <f t="shared" si="425"/>
        <v>0</v>
      </c>
      <c r="O230" s="13">
        <f t="shared" si="426"/>
        <v>0</v>
      </c>
      <c r="P230" s="13">
        <f t="shared" si="427"/>
        <v>0</v>
      </c>
      <c r="Q230" s="13">
        <f t="shared" si="428"/>
        <v>0</v>
      </c>
      <c r="R230" s="13">
        <f t="shared" si="429"/>
        <v>0</v>
      </c>
      <c r="S230" s="14">
        <f t="shared" si="430"/>
        <v>0</v>
      </c>
      <c r="T230" s="86"/>
      <c r="U230" s="64">
        <f t="shared" si="431"/>
        <v>0</v>
      </c>
      <c r="V230" s="103"/>
      <c r="W230" s="103"/>
      <c r="X230" s="103"/>
      <c r="Y230" s="103"/>
      <c r="Z230" s="105">
        <f t="shared" si="399"/>
        <v>0</v>
      </c>
      <c r="AA230" s="103">
        <f t="shared" si="432"/>
        <v>0</v>
      </c>
    </row>
    <row r="231" spans="1:27" x14ac:dyDescent="0.2">
      <c r="A231" s="62"/>
      <c r="B231" s="124" t="s">
        <v>265</v>
      </c>
      <c r="C231" s="15"/>
      <c r="D231" s="38"/>
      <c r="G231" s="16"/>
      <c r="I231" s="35"/>
      <c r="J231" s="45"/>
      <c r="K231" s="66">
        <f>SUM(K218:K230)</f>
        <v>0</v>
      </c>
      <c r="L231" s="22"/>
      <c r="M231" s="22"/>
      <c r="N231" s="22">
        <f t="shared" ref="N231:Y231" si="463">SUM(N218:N230)</f>
        <v>0</v>
      </c>
      <c r="O231" s="22">
        <f t="shared" si="463"/>
        <v>0</v>
      </c>
      <c r="P231" s="22">
        <f t="shared" si="463"/>
        <v>0</v>
      </c>
      <c r="Q231" s="22">
        <f t="shared" si="463"/>
        <v>0</v>
      </c>
      <c r="R231" s="22">
        <f t="shared" si="463"/>
        <v>0</v>
      </c>
      <c r="S231" s="23">
        <f t="shared" si="463"/>
        <v>0</v>
      </c>
      <c r="T231" s="85">
        <f t="shared" si="463"/>
        <v>0</v>
      </c>
      <c r="U231" s="66">
        <f t="shared" si="463"/>
        <v>0</v>
      </c>
      <c r="V231" s="112">
        <f t="shared" si="463"/>
        <v>0</v>
      </c>
      <c r="W231" s="112">
        <f t="shared" si="463"/>
        <v>0</v>
      </c>
      <c r="X231" s="112"/>
      <c r="Y231" s="112">
        <f t="shared" si="463"/>
        <v>0</v>
      </c>
      <c r="Z231" s="66">
        <f>SUM(Z218:Z230)</f>
        <v>0</v>
      </c>
      <c r="AA231" s="112">
        <f>SUM(AA218:AA230)</f>
        <v>0</v>
      </c>
    </row>
    <row r="232" spans="1:27" x14ac:dyDescent="0.2">
      <c r="A232" s="116"/>
      <c r="B232" s="124"/>
      <c r="C232" s="15"/>
      <c r="D232" s="38"/>
      <c r="E232" s="38"/>
      <c r="F232" s="38"/>
      <c r="G232" s="38"/>
      <c r="H232" s="38"/>
      <c r="I232" s="38"/>
      <c r="J232" s="45"/>
      <c r="K232" s="72"/>
      <c r="L232" s="7"/>
      <c r="M232" s="7"/>
      <c r="N232" s="7"/>
      <c r="O232" s="7"/>
      <c r="P232" s="7"/>
      <c r="Q232" s="7"/>
      <c r="R232" s="7"/>
      <c r="S232" s="8"/>
      <c r="T232" s="81"/>
      <c r="U232" s="72"/>
      <c r="V232" s="103"/>
      <c r="W232" s="103"/>
      <c r="X232" s="103"/>
      <c r="Y232" s="103"/>
      <c r="AA232" s="103"/>
    </row>
    <row r="233" spans="1:27" x14ac:dyDescent="0.2">
      <c r="A233" s="118" t="s">
        <v>193</v>
      </c>
      <c r="B233" s="98" t="s">
        <v>234</v>
      </c>
      <c r="C233" s="15"/>
      <c r="D233" s="44"/>
      <c r="G233" s="16"/>
      <c r="I233" s="35"/>
      <c r="J233" s="45"/>
      <c r="P233" s="13"/>
      <c r="T233" s="86"/>
      <c r="U233" s="64"/>
      <c r="V233" s="103"/>
      <c r="W233" s="103"/>
      <c r="X233" s="103"/>
      <c r="Y233" s="103"/>
      <c r="AA233" s="103"/>
    </row>
    <row r="234" spans="1:27" x14ac:dyDescent="0.2">
      <c r="A234" s="116">
        <v>2401</v>
      </c>
      <c r="B234" s="122" t="s">
        <v>47</v>
      </c>
      <c r="C234" s="15"/>
      <c r="D234" s="44"/>
      <c r="E234" s="11">
        <v>1</v>
      </c>
      <c r="G234" s="16">
        <f t="shared" ref="G234:G250" si="464">SUM(D234:F234)</f>
        <v>1</v>
      </c>
      <c r="H234" s="11">
        <v>1</v>
      </c>
      <c r="I234" s="35" t="s">
        <v>272</v>
      </c>
      <c r="J234" s="45"/>
      <c r="K234" s="64">
        <f t="shared" ref="K234:K250" si="465">G234*H234*J234</f>
        <v>0</v>
      </c>
      <c r="N234" s="13">
        <f t="shared" ref="N234:N250" si="466">L234+M234</f>
        <v>0</v>
      </c>
      <c r="O234" s="13">
        <f t="shared" ref="O234:O250" si="467">MAX(K234-N234,0)</f>
        <v>0</v>
      </c>
      <c r="P234" s="13">
        <f t="shared" ref="P234:P250" si="468">N234+O234</f>
        <v>0</v>
      </c>
      <c r="Q234" s="13">
        <f t="shared" ref="Q234:Q250" si="469">K234-P234</f>
        <v>0</v>
      </c>
      <c r="R234" s="13">
        <f t="shared" ref="R234:R250" si="470">S234-K234</f>
        <v>0</v>
      </c>
      <c r="S234" s="14">
        <f t="shared" ref="S234:S249" si="471">K234</f>
        <v>0</v>
      </c>
      <c r="T234" s="86"/>
      <c r="U234" s="64">
        <f t="shared" ref="U234:U250" si="472">MAX(K234-SUM(V234:Y234),0)</f>
        <v>0</v>
      </c>
      <c r="V234" s="103"/>
      <c r="W234" s="103"/>
      <c r="X234" s="103"/>
      <c r="Y234" s="103"/>
      <c r="Z234" s="105">
        <f t="shared" ref="Z234:Z263" si="473">K234-SUM(U234:Y234)</f>
        <v>0</v>
      </c>
      <c r="AA234" s="103">
        <f t="shared" ref="AA234:AA249" si="474">U234</f>
        <v>0</v>
      </c>
    </row>
    <row r="235" spans="1:27" x14ac:dyDescent="0.2">
      <c r="A235" s="116" t="s">
        <v>897</v>
      </c>
      <c r="B235" s="122" t="s">
        <v>898</v>
      </c>
      <c r="C235" s="15"/>
      <c r="D235" s="44"/>
      <c r="E235" s="11">
        <v>1</v>
      </c>
      <c r="G235" s="16">
        <f t="shared" ref="G235" si="475">SUM(D235:F235)</f>
        <v>1</v>
      </c>
      <c r="H235" s="11">
        <v>1</v>
      </c>
      <c r="I235" s="35" t="s">
        <v>272</v>
      </c>
      <c r="J235" s="45"/>
      <c r="K235" s="64">
        <f t="shared" ref="K235" si="476">G235*H235*J235</f>
        <v>0</v>
      </c>
      <c r="N235" s="13">
        <f t="shared" ref="N235" si="477">L235+M235</f>
        <v>0</v>
      </c>
      <c r="O235" s="13">
        <f t="shared" ref="O235" si="478">MAX(K235-N235,0)</f>
        <v>0</v>
      </c>
      <c r="P235" s="13">
        <f t="shared" ref="P235" si="479">N235+O235</f>
        <v>0</v>
      </c>
      <c r="Q235" s="13">
        <f t="shared" ref="Q235" si="480">K235-P235</f>
        <v>0</v>
      </c>
      <c r="R235" s="13">
        <f t="shared" ref="R235" si="481">S235-K235</f>
        <v>0</v>
      </c>
      <c r="S235" s="14">
        <f t="shared" ref="S235" si="482">K235</f>
        <v>0</v>
      </c>
      <c r="T235" s="86"/>
      <c r="U235" s="64">
        <f t="shared" ref="U235" si="483">MAX(K235-SUM(V235:Y235),0)</f>
        <v>0</v>
      </c>
      <c r="V235" s="103"/>
      <c r="W235" s="103"/>
      <c r="X235" s="103"/>
      <c r="Y235" s="103"/>
      <c r="Z235" s="105">
        <f t="shared" ref="Z235" si="484">K235-SUM(U235:Y235)</f>
        <v>0</v>
      </c>
      <c r="AA235" s="103">
        <f t="shared" si="474"/>
        <v>0</v>
      </c>
    </row>
    <row r="236" spans="1:27" x14ac:dyDescent="0.2">
      <c r="A236" s="116">
        <v>2403</v>
      </c>
      <c r="B236" s="122" t="s">
        <v>48</v>
      </c>
      <c r="C236" s="15"/>
      <c r="D236" s="44"/>
      <c r="E236" s="11">
        <v>1</v>
      </c>
      <c r="G236" s="16">
        <f t="shared" si="464"/>
        <v>1</v>
      </c>
      <c r="H236" s="11">
        <v>1</v>
      </c>
      <c r="I236" s="35" t="s">
        <v>272</v>
      </c>
      <c r="J236" s="45"/>
      <c r="K236" s="64">
        <f t="shared" si="465"/>
        <v>0</v>
      </c>
      <c r="N236" s="13">
        <f t="shared" si="466"/>
        <v>0</v>
      </c>
      <c r="O236" s="13">
        <f t="shared" si="467"/>
        <v>0</v>
      </c>
      <c r="P236" s="13">
        <f t="shared" si="468"/>
        <v>0</v>
      </c>
      <c r="Q236" s="13">
        <f t="shared" si="469"/>
        <v>0</v>
      </c>
      <c r="R236" s="13">
        <f t="shared" si="470"/>
        <v>0</v>
      </c>
      <c r="S236" s="14">
        <f t="shared" si="471"/>
        <v>0</v>
      </c>
      <c r="T236" s="86"/>
      <c r="U236" s="64">
        <f t="shared" si="472"/>
        <v>0</v>
      </c>
      <c r="V236" s="103"/>
      <c r="W236" s="103"/>
      <c r="X236" s="103"/>
      <c r="Y236" s="103"/>
      <c r="Z236" s="105">
        <f t="shared" si="473"/>
        <v>0</v>
      </c>
      <c r="AA236" s="103">
        <f t="shared" si="474"/>
        <v>0</v>
      </c>
    </row>
    <row r="237" spans="1:27" x14ac:dyDescent="0.2">
      <c r="A237" s="116">
        <v>2406</v>
      </c>
      <c r="B237" s="122" t="s">
        <v>49</v>
      </c>
      <c r="C237" s="15"/>
      <c r="D237" s="44"/>
      <c r="E237" s="11">
        <v>1</v>
      </c>
      <c r="G237" s="16">
        <f t="shared" si="464"/>
        <v>1</v>
      </c>
      <c r="H237" s="11">
        <v>1</v>
      </c>
      <c r="I237" s="35" t="s">
        <v>272</v>
      </c>
      <c r="J237" s="45"/>
      <c r="K237" s="64">
        <f t="shared" si="465"/>
        <v>0</v>
      </c>
      <c r="N237" s="13">
        <f t="shared" si="466"/>
        <v>0</v>
      </c>
      <c r="O237" s="13">
        <f t="shared" si="467"/>
        <v>0</v>
      </c>
      <c r="P237" s="13">
        <f t="shared" si="468"/>
        <v>0</v>
      </c>
      <c r="Q237" s="13">
        <f t="shared" si="469"/>
        <v>0</v>
      </c>
      <c r="R237" s="13">
        <f t="shared" si="470"/>
        <v>0</v>
      </c>
      <c r="S237" s="14">
        <f t="shared" si="471"/>
        <v>0</v>
      </c>
      <c r="T237" s="86"/>
      <c r="U237" s="64">
        <f t="shared" si="472"/>
        <v>0</v>
      </c>
      <c r="V237" s="103"/>
      <c r="W237" s="103"/>
      <c r="X237" s="103"/>
      <c r="Y237" s="103"/>
      <c r="Z237" s="105">
        <f t="shared" si="473"/>
        <v>0</v>
      </c>
      <c r="AA237" s="103">
        <f t="shared" si="474"/>
        <v>0</v>
      </c>
    </row>
    <row r="238" spans="1:27" x14ac:dyDescent="0.2">
      <c r="A238" s="116">
        <v>2407</v>
      </c>
      <c r="B238" s="122" t="s">
        <v>50</v>
      </c>
      <c r="C238" s="15"/>
      <c r="D238" s="44"/>
      <c r="E238" s="11">
        <v>1</v>
      </c>
      <c r="G238" s="16">
        <f t="shared" si="464"/>
        <v>1</v>
      </c>
      <c r="H238" s="11">
        <v>1</v>
      </c>
      <c r="I238" s="35" t="s">
        <v>272</v>
      </c>
      <c r="J238" s="45"/>
      <c r="K238" s="64">
        <f t="shared" si="465"/>
        <v>0</v>
      </c>
      <c r="N238" s="13">
        <f t="shared" si="466"/>
        <v>0</v>
      </c>
      <c r="O238" s="13">
        <f t="shared" si="467"/>
        <v>0</v>
      </c>
      <c r="P238" s="13">
        <f t="shared" si="468"/>
        <v>0</v>
      </c>
      <c r="Q238" s="13">
        <f t="shared" si="469"/>
        <v>0</v>
      </c>
      <c r="R238" s="13">
        <f t="shared" si="470"/>
        <v>0</v>
      </c>
      <c r="S238" s="14">
        <f t="shared" si="471"/>
        <v>0</v>
      </c>
      <c r="T238" s="86"/>
      <c r="U238" s="64">
        <f t="shared" si="472"/>
        <v>0</v>
      </c>
      <c r="V238" s="103"/>
      <c r="W238" s="103"/>
      <c r="X238" s="103"/>
      <c r="Y238" s="103"/>
      <c r="Z238" s="105">
        <f t="shared" si="473"/>
        <v>0</v>
      </c>
      <c r="AA238" s="103">
        <f t="shared" si="474"/>
        <v>0</v>
      </c>
    </row>
    <row r="239" spans="1:27" x14ac:dyDescent="0.2">
      <c r="A239" s="116">
        <v>2408</v>
      </c>
      <c r="B239" s="122" t="s">
        <v>51</v>
      </c>
      <c r="C239" s="15"/>
      <c r="D239" s="44"/>
      <c r="E239" s="11">
        <v>1</v>
      </c>
      <c r="G239" s="16">
        <f t="shared" si="464"/>
        <v>1</v>
      </c>
      <c r="H239" s="11">
        <v>1</v>
      </c>
      <c r="I239" s="35" t="s">
        <v>272</v>
      </c>
      <c r="J239" s="45"/>
      <c r="K239" s="64">
        <f t="shared" si="465"/>
        <v>0</v>
      </c>
      <c r="N239" s="13">
        <f t="shared" si="466"/>
        <v>0</v>
      </c>
      <c r="O239" s="13">
        <f t="shared" si="467"/>
        <v>0</v>
      </c>
      <c r="P239" s="13">
        <f t="shared" si="468"/>
        <v>0</v>
      </c>
      <c r="Q239" s="13">
        <f t="shared" si="469"/>
        <v>0</v>
      </c>
      <c r="R239" s="13">
        <f t="shared" si="470"/>
        <v>0</v>
      </c>
      <c r="S239" s="14">
        <f t="shared" si="471"/>
        <v>0</v>
      </c>
      <c r="T239" s="86"/>
      <c r="U239" s="64">
        <f t="shared" si="472"/>
        <v>0</v>
      </c>
      <c r="V239" s="103"/>
      <c r="W239" s="103"/>
      <c r="X239" s="103"/>
      <c r="Y239" s="103"/>
      <c r="Z239" s="105">
        <f t="shared" si="473"/>
        <v>0</v>
      </c>
      <c r="AA239" s="103">
        <f t="shared" si="474"/>
        <v>0</v>
      </c>
    </row>
    <row r="240" spans="1:27" x14ac:dyDescent="0.2">
      <c r="A240" s="116" t="s">
        <v>335</v>
      </c>
      <c r="B240" s="122" t="s">
        <v>336</v>
      </c>
      <c r="C240" s="15"/>
      <c r="D240" s="44"/>
      <c r="E240" s="11">
        <v>1</v>
      </c>
      <c r="G240" s="16">
        <f t="shared" si="464"/>
        <v>1</v>
      </c>
      <c r="H240" s="11">
        <v>1</v>
      </c>
      <c r="I240" s="35" t="s">
        <v>272</v>
      </c>
      <c r="J240" s="45"/>
      <c r="K240" s="64">
        <f t="shared" si="465"/>
        <v>0</v>
      </c>
      <c r="N240" s="13">
        <f t="shared" si="466"/>
        <v>0</v>
      </c>
      <c r="O240" s="13">
        <f t="shared" si="467"/>
        <v>0</v>
      </c>
      <c r="P240" s="13">
        <f t="shared" si="468"/>
        <v>0</v>
      </c>
      <c r="Q240" s="13">
        <f t="shared" si="469"/>
        <v>0</v>
      </c>
      <c r="R240" s="13">
        <f t="shared" si="470"/>
        <v>0</v>
      </c>
      <c r="S240" s="14">
        <f t="shared" si="471"/>
        <v>0</v>
      </c>
      <c r="T240" s="86"/>
      <c r="U240" s="64">
        <f t="shared" si="472"/>
        <v>0</v>
      </c>
      <c r="V240" s="103"/>
      <c r="W240" s="103"/>
      <c r="X240" s="103"/>
      <c r="Y240" s="103"/>
      <c r="Z240" s="105">
        <f t="shared" si="473"/>
        <v>0</v>
      </c>
      <c r="AA240" s="103">
        <f t="shared" si="474"/>
        <v>0</v>
      </c>
    </row>
    <row r="241" spans="1:27" x14ac:dyDescent="0.2">
      <c r="A241" s="116">
        <v>2440</v>
      </c>
      <c r="B241" s="122" t="s">
        <v>337</v>
      </c>
      <c r="C241" s="15"/>
      <c r="D241" s="44"/>
      <c r="E241" s="11">
        <v>1</v>
      </c>
      <c r="G241" s="16">
        <f t="shared" si="464"/>
        <v>1</v>
      </c>
      <c r="H241" s="11">
        <v>1</v>
      </c>
      <c r="I241" s="35" t="s">
        <v>226</v>
      </c>
      <c r="J241" s="45"/>
      <c r="K241" s="64">
        <f t="shared" si="465"/>
        <v>0</v>
      </c>
      <c r="N241" s="13">
        <f t="shared" si="466"/>
        <v>0</v>
      </c>
      <c r="O241" s="13">
        <f t="shared" si="467"/>
        <v>0</v>
      </c>
      <c r="P241" s="13">
        <f t="shared" si="468"/>
        <v>0</v>
      </c>
      <c r="Q241" s="13">
        <f t="shared" si="469"/>
        <v>0</v>
      </c>
      <c r="R241" s="13">
        <f t="shared" si="470"/>
        <v>0</v>
      </c>
      <c r="S241" s="14">
        <f t="shared" si="471"/>
        <v>0</v>
      </c>
      <c r="T241" s="86"/>
      <c r="U241" s="64">
        <f t="shared" si="472"/>
        <v>0</v>
      </c>
      <c r="V241" s="103"/>
      <c r="W241" s="103"/>
      <c r="X241" s="103"/>
      <c r="Y241" s="103"/>
      <c r="Z241" s="105">
        <f t="shared" si="473"/>
        <v>0</v>
      </c>
      <c r="AA241" s="103">
        <f t="shared" si="474"/>
        <v>0</v>
      </c>
    </row>
    <row r="242" spans="1:27" x14ac:dyDescent="0.2">
      <c r="A242" s="116">
        <v>2441</v>
      </c>
      <c r="B242" s="122" t="s">
        <v>43</v>
      </c>
      <c r="C242" s="15"/>
      <c r="D242" s="44"/>
      <c r="E242" s="11">
        <v>1</v>
      </c>
      <c r="G242" s="16">
        <f t="shared" si="464"/>
        <v>1</v>
      </c>
      <c r="H242" s="11">
        <v>1</v>
      </c>
      <c r="I242" s="35" t="s">
        <v>226</v>
      </c>
      <c r="J242" s="45"/>
      <c r="K242" s="64">
        <f t="shared" si="465"/>
        <v>0</v>
      </c>
      <c r="N242" s="13">
        <f t="shared" si="466"/>
        <v>0</v>
      </c>
      <c r="O242" s="13">
        <f t="shared" si="467"/>
        <v>0</v>
      </c>
      <c r="P242" s="13">
        <f t="shared" si="468"/>
        <v>0</v>
      </c>
      <c r="Q242" s="13">
        <f t="shared" si="469"/>
        <v>0</v>
      </c>
      <c r="R242" s="13">
        <f t="shared" si="470"/>
        <v>0</v>
      </c>
      <c r="S242" s="14">
        <f t="shared" si="471"/>
        <v>0</v>
      </c>
      <c r="T242" s="86"/>
      <c r="U242" s="64">
        <f t="shared" si="472"/>
        <v>0</v>
      </c>
      <c r="V242" s="103"/>
      <c r="W242" s="103"/>
      <c r="X242" s="103"/>
      <c r="Y242" s="103"/>
      <c r="Z242" s="105">
        <f t="shared" si="473"/>
        <v>0</v>
      </c>
      <c r="AA242" s="103">
        <f t="shared" si="474"/>
        <v>0</v>
      </c>
    </row>
    <row r="243" spans="1:27" x14ac:dyDescent="0.2">
      <c r="A243" s="116">
        <v>2442</v>
      </c>
      <c r="B243" s="122" t="s">
        <v>44</v>
      </c>
      <c r="C243" s="15"/>
      <c r="D243" s="44"/>
      <c r="E243" s="11">
        <v>1</v>
      </c>
      <c r="G243" s="16">
        <f t="shared" si="464"/>
        <v>1</v>
      </c>
      <c r="H243" s="11">
        <v>1</v>
      </c>
      <c r="I243" s="35" t="s">
        <v>226</v>
      </c>
      <c r="J243" s="45"/>
      <c r="K243" s="64">
        <f t="shared" si="465"/>
        <v>0</v>
      </c>
      <c r="N243" s="13">
        <f t="shared" si="466"/>
        <v>0</v>
      </c>
      <c r="O243" s="13">
        <f t="shared" si="467"/>
        <v>0</v>
      </c>
      <c r="P243" s="13">
        <f t="shared" si="468"/>
        <v>0</v>
      </c>
      <c r="Q243" s="13">
        <f t="shared" si="469"/>
        <v>0</v>
      </c>
      <c r="R243" s="13">
        <f t="shared" si="470"/>
        <v>0</v>
      </c>
      <c r="S243" s="14">
        <f t="shared" si="471"/>
        <v>0</v>
      </c>
      <c r="T243" s="86"/>
      <c r="U243" s="64">
        <f t="shared" si="472"/>
        <v>0</v>
      </c>
      <c r="V243" s="103"/>
      <c r="W243" s="103"/>
      <c r="X243" s="103"/>
      <c r="Y243" s="103"/>
      <c r="Z243" s="105">
        <f t="shared" si="473"/>
        <v>0</v>
      </c>
      <c r="AA243" s="103">
        <f t="shared" si="474"/>
        <v>0</v>
      </c>
    </row>
    <row r="244" spans="1:27" x14ac:dyDescent="0.2">
      <c r="A244" s="116" t="s">
        <v>338</v>
      </c>
      <c r="B244" s="122" t="s">
        <v>339</v>
      </c>
      <c r="C244" s="15"/>
      <c r="D244" s="44"/>
      <c r="E244" s="11">
        <v>1</v>
      </c>
      <c r="G244" s="16">
        <f t="shared" si="464"/>
        <v>1</v>
      </c>
      <c r="H244" s="11">
        <v>1</v>
      </c>
      <c r="I244" s="35" t="s">
        <v>226</v>
      </c>
      <c r="J244" s="45"/>
      <c r="K244" s="64">
        <f t="shared" si="465"/>
        <v>0</v>
      </c>
      <c r="N244" s="13">
        <f t="shared" si="466"/>
        <v>0</v>
      </c>
      <c r="O244" s="13">
        <f t="shared" si="467"/>
        <v>0</v>
      </c>
      <c r="P244" s="13">
        <f t="shared" si="468"/>
        <v>0</v>
      </c>
      <c r="Q244" s="13">
        <f t="shared" si="469"/>
        <v>0</v>
      </c>
      <c r="R244" s="13">
        <f t="shared" si="470"/>
        <v>0</v>
      </c>
      <c r="S244" s="14">
        <f t="shared" si="471"/>
        <v>0</v>
      </c>
      <c r="T244" s="86"/>
      <c r="U244" s="64">
        <f t="shared" si="472"/>
        <v>0</v>
      </c>
      <c r="V244" s="103"/>
      <c r="W244" s="103"/>
      <c r="X244" s="103"/>
      <c r="Y244" s="103"/>
      <c r="Z244" s="105">
        <f t="shared" si="473"/>
        <v>0</v>
      </c>
      <c r="AA244" s="103">
        <f t="shared" si="474"/>
        <v>0</v>
      </c>
    </row>
    <row r="245" spans="1:27" x14ac:dyDescent="0.2">
      <c r="A245" s="116" t="s">
        <v>340</v>
      </c>
      <c r="B245" s="122" t="s">
        <v>341</v>
      </c>
      <c r="C245" s="15"/>
      <c r="D245" s="44"/>
      <c r="E245" s="11">
        <v>1</v>
      </c>
      <c r="G245" s="16">
        <f t="shared" si="464"/>
        <v>1</v>
      </c>
      <c r="H245" s="11">
        <v>1</v>
      </c>
      <c r="I245" s="35" t="s">
        <v>226</v>
      </c>
      <c r="J245" s="45"/>
      <c r="K245" s="64">
        <f t="shared" si="465"/>
        <v>0</v>
      </c>
      <c r="N245" s="13">
        <f t="shared" si="466"/>
        <v>0</v>
      </c>
      <c r="O245" s="13">
        <f t="shared" si="467"/>
        <v>0</v>
      </c>
      <c r="P245" s="13">
        <f t="shared" si="468"/>
        <v>0</v>
      </c>
      <c r="Q245" s="13">
        <f t="shared" si="469"/>
        <v>0</v>
      </c>
      <c r="R245" s="13">
        <f t="shared" si="470"/>
        <v>0</v>
      </c>
      <c r="S245" s="14">
        <f t="shared" si="471"/>
        <v>0</v>
      </c>
      <c r="T245" s="86"/>
      <c r="U245" s="64">
        <f t="shared" si="472"/>
        <v>0</v>
      </c>
      <c r="V245" s="103"/>
      <c r="W245" s="103"/>
      <c r="X245" s="103"/>
      <c r="Y245" s="103"/>
      <c r="Z245" s="105">
        <f t="shared" si="473"/>
        <v>0</v>
      </c>
      <c r="AA245" s="103">
        <f t="shared" si="474"/>
        <v>0</v>
      </c>
    </row>
    <row r="246" spans="1:27" x14ac:dyDescent="0.2">
      <c r="A246" s="116">
        <v>2446</v>
      </c>
      <c r="B246" s="122" t="s">
        <v>757</v>
      </c>
      <c r="C246" s="15"/>
      <c r="D246" s="44"/>
      <c r="E246" s="11">
        <v>1</v>
      </c>
      <c r="G246" s="16">
        <f t="shared" ref="G246" si="485">SUM(D246:F246)</f>
        <v>1</v>
      </c>
      <c r="H246" s="11">
        <v>1</v>
      </c>
      <c r="I246" s="35" t="s">
        <v>226</v>
      </c>
      <c r="J246" s="45"/>
      <c r="K246" s="64">
        <f t="shared" ref="K246" si="486">G246*H246*J246</f>
        <v>0</v>
      </c>
      <c r="N246" s="13">
        <f t="shared" ref="N246" si="487">L246+M246</f>
        <v>0</v>
      </c>
      <c r="O246" s="13">
        <f t="shared" ref="O246" si="488">MAX(K246-N246,0)</f>
        <v>0</v>
      </c>
      <c r="P246" s="13">
        <f t="shared" ref="P246" si="489">N246+O246</f>
        <v>0</v>
      </c>
      <c r="Q246" s="13">
        <f t="shared" ref="Q246" si="490">K246-P246</f>
        <v>0</v>
      </c>
      <c r="R246" s="13">
        <f t="shared" ref="R246" si="491">S246-K246</f>
        <v>0</v>
      </c>
      <c r="S246" s="14">
        <f t="shared" ref="S246" si="492">K246</f>
        <v>0</v>
      </c>
      <c r="T246" s="86"/>
      <c r="U246" s="64">
        <f t="shared" ref="U246" si="493">MAX(K246-SUM(V246:Y246),0)</f>
        <v>0</v>
      </c>
      <c r="V246" s="103"/>
      <c r="W246" s="103"/>
      <c r="X246" s="103"/>
      <c r="Y246" s="103"/>
      <c r="Z246" s="105">
        <f t="shared" ref="Z246" si="494">K246-SUM(U246:Y246)</f>
        <v>0</v>
      </c>
      <c r="AA246" s="103">
        <f t="shared" si="474"/>
        <v>0</v>
      </c>
    </row>
    <row r="247" spans="1:27" x14ac:dyDescent="0.2">
      <c r="A247" s="116">
        <v>2447</v>
      </c>
      <c r="B247" s="122" t="s">
        <v>758</v>
      </c>
      <c r="C247" s="15"/>
      <c r="D247" s="44"/>
      <c r="E247" s="11">
        <v>1</v>
      </c>
      <c r="G247" s="16">
        <f t="shared" ref="G247" si="495">SUM(D247:F247)</f>
        <v>1</v>
      </c>
      <c r="H247" s="11">
        <v>1</v>
      </c>
      <c r="I247" s="35" t="s">
        <v>226</v>
      </c>
      <c r="J247" s="45"/>
      <c r="K247" s="64">
        <f t="shared" ref="K247" si="496">G247*H247*J247</f>
        <v>0</v>
      </c>
      <c r="N247" s="13">
        <f t="shared" ref="N247" si="497">L247+M247</f>
        <v>0</v>
      </c>
      <c r="O247" s="13">
        <f t="shared" ref="O247" si="498">MAX(K247-N247,0)</f>
        <v>0</v>
      </c>
      <c r="P247" s="13">
        <f t="shared" ref="P247" si="499">N247+O247</f>
        <v>0</v>
      </c>
      <c r="Q247" s="13">
        <f t="shared" ref="Q247" si="500">K247-P247</f>
        <v>0</v>
      </c>
      <c r="R247" s="13">
        <f t="shared" ref="R247" si="501">S247-K247</f>
        <v>0</v>
      </c>
      <c r="S247" s="14">
        <f t="shared" ref="S247" si="502">K247</f>
        <v>0</v>
      </c>
      <c r="T247" s="86"/>
      <c r="U247" s="64">
        <f t="shared" ref="U247" si="503">MAX(K247-SUM(V247:Y247),0)</f>
        <v>0</v>
      </c>
      <c r="V247" s="103"/>
      <c r="W247" s="103"/>
      <c r="X247" s="103"/>
      <c r="Y247" s="103"/>
      <c r="Z247" s="105">
        <f t="shared" ref="Z247" si="504">K247-SUM(U247:Y247)</f>
        <v>0</v>
      </c>
      <c r="AA247" s="103">
        <f t="shared" si="474"/>
        <v>0</v>
      </c>
    </row>
    <row r="248" spans="1:27" x14ac:dyDescent="0.2">
      <c r="A248" s="116">
        <v>2460</v>
      </c>
      <c r="B248" s="122" t="s">
        <v>52</v>
      </c>
      <c r="C248" s="15"/>
      <c r="D248" s="44">
        <f>sm</f>
        <v>0</v>
      </c>
      <c r="E248" s="11">
        <f>sm</f>
        <v>0</v>
      </c>
      <c r="G248" s="16">
        <f t="shared" si="464"/>
        <v>0</v>
      </c>
      <c r="H248" s="11">
        <v>1</v>
      </c>
      <c r="I248" s="35" t="s">
        <v>273</v>
      </c>
      <c r="J248" s="45"/>
      <c r="K248" s="64">
        <f t="shared" si="465"/>
        <v>0</v>
      </c>
      <c r="N248" s="13">
        <f t="shared" si="466"/>
        <v>0</v>
      </c>
      <c r="O248" s="13">
        <f t="shared" si="467"/>
        <v>0</v>
      </c>
      <c r="P248" s="13">
        <f t="shared" si="468"/>
        <v>0</v>
      </c>
      <c r="Q248" s="13">
        <f t="shared" si="469"/>
        <v>0</v>
      </c>
      <c r="R248" s="13">
        <f t="shared" si="470"/>
        <v>0</v>
      </c>
      <c r="S248" s="14">
        <f t="shared" si="471"/>
        <v>0</v>
      </c>
      <c r="T248" s="86"/>
      <c r="U248" s="64">
        <f t="shared" si="472"/>
        <v>0</v>
      </c>
      <c r="V248" s="103"/>
      <c r="W248" s="103"/>
      <c r="X248" s="103"/>
      <c r="Y248" s="103"/>
      <c r="Z248" s="105">
        <f t="shared" si="473"/>
        <v>0</v>
      </c>
      <c r="AA248" s="103">
        <f t="shared" si="474"/>
        <v>0</v>
      </c>
    </row>
    <row r="249" spans="1:27" x14ac:dyDescent="0.2">
      <c r="A249" s="116">
        <v>2483</v>
      </c>
      <c r="B249" s="122" t="s">
        <v>342</v>
      </c>
      <c r="C249" s="15"/>
      <c r="D249" s="44"/>
      <c r="E249" s="11">
        <v>1</v>
      </c>
      <c r="G249" s="16">
        <f t="shared" si="464"/>
        <v>1</v>
      </c>
      <c r="H249" s="11">
        <v>1</v>
      </c>
      <c r="I249" s="35" t="s">
        <v>272</v>
      </c>
      <c r="J249" s="45"/>
      <c r="K249" s="64">
        <f t="shared" si="465"/>
        <v>0</v>
      </c>
      <c r="N249" s="13">
        <f t="shared" si="466"/>
        <v>0</v>
      </c>
      <c r="O249" s="13">
        <f t="shared" si="467"/>
        <v>0</v>
      </c>
      <c r="P249" s="13">
        <f t="shared" si="468"/>
        <v>0</v>
      </c>
      <c r="Q249" s="13">
        <f t="shared" si="469"/>
        <v>0</v>
      </c>
      <c r="R249" s="13">
        <f t="shared" si="470"/>
        <v>0</v>
      </c>
      <c r="S249" s="14">
        <f t="shared" si="471"/>
        <v>0</v>
      </c>
      <c r="T249" s="86"/>
      <c r="U249" s="64">
        <f t="shared" si="472"/>
        <v>0</v>
      </c>
      <c r="V249" s="103"/>
      <c r="W249" s="103"/>
      <c r="X249" s="103"/>
      <c r="Y249" s="103"/>
      <c r="Z249" s="105">
        <f t="shared" si="473"/>
        <v>0</v>
      </c>
      <c r="AA249" s="103">
        <f t="shared" si="474"/>
        <v>0</v>
      </c>
    </row>
    <row r="250" spans="1:27" x14ac:dyDescent="0.2">
      <c r="A250" s="116">
        <v>2497</v>
      </c>
      <c r="B250" s="122" t="s">
        <v>161</v>
      </c>
      <c r="C250" s="15"/>
      <c r="D250" s="44"/>
      <c r="E250" s="11">
        <v>1</v>
      </c>
      <c r="G250" s="16">
        <f t="shared" si="464"/>
        <v>1</v>
      </c>
      <c r="H250" s="11">
        <v>1</v>
      </c>
      <c r="I250" s="35" t="s">
        <v>226</v>
      </c>
      <c r="J250" s="45"/>
      <c r="K250" s="64">
        <f t="shared" si="465"/>
        <v>0</v>
      </c>
      <c r="N250" s="13">
        <f t="shared" si="466"/>
        <v>0</v>
      </c>
      <c r="O250" s="13">
        <f t="shared" si="467"/>
        <v>0</v>
      </c>
      <c r="P250" s="13">
        <f t="shared" si="468"/>
        <v>0</v>
      </c>
      <c r="Q250" s="13">
        <f t="shared" si="469"/>
        <v>0</v>
      </c>
      <c r="R250" s="13">
        <f t="shared" si="470"/>
        <v>0</v>
      </c>
      <c r="S250" s="14">
        <v>0</v>
      </c>
      <c r="T250" s="86"/>
      <c r="U250" s="64">
        <f t="shared" si="472"/>
        <v>0</v>
      </c>
      <c r="V250" s="103"/>
      <c r="W250" s="103"/>
      <c r="X250" s="103"/>
      <c r="Y250" s="103"/>
      <c r="Z250" s="105">
        <f t="shared" si="473"/>
        <v>0</v>
      </c>
      <c r="AA250" s="111"/>
    </row>
    <row r="251" spans="1:27" x14ac:dyDescent="0.2">
      <c r="A251" s="116"/>
      <c r="B251" s="124" t="s">
        <v>265</v>
      </c>
      <c r="C251" s="15"/>
      <c r="D251" s="38"/>
      <c r="G251" s="16"/>
      <c r="I251" s="35"/>
      <c r="J251" s="45"/>
      <c r="K251" s="66">
        <f t="shared" ref="K251:Z251" si="505">SUM(K234:K250)</f>
        <v>0</v>
      </c>
      <c r="L251" s="22"/>
      <c r="M251" s="22"/>
      <c r="N251" s="22">
        <f t="shared" si="505"/>
        <v>0</v>
      </c>
      <c r="O251" s="22">
        <f t="shared" si="505"/>
        <v>0</v>
      </c>
      <c r="P251" s="22">
        <f t="shared" si="505"/>
        <v>0</v>
      </c>
      <c r="Q251" s="22">
        <f t="shared" si="505"/>
        <v>0</v>
      </c>
      <c r="R251" s="22">
        <f t="shared" si="505"/>
        <v>0</v>
      </c>
      <c r="S251" s="23">
        <f t="shared" si="505"/>
        <v>0</v>
      </c>
      <c r="T251" s="85">
        <f t="shared" si="505"/>
        <v>0</v>
      </c>
      <c r="U251" s="66">
        <f t="shared" si="505"/>
        <v>0</v>
      </c>
      <c r="V251" s="112">
        <f t="shared" si="505"/>
        <v>0</v>
      </c>
      <c r="W251" s="112">
        <f t="shared" si="505"/>
        <v>0</v>
      </c>
      <c r="X251" s="112"/>
      <c r="Y251" s="112">
        <f t="shared" si="505"/>
        <v>0</v>
      </c>
      <c r="Z251" s="66">
        <f t="shared" si="505"/>
        <v>0</v>
      </c>
      <c r="AA251" s="112">
        <f>SUM(AA234:AA250)</f>
        <v>0</v>
      </c>
    </row>
    <row r="252" spans="1:27" x14ac:dyDescent="0.2">
      <c r="A252" s="116"/>
      <c r="B252" s="122"/>
      <c r="C252" s="15"/>
      <c r="F252" s="11"/>
      <c r="J252" s="45"/>
      <c r="P252" s="13"/>
      <c r="T252" s="86"/>
      <c r="U252" s="64"/>
      <c r="V252" s="103"/>
      <c r="W252" s="103"/>
      <c r="X252" s="103"/>
      <c r="Y252" s="103"/>
      <c r="Z252" s="105">
        <f t="shared" si="473"/>
        <v>0</v>
      </c>
      <c r="AA252" s="103"/>
    </row>
    <row r="253" spans="1:27" x14ac:dyDescent="0.2">
      <c r="A253" s="118" t="s">
        <v>194</v>
      </c>
      <c r="B253" s="98" t="s">
        <v>235</v>
      </c>
      <c r="C253" s="15"/>
      <c r="D253" s="44"/>
      <c r="G253" s="16"/>
      <c r="I253" s="35"/>
      <c r="J253" s="45"/>
      <c r="P253" s="13"/>
      <c r="T253" s="86"/>
      <c r="U253" s="64"/>
      <c r="V253" s="103"/>
      <c r="W253" s="103"/>
      <c r="X253" s="103"/>
      <c r="Y253" s="103"/>
      <c r="Z253" s="105">
        <f t="shared" si="473"/>
        <v>0</v>
      </c>
      <c r="AA253" s="103"/>
    </row>
    <row r="254" spans="1:27" x14ac:dyDescent="0.2">
      <c r="A254" s="116">
        <v>2501</v>
      </c>
      <c r="B254" s="122" t="s">
        <v>53</v>
      </c>
      <c r="C254" s="15"/>
      <c r="E254" s="11">
        <v>1</v>
      </c>
      <c r="G254" s="16">
        <f t="shared" ref="G254:G277" si="506">SUM(D254:F254)</f>
        <v>1</v>
      </c>
      <c r="H254" s="11">
        <v>1</v>
      </c>
      <c r="I254" s="35" t="s">
        <v>272</v>
      </c>
      <c r="J254" s="45"/>
      <c r="K254" s="64">
        <f t="shared" ref="K254:K277" si="507">G254*H254*J254</f>
        <v>0</v>
      </c>
      <c r="N254" s="13">
        <f t="shared" ref="N254:N277" si="508">L254+M254</f>
        <v>0</v>
      </c>
      <c r="O254" s="13">
        <f t="shared" ref="O254:O277" si="509">MAX(K254-N254,0)</f>
        <v>0</v>
      </c>
      <c r="P254" s="13">
        <f t="shared" ref="P254:P277" si="510">N254+O254</f>
        <v>0</v>
      </c>
      <c r="Q254" s="13">
        <f t="shared" ref="Q254:Q277" si="511">K254-P254</f>
        <v>0</v>
      </c>
      <c r="R254" s="13">
        <f t="shared" ref="R254:R277" si="512">S254-K254</f>
        <v>0</v>
      </c>
      <c r="S254" s="14">
        <f t="shared" ref="S254:S277" si="513">K254</f>
        <v>0</v>
      </c>
      <c r="T254" s="86"/>
      <c r="U254" s="64">
        <f t="shared" ref="U254:U277" si="514">MAX(K254-SUM(V254:Y254),0)</f>
        <v>0</v>
      </c>
      <c r="V254" s="103"/>
      <c r="W254" s="103"/>
      <c r="X254" s="103"/>
      <c r="Y254" s="103"/>
      <c r="Z254" s="105">
        <f t="shared" si="473"/>
        <v>0</v>
      </c>
      <c r="AA254" s="103">
        <f t="shared" ref="AA254:AA276" si="515">U254</f>
        <v>0</v>
      </c>
    </row>
    <row r="255" spans="1:27" x14ac:dyDescent="0.2">
      <c r="A255" s="116">
        <v>2503</v>
      </c>
      <c r="B255" s="122" t="s">
        <v>344</v>
      </c>
      <c r="C255" s="15"/>
      <c r="E255" s="11">
        <v>1</v>
      </c>
      <c r="G255" s="16">
        <f t="shared" si="506"/>
        <v>1</v>
      </c>
      <c r="H255" s="11">
        <v>1</v>
      </c>
      <c r="I255" s="35" t="s">
        <v>272</v>
      </c>
      <c r="J255" s="45"/>
      <c r="K255" s="64">
        <f t="shared" si="507"/>
        <v>0</v>
      </c>
      <c r="N255" s="13">
        <f t="shared" si="508"/>
        <v>0</v>
      </c>
      <c r="O255" s="13">
        <f t="shared" si="509"/>
        <v>0</v>
      </c>
      <c r="P255" s="13">
        <f t="shared" si="510"/>
        <v>0</v>
      </c>
      <c r="Q255" s="13">
        <f t="shared" si="511"/>
        <v>0</v>
      </c>
      <c r="R255" s="13">
        <f t="shared" si="512"/>
        <v>0</v>
      </c>
      <c r="S255" s="14">
        <f t="shared" si="513"/>
        <v>0</v>
      </c>
      <c r="T255" s="86"/>
      <c r="U255" s="64">
        <f t="shared" si="514"/>
        <v>0</v>
      </c>
      <c r="V255" s="103"/>
      <c r="W255" s="103"/>
      <c r="X255" s="103"/>
      <c r="Y255" s="103"/>
      <c r="Z255" s="105">
        <f t="shared" si="473"/>
        <v>0</v>
      </c>
      <c r="AA255" s="103">
        <f t="shared" si="515"/>
        <v>0</v>
      </c>
    </row>
    <row r="256" spans="1:27" x14ac:dyDescent="0.2">
      <c r="A256" s="116">
        <v>2504</v>
      </c>
      <c r="B256" s="122" t="s">
        <v>54</v>
      </c>
      <c r="C256" s="15"/>
      <c r="E256" s="11">
        <f>shoot</f>
        <v>0</v>
      </c>
      <c r="G256" s="16">
        <f t="shared" si="506"/>
        <v>0</v>
      </c>
      <c r="H256" s="11">
        <v>1</v>
      </c>
      <c r="I256" s="35" t="s">
        <v>272</v>
      </c>
      <c r="J256" s="45"/>
      <c r="K256" s="64">
        <f t="shared" si="507"/>
        <v>0</v>
      </c>
      <c r="N256" s="13">
        <f t="shared" si="508"/>
        <v>0</v>
      </c>
      <c r="O256" s="13">
        <f t="shared" si="509"/>
        <v>0</v>
      </c>
      <c r="P256" s="13">
        <f t="shared" si="510"/>
        <v>0</v>
      </c>
      <c r="Q256" s="13">
        <f t="shared" si="511"/>
        <v>0</v>
      </c>
      <c r="R256" s="13">
        <f t="shared" si="512"/>
        <v>0</v>
      </c>
      <c r="S256" s="14">
        <f t="shared" si="513"/>
        <v>0</v>
      </c>
      <c r="T256" s="86"/>
      <c r="U256" s="64">
        <f t="shared" si="514"/>
        <v>0</v>
      </c>
      <c r="V256" s="103"/>
      <c r="W256" s="103"/>
      <c r="X256" s="103"/>
      <c r="Y256" s="103"/>
      <c r="Z256" s="105">
        <f t="shared" si="473"/>
        <v>0</v>
      </c>
      <c r="AA256" s="103">
        <f t="shared" si="515"/>
        <v>0</v>
      </c>
    </row>
    <row r="257" spans="1:27" x14ac:dyDescent="0.2">
      <c r="A257" s="116">
        <v>2505</v>
      </c>
      <c r="B257" s="122" t="s">
        <v>55</v>
      </c>
      <c r="C257" s="15"/>
      <c r="D257" s="11">
        <f>shoot</f>
        <v>0</v>
      </c>
      <c r="E257" s="11">
        <f>shoot</f>
        <v>0</v>
      </c>
      <c r="G257" s="16">
        <f t="shared" si="506"/>
        <v>0</v>
      </c>
      <c r="H257" s="11">
        <v>1</v>
      </c>
      <c r="I257" s="35" t="s">
        <v>272</v>
      </c>
      <c r="J257" s="45"/>
      <c r="K257" s="64">
        <f t="shared" si="507"/>
        <v>0</v>
      </c>
      <c r="N257" s="13">
        <f t="shared" si="508"/>
        <v>0</v>
      </c>
      <c r="O257" s="13">
        <f t="shared" si="509"/>
        <v>0</v>
      </c>
      <c r="P257" s="13">
        <f t="shared" si="510"/>
        <v>0</v>
      </c>
      <c r="Q257" s="13">
        <f t="shared" si="511"/>
        <v>0</v>
      </c>
      <c r="R257" s="13">
        <f t="shared" si="512"/>
        <v>0</v>
      </c>
      <c r="S257" s="14">
        <f t="shared" si="513"/>
        <v>0</v>
      </c>
      <c r="T257" s="86"/>
      <c r="U257" s="64">
        <f t="shared" si="514"/>
        <v>0</v>
      </c>
      <c r="V257" s="103"/>
      <c r="W257" s="103"/>
      <c r="X257" s="103"/>
      <c r="Y257" s="103"/>
      <c r="Z257" s="105">
        <f t="shared" si="473"/>
        <v>0</v>
      </c>
      <c r="AA257" s="103">
        <f t="shared" si="515"/>
        <v>0</v>
      </c>
    </row>
    <row r="258" spans="1:27" x14ac:dyDescent="0.2">
      <c r="A258" s="116">
        <v>2506</v>
      </c>
      <c r="B258" s="122" t="s">
        <v>56</v>
      </c>
      <c r="C258" s="15"/>
      <c r="D258" s="44"/>
      <c r="E258" s="11">
        <v>1</v>
      </c>
      <c r="G258" s="16">
        <f t="shared" si="506"/>
        <v>1</v>
      </c>
      <c r="H258" s="11">
        <v>1</v>
      </c>
      <c r="I258" s="35" t="s">
        <v>272</v>
      </c>
      <c r="J258" s="45"/>
      <c r="K258" s="64">
        <f t="shared" si="507"/>
        <v>0</v>
      </c>
      <c r="N258" s="13">
        <f t="shared" si="508"/>
        <v>0</v>
      </c>
      <c r="O258" s="13">
        <f t="shared" si="509"/>
        <v>0</v>
      </c>
      <c r="P258" s="13">
        <f t="shared" si="510"/>
        <v>0</v>
      </c>
      <c r="Q258" s="13">
        <f t="shared" si="511"/>
        <v>0</v>
      </c>
      <c r="R258" s="13">
        <f t="shared" si="512"/>
        <v>0</v>
      </c>
      <c r="S258" s="14">
        <f t="shared" si="513"/>
        <v>0</v>
      </c>
      <c r="T258" s="86"/>
      <c r="U258" s="64">
        <f t="shared" si="514"/>
        <v>0</v>
      </c>
      <c r="V258" s="103"/>
      <c r="W258" s="103"/>
      <c r="X258" s="103"/>
      <c r="Y258" s="103"/>
      <c r="Z258" s="105">
        <f t="shared" si="473"/>
        <v>0</v>
      </c>
      <c r="AA258" s="103">
        <f t="shared" si="515"/>
        <v>0</v>
      </c>
    </row>
    <row r="259" spans="1:27" x14ac:dyDescent="0.2">
      <c r="A259" s="116" t="s">
        <v>345</v>
      </c>
      <c r="B259" s="122" t="s">
        <v>346</v>
      </c>
      <c r="C259" s="15"/>
      <c r="D259" s="44"/>
      <c r="E259" s="11">
        <v>1</v>
      </c>
      <c r="G259" s="16">
        <f t="shared" si="506"/>
        <v>1</v>
      </c>
      <c r="H259" s="11">
        <v>1</v>
      </c>
      <c r="I259" s="35" t="s">
        <v>272</v>
      </c>
      <c r="J259" s="45"/>
      <c r="K259" s="64">
        <f t="shared" si="507"/>
        <v>0</v>
      </c>
      <c r="N259" s="13">
        <f t="shared" si="508"/>
        <v>0</v>
      </c>
      <c r="O259" s="13">
        <f t="shared" si="509"/>
        <v>0</v>
      </c>
      <c r="P259" s="13">
        <f t="shared" si="510"/>
        <v>0</v>
      </c>
      <c r="Q259" s="13">
        <f t="shared" si="511"/>
        <v>0</v>
      </c>
      <c r="R259" s="13">
        <f t="shared" si="512"/>
        <v>0</v>
      </c>
      <c r="S259" s="14">
        <f t="shared" si="513"/>
        <v>0</v>
      </c>
      <c r="T259" s="86"/>
      <c r="U259" s="64">
        <f t="shared" si="514"/>
        <v>0</v>
      </c>
      <c r="V259" s="103"/>
      <c r="W259" s="103"/>
      <c r="X259" s="103"/>
      <c r="Y259" s="103"/>
      <c r="Z259" s="105">
        <f t="shared" si="473"/>
        <v>0</v>
      </c>
      <c r="AA259" s="103">
        <f t="shared" si="515"/>
        <v>0</v>
      </c>
    </row>
    <row r="260" spans="1:27" x14ac:dyDescent="0.2">
      <c r="A260" s="116" t="s">
        <v>276</v>
      </c>
      <c r="B260" s="122" t="s">
        <v>277</v>
      </c>
      <c r="C260" s="15"/>
      <c r="D260" s="11">
        <f>E260/10</f>
        <v>0</v>
      </c>
      <c r="E260" s="11">
        <f>shoot</f>
        <v>0</v>
      </c>
      <c r="G260" s="16">
        <f t="shared" si="506"/>
        <v>0</v>
      </c>
      <c r="H260" s="11">
        <v>1</v>
      </c>
      <c r="I260" s="35" t="s">
        <v>272</v>
      </c>
      <c r="J260" s="45"/>
      <c r="K260" s="64">
        <f t="shared" si="507"/>
        <v>0</v>
      </c>
      <c r="N260" s="13">
        <f t="shared" si="508"/>
        <v>0</v>
      </c>
      <c r="O260" s="13">
        <f t="shared" si="509"/>
        <v>0</v>
      </c>
      <c r="P260" s="13">
        <f t="shared" si="510"/>
        <v>0</v>
      </c>
      <c r="Q260" s="13">
        <f t="shared" si="511"/>
        <v>0</v>
      </c>
      <c r="R260" s="13">
        <f t="shared" si="512"/>
        <v>0</v>
      </c>
      <c r="S260" s="14">
        <f t="shared" si="513"/>
        <v>0</v>
      </c>
      <c r="T260" s="86"/>
      <c r="U260" s="64">
        <f t="shared" si="514"/>
        <v>0</v>
      </c>
      <c r="V260" s="103"/>
      <c r="W260" s="103"/>
      <c r="X260" s="103"/>
      <c r="Y260" s="103"/>
      <c r="Z260" s="105">
        <f t="shared" si="473"/>
        <v>0</v>
      </c>
      <c r="AA260" s="103">
        <f t="shared" si="515"/>
        <v>0</v>
      </c>
    </row>
    <row r="261" spans="1:27" x14ac:dyDescent="0.2">
      <c r="A261" s="116" t="s">
        <v>347</v>
      </c>
      <c r="B261" s="122" t="s">
        <v>348</v>
      </c>
      <c r="C261" s="15"/>
      <c r="E261" s="11">
        <f>shoot</f>
        <v>0</v>
      </c>
      <c r="G261" s="16">
        <f t="shared" si="506"/>
        <v>0</v>
      </c>
      <c r="H261" s="11">
        <v>1</v>
      </c>
      <c r="I261" s="35" t="s">
        <v>272</v>
      </c>
      <c r="J261" s="45"/>
      <c r="K261" s="64">
        <f t="shared" si="507"/>
        <v>0</v>
      </c>
      <c r="N261" s="13">
        <f t="shared" si="508"/>
        <v>0</v>
      </c>
      <c r="O261" s="13">
        <f t="shared" si="509"/>
        <v>0</v>
      </c>
      <c r="P261" s="13">
        <f t="shared" si="510"/>
        <v>0</v>
      </c>
      <c r="Q261" s="13">
        <f t="shared" si="511"/>
        <v>0</v>
      </c>
      <c r="R261" s="13">
        <f t="shared" si="512"/>
        <v>0</v>
      </c>
      <c r="S261" s="14">
        <f t="shared" si="513"/>
        <v>0</v>
      </c>
      <c r="T261" s="86"/>
      <c r="U261" s="64">
        <f t="shared" si="514"/>
        <v>0</v>
      </c>
      <c r="V261" s="103"/>
      <c r="W261" s="103"/>
      <c r="X261" s="103"/>
      <c r="Y261" s="103"/>
      <c r="Z261" s="105">
        <f t="shared" si="473"/>
        <v>0</v>
      </c>
      <c r="AA261" s="103">
        <f t="shared" si="515"/>
        <v>0</v>
      </c>
    </row>
    <row r="262" spans="1:27" x14ac:dyDescent="0.2">
      <c r="A262" s="116" t="s">
        <v>350</v>
      </c>
      <c r="B262" s="122" t="s">
        <v>349</v>
      </c>
      <c r="C262" s="15"/>
      <c r="E262" s="11">
        <v>1</v>
      </c>
      <c r="G262" s="16">
        <f t="shared" si="506"/>
        <v>1</v>
      </c>
      <c r="H262" s="11">
        <v>1</v>
      </c>
      <c r="I262" s="35" t="s">
        <v>272</v>
      </c>
      <c r="J262" s="45"/>
      <c r="K262" s="64">
        <f t="shared" si="507"/>
        <v>0</v>
      </c>
      <c r="N262" s="13">
        <f t="shared" si="508"/>
        <v>0</v>
      </c>
      <c r="O262" s="13">
        <f t="shared" si="509"/>
        <v>0</v>
      </c>
      <c r="P262" s="13">
        <f t="shared" si="510"/>
        <v>0</v>
      </c>
      <c r="Q262" s="13">
        <f t="shared" si="511"/>
        <v>0</v>
      </c>
      <c r="R262" s="13">
        <f t="shared" si="512"/>
        <v>0</v>
      </c>
      <c r="S262" s="14">
        <f t="shared" si="513"/>
        <v>0</v>
      </c>
      <c r="T262" s="86"/>
      <c r="U262" s="64">
        <f t="shared" si="514"/>
        <v>0</v>
      </c>
      <c r="V262" s="103"/>
      <c r="W262" s="103"/>
      <c r="X262" s="103"/>
      <c r="Y262" s="103"/>
      <c r="Z262" s="105">
        <f t="shared" si="473"/>
        <v>0</v>
      </c>
      <c r="AA262" s="103">
        <f t="shared" si="515"/>
        <v>0</v>
      </c>
    </row>
    <row r="263" spans="1:27" x14ac:dyDescent="0.2">
      <c r="A263" s="116" t="s">
        <v>352</v>
      </c>
      <c r="B263" s="122" t="s">
        <v>351</v>
      </c>
      <c r="C263" s="15"/>
      <c r="E263" s="11">
        <v>1</v>
      </c>
      <c r="G263" s="16">
        <f t="shared" si="506"/>
        <v>1</v>
      </c>
      <c r="H263" s="11">
        <v>1</v>
      </c>
      <c r="I263" s="35" t="s">
        <v>272</v>
      </c>
      <c r="J263" s="45"/>
      <c r="K263" s="64">
        <f t="shared" si="507"/>
        <v>0</v>
      </c>
      <c r="N263" s="13">
        <f t="shared" si="508"/>
        <v>0</v>
      </c>
      <c r="O263" s="13">
        <f t="shared" si="509"/>
        <v>0</v>
      </c>
      <c r="P263" s="13">
        <f t="shared" si="510"/>
        <v>0</v>
      </c>
      <c r="Q263" s="13">
        <f t="shared" si="511"/>
        <v>0</v>
      </c>
      <c r="R263" s="13">
        <f t="shared" si="512"/>
        <v>0</v>
      </c>
      <c r="S263" s="14">
        <f t="shared" si="513"/>
        <v>0</v>
      </c>
      <c r="T263" s="86"/>
      <c r="U263" s="64">
        <f t="shared" si="514"/>
        <v>0</v>
      </c>
      <c r="V263" s="103"/>
      <c r="W263" s="103"/>
      <c r="X263" s="103"/>
      <c r="Y263" s="103"/>
      <c r="Z263" s="105">
        <f t="shared" si="473"/>
        <v>0</v>
      </c>
      <c r="AA263" s="103">
        <f t="shared" si="515"/>
        <v>0</v>
      </c>
    </row>
    <row r="264" spans="1:27" x14ac:dyDescent="0.2">
      <c r="A264" s="116">
        <v>2512</v>
      </c>
      <c r="B264" s="122" t="s">
        <v>759</v>
      </c>
      <c r="C264" s="15"/>
      <c r="E264" s="11">
        <v>1</v>
      </c>
      <c r="G264" s="16">
        <f t="shared" ref="G264" si="516">SUM(D264:F264)</f>
        <v>1</v>
      </c>
      <c r="H264" s="11">
        <v>1</v>
      </c>
      <c r="I264" s="35" t="s">
        <v>272</v>
      </c>
      <c r="J264" s="45"/>
      <c r="K264" s="64">
        <f t="shared" ref="K264" si="517">G264*H264*J264</f>
        <v>0</v>
      </c>
      <c r="N264" s="13">
        <f t="shared" ref="N264" si="518">L264+M264</f>
        <v>0</v>
      </c>
      <c r="O264" s="13">
        <f t="shared" ref="O264" si="519">MAX(K264-N264,0)</f>
        <v>0</v>
      </c>
      <c r="P264" s="13">
        <f t="shared" ref="P264" si="520">N264+O264</f>
        <v>0</v>
      </c>
      <c r="Q264" s="13">
        <f t="shared" ref="Q264" si="521">K264-P264</f>
        <v>0</v>
      </c>
      <c r="R264" s="13">
        <f t="shared" ref="R264" si="522">S264-K264</f>
        <v>0</v>
      </c>
      <c r="S264" s="14">
        <f t="shared" ref="S264" si="523">K264</f>
        <v>0</v>
      </c>
      <c r="T264" s="86"/>
      <c r="U264" s="64">
        <f t="shared" ref="U264" si="524">MAX(K264-SUM(V264:Y264),0)</f>
        <v>0</v>
      </c>
      <c r="V264" s="103"/>
      <c r="W264" s="103"/>
      <c r="X264" s="103"/>
      <c r="Y264" s="103"/>
      <c r="Z264" s="105">
        <f t="shared" ref="Z264" si="525">K264-SUM(U264:Y264)</f>
        <v>0</v>
      </c>
      <c r="AA264" s="103">
        <f t="shared" si="515"/>
        <v>0</v>
      </c>
    </row>
    <row r="265" spans="1:27" x14ac:dyDescent="0.2">
      <c r="A265" s="116" t="s">
        <v>354</v>
      </c>
      <c r="B265" s="122" t="s">
        <v>353</v>
      </c>
      <c r="C265" s="15"/>
      <c r="E265" s="11">
        <v>1</v>
      </c>
      <c r="G265" s="16">
        <f t="shared" si="506"/>
        <v>1</v>
      </c>
      <c r="H265" s="11">
        <v>1</v>
      </c>
      <c r="I265" s="35" t="s">
        <v>272</v>
      </c>
      <c r="J265" s="45"/>
      <c r="K265" s="64">
        <f t="shared" si="507"/>
        <v>0</v>
      </c>
      <c r="N265" s="13">
        <f t="shared" si="508"/>
        <v>0</v>
      </c>
      <c r="O265" s="13">
        <f t="shared" si="509"/>
        <v>0</v>
      </c>
      <c r="P265" s="13">
        <f t="shared" si="510"/>
        <v>0</v>
      </c>
      <c r="Q265" s="13">
        <f t="shared" si="511"/>
        <v>0</v>
      </c>
      <c r="R265" s="13">
        <f t="shared" si="512"/>
        <v>0</v>
      </c>
      <c r="S265" s="14">
        <f t="shared" si="513"/>
        <v>0</v>
      </c>
      <c r="T265" s="86"/>
      <c r="U265" s="64">
        <f t="shared" si="514"/>
        <v>0</v>
      </c>
      <c r="V265" s="103"/>
      <c r="W265" s="103"/>
      <c r="X265" s="103"/>
      <c r="Y265" s="103"/>
      <c r="Z265" s="105">
        <f t="shared" ref="Z265:Z277" si="526">K265-SUM(U265:Y265)</f>
        <v>0</v>
      </c>
      <c r="AA265" s="103">
        <f t="shared" si="515"/>
        <v>0</v>
      </c>
    </row>
    <row r="266" spans="1:27" x14ac:dyDescent="0.2">
      <c r="A266" s="116">
        <v>2518</v>
      </c>
      <c r="B266" s="122" t="s">
        <v>57</v>
      </c>
      <c r="C266" s="15"/>
      <c r="E266" s="11">
        <v>1</v>
      </c>
      <c r="G266" s="16">
        <f t="shared" si="506"/>
        <v>1</v>
      </c>
      <c r="H266" s="11">
        <v>1</v>
      </c>
      <c r="I266" s="35" t="s">
        <v>272</v>
      </c>
      <c r="J266" s="45"/>
      <c r="K266" s="64">
        <f t="shared" si="507"/>
        <v>0</v>
      </c>
      <c r="N266" s="13">
        <f t="shared" si="508"/>
        <v>0</v>
      </c>
      <c r="O266" s="13">
        <f t="shared" si="509"/>
        <v>0</v>
      </c>
      <c r="P266" s="13">
        <f t="shared" si="510"/>
        <v>0</v>
      </c>
      <c r="Q266" s="13">
        <f t="shared" si="511"/>
        <v>0</v>
      </c>
      <c r="R266" s="13">
        <f t="shared" si="512"/>
        <v>0</v>
      </c>
      <c r="S266" s="14">
        <f t="shared" si="513"/>
        <v>0</v>
      </c>
      <c r="T266" s="86"/>
      <c r="U266" s="64">
        <f t="shared" si="514"/>
        <v>0</v>
      </c>
      <c r="V266" s="103"/>
      <c r="W266" s="103"/>
      <c r="X266" s="103"/>
      <c r="Y266" s="103"/>
      <c r="Z266" s="105">
        <f t="shared" si="526"/>
        <v>0</v>
      </c>
      <c r="AA266" s="103">
        <f t="shared" si="515"/>
        <v>0</v>
      </c>
    </row>
    <row r="267" spans="1:27" x14ac:dyDescent="0.2">
      <c r="A267" s="116">
        <v>2519</v>
      </c>
      <c r="B267" s="122" t="s">
        <v>58</v>
      </c>
      <c r="C267" s="15"/>
      <c r="E267" s="11">
        <v>1</v>
      </c>
      <c r="G267" s="16">
        <f t="shared" si="506"/>
        <v>1</v>
      </c>
      <c r="H267" s="11">
        <v>1</v>
      </c>
      <c r="I267" s="35" t="s">
        <v>272</v>
      </c>
      <c r="J267" s="45"/>
      <c r="K267" s="64">
        <f t="shared" si="507"/>
        <v>0</v>
      </c>
      <c r="N267" s="13">
        <f t="shared" si="508"/>
        <v>0</v>
      </c>
      <c r="O267" s="13">
        <f t="shared" si="509"/>
        <v>0</v>
      </c>
      <c r="P267" s="13">
        <f t="shared" si="510"/>
        <v>0</v>
      </c>
      <c r="Q267" s="13">
        <f t="shared" si="511"/>
        <v>0</v>
      </c>
      <c r="R267" s="13">
        <f t="shared" si="512"/>
        <v>0</v>
      </c>
      <c r="S267" s="14">
        <f t="shared" si="513"/>
        <v>0</v>
      </c>
      <c r="T267" s="86"/>
      <c r="U267" s="64">
        <f t="shared" si="514"/>
        <v>0</v>
      </c>
      <c r="V267" s="103"/>
      <c r="W267" s="103"/>
      <c r="X267" s="103"/>
      <c r="Y267" s="103"/>
      <c r="Z267" s="105">
        <f t="shared" si="526"/>
        <v>0</v>
      </c>
      <c r="AA267" s="103">
        <f t="shared" si="515"/>
        <v>0</v>
      </c>
    </row>
    <row r="268" spans="1:27" x14ac:dyDescent="0.2">
      <c r="A268" s="116">
        <v>2520</v>
      </c>
      <c r="B268" s="122" t="s">
        <v>59</v>
      </c>
      <c r="C268" s="15"/>
      <c r="E268" s="11">
        <v>1</v>
      </c>
      <c r="G268" s="16">
        <f t="shared" si="506"/>
        <v>1</v>
      </c>
      <c r="H268" s="11">
        <v>1</v>
      </c>
      <c r="I268" s="35" t="s">
        <v>272</v>
      </c>
      <c r="J268" s="45"/>
      <c r="K268" s="64">
        <f t="shared" si="507"/>
        <v>0</v>
      </c>
      <c r="N268" s="13">
        <f t="shared" si="508"/>
        <v>0</v>
      </c>
      <c r="O268" s="13">
        <f t="shared" si="509"/>
        <v>0</v>
      </c>
      <c r="P268" s="13">
        <f t="shared" si="510"/>
        <v>0</v>
      </c>
      <c r="Q268" s="13">
        <f t="shared" si="511"/>
        <v>0</v>
      </c>
      <c r="R268" s="13">
        <f t="shared" si="512"/>
        <v>0</v>
      </c>
      <c r="S268" s="14">
        <f t="shared" si="513"/>
        <v>0</v>
      </c>
      <c r="T268" s="86"/>
      <c r="U268" s="64">
        <f t="shared" si="514"/>
        <v>0</v>
      </c>
      <c r="V268" s="103"/>
      <c r="W268" s="103"/>
      <c r="X268" s="103"/>
      <c r="Y268" s="103"/>
      <c r="Z268" s="105">
        <f t="shared" si="526"/>
        <v>0</v>
      </c>
      <c r="AA268" s="103">
        <f t="shared" si="515"/>
        <v>0</v>
      </c>
    </row>
    <row r="269" spans="1:27" x14ac:dyDescent="0.2">
      <c r="A269" s="116">
        <v>2539</v>
      </c>
      <c r="B269" s="122" t="s">
        <v>60</v>
      </c>
      <c r="C269" s="15"/>
      <c r="E269" s="11">
        <v>1</v>
      </c>
      <c r="G269" s="16">
        <f t="shared" si="506"/>
        <v>1</v>
      </c>
      <c r="H269" s="11">
        <v>1</v>
      </c>
      <c r="I269" s="35" t="s">
        <v>272</v>
      </c>
      <c r="J269" s="45"/>
      <c r="K269" s="64">
        <f t="shared" si="507"/>
        <v>0</v>
      </c>
      <c r="N269" s="13">
        <f t="shared" si="508"/>
        <v>0</v>
      </c>
      <c r="O269" s="13">
        <f t="shared" si="509"/>
        <v>0</v>
      </c>
      <c r="P269" s="13">
        <f t="shared" si="510"/>
        <v>0</v>
      </c>
      <c r="Q269" s="13">
        <f t="shared" si="511"/>
        <v>0</v>
      </c>
      <c r="R269" s="13">
        <f t="shared" si="512"/>
        <v>0</v>
      </c>
      <c r="S269" s="14">
        <f t="shared" si="513"/>
        <v>0</v>
      </c>
      <c r="T269" s="86"/>
      <c r="U269" s="64">
        <f t="shared" si="514"/>
        <v>0</v>
      </c>
      <c r="V269" s="103"/>
      <c r="W269" s="103"/>
      <c r="X269" s="103"/>
      <c r="Y269" s="103"/>
      <c r="Z269" s="105">
        <f t="shared" si="526"/>
        <v>0</v>
      </c>
      <c r="AA269" s="103">
        <f t="shared" si="515"/>
        <v>0</v>
      </c>
    </row>
    <row r="270" spans="1:27" x14ac:dyDescent="0.2">
      <c r="A270" s="116">
        <v>2540</v>
      </c>
      <c r="B270" s="122" t="s">
        <v>760</v>
      </c>
      <c r="C270" s="15"/>
      <c r="D270" s="44"/>
      <c r="E270" s="11">
        <v>1</v>
      </c>
      <c r="G270" s="16">
        <f t="shared" si="506"/>
        <v>1</v>
      </c>
      <c r="H270" s="11">
        <v>1</v>
      </c>
      <c r="I270" s="35" t="s">
        <v>226</v>
      </c>
      <c r="J270" s="45"/>
      <c r="K270" s="64">
        <f t="shared" si="507"/>
        <v>0</v>
      </c>
      <c r="N270" s="13">
        <f t="shared" si="508"/>
        <v>0</v>
      </c>
      <c r="O270" s="13">
        <f t="shared" si="509"/>
        <v>0</v>
      </c>
      <c r="P270" s="13">
        <f t="shared" si="510"/>
        <v>0</v>
      </c>
      <c r="Q270" s="13">
        <f t="shared" si="511"/>
        <v>0</v>
      </c>
      <c r="R270" s="13">
        <f t="shared" si="512"/>
        <v>0</v>
      </c>
      <c r="S270" s="14">
        <f t="shared" si="513"/>
        <v>0</v>
      </c>
      <c r="T270" s="86"/>
      <c r="U270" s="64">
        <f t="shared" si="514"/>
        <v>0</v>
      </c>
      <c r="V270" s="103"/>
      <c r="W270" s="103"/>
      <c r="X270" s="103"/>
      <c r="Y270" s="103"/>
      <c r="Z270" s="105">
        <f t="shared" si="526"/>
        <v>0</v>
      </c>
      <c r="AA270" s="103">
        <f t="shared" si="515"/>
        <v>0</v>
      </c>
    </row>
    <row r="271" spans="1:27" x14ac:dyDescent="0.2">
      <c r="A271" s="116">
        <v>2541</v>
      </c>
      <c r="B271" s="122" t="s">
        <v>61</v>
      </c>
      <c r="C271" s="15"/>
      <c r="E271" s="11">
        <v>1</v>
      </c>
      <c r="G271" s="16">
        <f t="shared" si="506"/>
        <v>1</v>
      </c>
      <c r="H271" s="11">
        <v>1</v>
      </c>
      <c r="I271" s="35" t="s">
        <v>226</v>
      </c>
      <c r="J271" s="45"/>
      <c r="K271" s="64">
        <f t="shared" si="507"/>
        <v>0</v>
      </c>
      <c r="N271" s="13">
        <f t="shared" si="508"/>
        <v>0</v>
      </c>
      <c r="O271" s="13">
        <f t="shared" si="509"/>
        <v>0</v>
      </c>
      <c r="P271" s="13">
        <f t="shared" si="510"/>
        <v>0</v>
      </c>
      <c r="Q271" s="13">
        <f t="shared" si="511"/>
        <v>0</v>
      </c>
      <c r="R271" s="13">
        <f t="shared" si="512"/>
        <v>0</v>
      </c>
      <c r="S271" s="14">
        <f t="shared" si="513"/>
        <v>0</v>
      </c>
      <c r="T271" s="86"/>
      <c r="U271" s="64">
        <f t="shared" si="514"/>
        <v>0</v>
      </c>
      <c r="V271" s="103"/>
      <c r="W271" s="103"/>
      <c r="X271" s="103"/>
      <c r="Y271" s="103"/>
      <c r="Z271" s="105">
        <f t="shared" si="526"/>
        <v>0</v>
      </c>
      <c r="AA271" s="103">
        <f t="shared" si="515"/>
        <v>0</v>
      </c>
    </row>
    <row r="272" spans="1:27" x14ac:dyDescent="0.2">
      <c r="A272" s="116">
        <v>2542</v>
      </c>
      <c r="B272" s="122" t="s">
        <v>44</v>
      </c>
      <c r="C272" s="15"/>
      <c r="E272" s="11">
        <v>1</v>
      </c>
      <c r="G272" s="16">
        <f t="shared" si="506"/>
        <v>1</v>
      </c>
      <c r="H272" s="11">
        <v>1</v>
      </c>
      <c r="I272" s="35" t="s">
        <v>226</v>
      </c>
      <c r="J272" s="45"/>
      <c r="K272" s="64">
        <f t="shared" si="507"/>
        <v>0</v>
      </c>
      <c r="N272" s="13">
        <f t="shared" si="508"/>
        <v>0</v>
      </c>
      <c r="O272" s="13">
        <f t="shared" si="509"/>
        <v>0</v>
      </c>
      <c r="P272" s="13">
        <f t="shared" si="510"/>
        <v>0</v>
      </c>
      <c r="Q272" s="13">
        <f t="shared" si="511"/>
        <v>0</v>
      </c>
      <c r="R272" s="13">
        <f t="shared" si="512"/>
        <v>0</v>
      </c>
      <c r="S272" s="14">
        <f t="shared" si="513"/>
        <v>0</v>
      </c>
      <c r="T272" s="86"/>
      <c r="U272" s="64">
        <f t="shared" si="514"/>
        <v>0</v>
      </c>
      <c r="V272" s="103"/>
      <c r="W272" s="103"/>
      <c r="X272" s="103"/>
      <c r="Y272" s="103"/>
      <c r="Z272" s="105">
        <f t="shared" si="526"/>
        <v>0</v>
      </c>
      <c r="AA272" s="103">
        <f t="shared" si="515"/>
        <v>0</v>
      </c>
    </row>
    <row r="273" spans="1:27" x14ac:dyDescent="0.2">
      <c r="A273" s="116" t="s">
        <v>355</v>
      </c>
      <c r="B273" s="122" t="s">
        <v>917</v>
      </c>
      <c r="C273" s="15"/>
      <c r="E273" s="11">
        <v>1</v>
      </c>
      <c r="G273" s="16">
        <f t="shared" si="506"/>
        <v>1</v>
      </c>
      <c r="H273" s="11">
        <v>1</v>
      </c>
      <c r="I273" s="35" t="s">
        <v>226</v>
      </c>
      <c r="J273" s="45"/>
      <c r="K273" s="64">
        <f t="shared" si="507"/>
        <v>0</v>
      </c>
      <c r="N273" s="13">
        <f t="shared" si="508"/>
        <v>0</v>
      </c>
      <c r="O273" s="13">
        <f t="shared" si="509"/>
        <v>0</v>
      </c>
      <c r="P273" s="13">
        <f t="shared" si="510"/>
        <v>0</v>
      </c>
      <c r="Q273" s="13">
        <f t="shared" si="511"/>
        <v>0</v>
      </c>
      <c r="R273" s="13">
        <f t="shared" si="512"/>
        <v>0</v>
      </c>
      <c r="S273" s="14">
        <f t="shared" si="513"/>
        <v>0</v>
      </c>
      <c r="T273" s="86"/>
      <c r="U273" s="64">
        <f t="shared" si="514"/>
        <v>0</v>
      </c>
      <c r="V273" s="103"/>
      <c r="W273" s="103"/>
      <c r="X273" s="103"/>
      <c r="Y273" s="103"/>
      <c r="Z273" s="105">
        <f t="shared" si="526"/>
        <v>0</v>
      </c>
      <c r="AA273" s="103">
        <f t="shared" si="515"/>
        <v>0</v>
      </c>
    </row>
    <row r="274" spans="1:27" x14ac:dyDescent="0.2">
      <c r="A274" s="116">
        <v>2544</v>
      </c>
      <c r="B274" s="122" t="s">
        <v>761</v>
      </c>
      <c r="C274" s="15"/>
      <c r="E274" s="11">
        <v>1</v>
      </c>
      <c r="G274" s="16">
        <f t="shared" ref="G274" si="527">SUM(D274:F274)</f>
        <v>1</v>
      </c>
      <c r="H274" s="11">
        <v>1</v>
      </c>
      <c r="I274" s="35" t="s">
        <v>226</v>
      </c>
      <c r="J274" s="45"/>
      <c r="K274" s="64">
        <f t="shared" ref="K274" si="528">G274*H274*J274</f>
        <v>0</v>
      </c>
      <c r="N274" s="13">
        <f t="shared" ref="N274" si="529">L274+M274</f>
        <v>0</v>
      </c>
      <c r="O274" s="13">
        <f t="shared" ref="O274" si="530">MAX(K274-N274,0)</f>
        <v>0</v>
      </c>
      <c r="P274" s="13">
        <f t="shared" ref="P274" si="531">N274+O274</f>
        <v>0</v>
      </c>
      <c r="Q274" s="13">
        <f t="shared" ref="Q274" si="532">K274-P274</f>
        <v>0</v>
      </c>
      <c r="R274" s="13">
        <f t="shared" ref="R274" si="533">S274-K274</f>
        <v>0</v>
      </c>
      <c r="S274" s="14">
        <f t="shared" ref="S274" si="534">K274</f>
        <v>0</v>
      </c>
      <c r="T274" s="86"/>
      <c r="U274" s="64">
        <f t="shared" ref="U274" si="535">MAX(K274-SUM(V274:Y274),0)</f>
        <v>0</v>
      </c>
      <c r="V274" s="103"/>
      <c r="W274" s="103"/>
      <c r="X274" s="103"/>
      <c r="Y274" s="103"/>
      <c r="Z274" s="105">
        <f t="shared" ref="Z274" si="536">K274-SUM(U274:Y274)</f>
        <v>0</v>
      </c>
      <c r="AA274" s="103">
        <f t="shared" si="515"/>
        <v>0</v>
      </c>
    </row>
    <row r="275" spans="1:27" x14ac:dyDescent="0.2">
      <c r="A275" s="116">
        <v>2575</v>
      </c>
      <c r="B275" s="122" t="s">
        <v>62</v>
      </c>
      <c r="C275" s="15"/>
      <c r="E275" s="11">
        <v>1</v>
      </c>
      <c r="G275" s="16">
        <f t="shared" si="506"/>
        <v>1</v>
      </c>
      <c r="H275" s="11">
        <v>1</v>
      </c>
      <c r="I275" s="35" t="s">
        <v>226</v>
      </c>
      <c r="J275" s="45"/>
      <c r="K275" s="64">
        <f t="shared" si="507"/>
        <v>0</v>
      </c>
      <c r="N275" s="13">
        <f t="shared" si="508"/>
        <v>0</v>
      </c>
      <c r="O275" s="13">
        <f t="shared" si="509"/>
        <v>0</v>
      </c>
      <c r="P275" s="13">
        <f t="shared" si="510"/>
        <v>0</v>
      </c>
      <c r="Q275" s="13">
        <f t="shared" si="511"/>
        <v>0</v>
      </c>
      <c r="R275" s="13">
        <f t="shared" si="512"/>
        <v>0</v>
      </c>
      <c r="S275" s="14">
        <f t="shared" si="513"/>
        <v>0</v>
      </c>
      <c r="T275" s="86"/>
      <c r="U275" s="64">
        <f t="shared" si="514"/>
        <v>0</v>
      </c>
      <c r="V275" s="103"/>
      <c r="W275" s="103"/>
      <c r="X275" s="103"/>
      <c r="Y275" s="103"/>
      <c r="Z275" s="105">
        <f t="shared" si="526"/>
        <v>0</v>
      </c>
      <c r="AA275" s="103">
        <f t="shared" si="515"/>
        <v>0</v>
      </c>
    </row>
    <row r="276" spans="1:27" x14ac:dyDescent="0.2">
      <c r="A276" s="116">
        <v>2583</v>
      </c>
      <c r="B276" s="122" t="s">
        <v>356</v>
      </c>
      <c r="C276" s="15"/>
      <c r="D276" s="11">
        <f>location/2</f>
        <v>0</v>
      </c>
      <c r="E276" s="11">
        <f>location</f>
        <v>0</v>
      </c>
      <c r="G276" s="16">
        <f t="shared" si="506"/>
        <v>0</v>
      </c>
      <c r="H276" s="11">
        <v>1</v>
      </c>
      <c r="I276" s="35" t="s">
        <v>272</v>
      </c>
      <c r="J276" s="45"/>
      <c r="K276" s="64">
        <f t="shared" si="507"/>
        <v>0</v>
      </c>
      <c r="N276" s="13">
        <f t="shared" si="508"/>
        <v>0</v>
      </c>
      <c r="O276" s="13">
        <f t="shared" si="509"/>
        <v>0</v>
      </c>
      <c r="P276" s="13">
        <f t="shared" si="510"/>
        <v>0</v>
      </c>
      <c r="Q276" s="13">
        <f t="shared" si="511"/>
        <v>0</v>
      </c>
      <c r="R276" s="13">
        <f t="shared" si="512"/>
        <v>0</v>
      </c>
      <c r="S276" s="14">
        <f t="shared" si="513"/>
        <v>0</v>
      </c>
      <c r="T276" s="86"/>
      <c r="U276" s="64">
        <f t="shared" si="514"/>
        <v>0</v>
      </c>
      <c r="V276" s="103"/>
      <c r="W276" s="103"/>
      <c r="X276" s="103"/>
      <c r="Y276" s="103"/>
      <c r="Z276" s="105">
        <f t="shared" si="526"/>
        <v>0</v>
      </c>
      <c r="AA276" s="103">
        <f t="shared" si="515"/>
        <v>0</v>
      </c>
    </row>
    <row r="277" spans="1:27" x14ac:dyDescent="0.2">
      <c r="A277" s="116" t="s">
        <v>343</v>
      </c>
      <c r="B277" s="122" t="s">
        <v>161</v>
      </c>
      <c r="C277" s="15"/>
      <c r="E277" s="11">
        <v>1</v>
      </c>
      <c r="G277" s="16">
        <f t="shared" si="506"/>
        <v>1</v>
      </c>
      <c r="H277" s="11">
        <v>1</v>
      </c>
      <c r="I277" s="35" t="s">
        <v>226</v>
      </c>
      <c r="J277" s="45"/>
      <c r="K277" s="64">
        <f t="shared" si="507"/>
        <v>0</v>
      </c>
      <c r="N277" s="13">
        <f t="shared" si="508"/>
        <v>0</v>
      </c>
      <c r="O277" s="13">
        <f t="shared" si="509"/>
        <v>0</v>
      </c>
      <c r="P277" s="13">
        <f t="shared" si="510"/>
        <v>0</v>
      </c>
      <c r="Q277" s="13">
        <f t="shared" si="511"/>
        <v>0</v>
      </c>
      <c r="R277" s="13">
        <f t="shared" si="512"/>
        <v>0</v>
      </c>
      <c r="S277" s="14">
        <f t="shared" si="513"/>
        <v>0</v>
      </c>
      <c r="T277" s="86"/>
      <c r="U277" s="64">
        <f t="shared" si="514"/>
        <v>0</v>
      </c>
      <c r="V277" s="103"/>
      <c r="W277" s="103"/>
      <c r="X277" s="103"/>
      <c r="Y277" s="103"/>
      <c r="Z277" s="105">
        <f t="shared" si="526"/>
        <v>0</v>
      </c>
      <c r="AA277" s="111"/>
    </row>
    <row r="278" spans="1:27" x14ac:dyDescent="0.2">
      <c r="A278" s="116"/>
      <c r="B278" s="124" t="s">
        <v>265</v>
      </c>
      <c r="C278" s="15"/>
      <c r="G278" s="16"/>
      <c r="I278" s="35"/>
      <c r="J278" s="45"/>
      <c r="K278" s="66">
        <f>SUM(K254:K277)</f>
        <v>0</v>
      </c>
      <c r="L278" s="22"/>
      <c r="M278" s="22"/>
      <c r="N278" s="22">
        <f t="shared" ref="N278:Z278" si="537">SUM(N254:N277)</f>
        <v>0</v>
      </c>
      <c r="O278" s="22">
        <f t="shared" si="537"/>
        <v>0</v>
      </c>
      <c r="P278" s="22">
        <f t="shared" si="537"/>
        <v>0</v>
      </c>
      <c r="Q278" s="22">
        <f t="shared" si="537"/>
        <v>0</v>
      </c>
      <c r="R278" s="22">
        <f t="shared" si="537"/>
        <v>0</v>
      </c>
      <c r="S278" s="23">
        <f t="shared" si="537"/>
        <v>0</v>
      </c>
      <c r="T278" s="85">
        <f t="shared" si="537"/>
        <v>0</v>
      </c>
      <c r="U278" s="66">
        <f t="shared" si="537"/>
        <v>0</v>
      </c>
      <c r="V278" s="112">
        <f t="shared" si="537"/>
        <v>0</v>
      </c>
      <c r="W278" s="112">
        <f t="shared" si="537"/>
        <v>0</v>
      </c>
      <c r="X278" s="112"/>
      <c r="Y278" s="112">
        <f t="shared" si="537"/>
        <v>0</v>
      </c>
      <c r="Z278" s="66">
        <f t="shared" si="537"/>
        <v>0</v>
      </c>
      <c r="AA278" s="112">
        <f>SUM(AA254:AA277)</f>
        <v>0</v>
      </c>
    </row>
    <row r="279" spans="1:27" x14ac:dyDescent="0.2">
      <c r="A279" s="116"/>
      <c r="B279" s="122"/>
      <c r="C279" s="15"/>
      <c r="F279" s="11"/>
      <c r="G279" s="16"/>
      <c r="J279" s="45"/>
      <c r="P279" s="13"/>
      <c r="T279" s="86"/>
      <c r="U279" s="64"/>
      <c r="V279" s="103"/>
      <c r="W279" s="103"/>
      <c r="X279" s="103"/>
      <c r="Y279" s="103"/>
      <c r="AA279" s="103"/>
    </row>
    <row r="280" spans="1:27" x14ac:dyDescent="0.2">
      <c r="A280" s="118" t="s">
        <v>195</v>
      </c>
      <c r="B280" s="98" t="s">
        <v>236</v>
      </c>
      <c r="C280" s="15"/>
      <c r="G280" s="16"/>
      <c r="I280" s="35"/>
      <c r="J280" s="45"/>
      <c r="K280" s="64" t="s">
        <v>0</v>
      </c>
      <c r="N280" s="13" t="s">
        <v>0</v>
      </c>
      <c r="O280" s="13" t="s">
        <v>0</v>
      </c>
      <c r="P280" s="13" t="s">
        <v>0</v>
      </c>
      <c r="Q280" s="13" t="s">
        <v>0</v>
      </c>
      <c r="R280" s="13" t="s">
        <v>0</v>
      </c>
      <c r="S280" s="14" t="s">
        <v>0</v>
      </c>
      <c r="T280" s="86"/>
      <c r="U280" s="64" t="s">
        <v>0</v>
      </c>
      <c r="V280" s="103"/>
      <c r="W280" s="103"/>
      <c r="X280" s="103"/>
      <c r="Y280" s="103"/>
      <c r="AA280" s="103"/>
    </row>
    <row r="281" spans="1:27" x14ac:dyDescent="0.2">
      <c r="A281" s="116">
        <v>2601</v>
      </c>
      <c r="B281" s="122" t="s">
        <v>63</v>
      </c>
      <c r="C281" s="15"/>
      <c r="E281" s="11">
        <v>1</v>
      </c>
      <c r="G281" s="16">
        <f t="shared" ref="G281:G290" si="538">SUM(D281:F281)</f>
        <v>1</v>
      </c>
      <c r="H281" s="11">
        <v>1</v>
      </c>
      <c r="I281" s="35" t="s">
        <v>272</v>
      </c>
      <c r="J281" s="45"/>
      <c r="K281" s="64">
        <f t="shared" ref="K281:K290" si="539">G281*H281*J281</f>
        <v>0</v>
      </c>
      <c r="N281" s="13">
        <f t="shared" ref="N281:N290" si="540">L281+M281</f>
        <v>0</v>
      </c>
      <c r="O281" s="13">
        <f t="shared" ref="O281:O290" si="541">MAX(K281-N281,0)</f>
        <v>0</v>
      </c>
      <c r="P281" s="13">
        <f t="shared" ref="P281:P290" si="542">N281+O281</f>
        <v>0</v>
      </c>
      <c r="Q281" s="13">
        <f t="shared" ref="Q281:Q290" si="543">K281-P281</f>
        <v>0</v>
      </c>
      <c r="R281" s="13">
        <f t="shared" ref="R281:R290" si="544">S281-K281</f>
        <v>0</v>
      </c>
      <c r="S281" s="14">
        <f t="shared" ref="S281:S289" si="545">K281</f>
        <v>0</v>
      </c>
      <c r="T281" s="86"/>
      <c r="U281" s="64">
        <f t="shared" ref="U281:U308" si="546">MAX(K281-SUM(V281:Y281),0)</f>
        <v>0</v>
      </c>
      <c r="V281" s="103"/>
      <c r="W281" s="103"/>
      <c r="X281" s="103"/>
      <c r="Y281" s="103"/>
      <c r="Z281" s="105">
        <f t="shared" ref="Z281:Z340" si="547">K281-SUM(U281:Y281)</f>
        <v>0</v>
      </c>
      <c r="AA281" s="103">
        <f t="shared" ref="AA281:AA290" si="548">U281</f>
        <v>0</v>
      </c>
    </row>
    <row r="282" spans="1:27" x14ac:dyDescent="0.2">
      <c r="A282" s="116">
        <v>2602</v>
      </c>
      <c r="B282" s="122" t="s">
        <v>918</v>
      </c>
      <c r="C282" s="15"/>
      <c r="E282" s="11">
        <v>1</v>
      </c>
      <c r="G282" s="16">
        <f t="shared" ref="G282" si="549">SUM(D282:F282)</f>
        <v>1</v>
      </c>
      <c r="H282" s="11">
        <v>1</v>
      </c>
      <c r="I282" s="35" t="s">
        <v>272</v>
      </c>
      <c r="J282" s="45"/>
      <c r="K282" s="64">
        <f t="shared" ref="K282" si="550">G282*H282*J282</f>
        <v>0</v>
      </c>
      <c r="N282" s="13">
        <f t="shared" ref="N282" si="551">L282+M282</f>
        <v>0</v>
      </c>
      <c r="O282" s="13">
        <f t="shared" ref="O282" si="552">MAX(K282-N282,0)</f>
        <v>0</v>
      </c>
      <c r="P282" s="13">
        <f t="shared" ref="P282" si="553">N282+O282</f>
        <v>0</v>
      </c>
      <c r="Q282" s="13">
        <f t="shared" ref="Q282" si="554">K282-P282</f>
        <v>0</v>
      </c>
      <c r="R282" s="13">
        <f t="shared" ref="R282" si="555">S282-K282</f>
        <v>0</v>
      </c>
      <c r="S282" s="14">
        <f t="shared" ref="S282" si="556">K282</f>
        <v>0</v>
      </c>
      <c r="T282" s="86"/>
      <c r="U282" s="64">
        <f t="shared" ref="U282" si="557">MAX(K282-SUM(V282:Y282),0)</f>
        <v>0</v>
      </c>
      <c r="V282" s="103"/>
      <c r="W282" s="103"/>
      <c r="X282" s="103"/>
      <c r="Y282" s="103"/>
      <c r="Z282" s="105">
        <f t="shared" ref="Z282" si="558">K282-SUM(U282:Y282)</f>
        <v>0</v>
      </c>
      <c r="AA282" s="103">
        <f t="shared" si="548"/>
        <v>0</v>
      </c>
    </row>
    <row r="283" spans="1:27" x14ac:dyDescent="0.2">
      <c r="A283" s="116" t="s">
        <v>358</v>
      </c>
      <c r="B283" s="122" t="s">
        <v>359</v>
      </c>
      <c r="C283" s="15"/>
      <c r="E283" s="11">
        <v>1</v>
      </c>
      <c r="G283" s="16">
        <f t="shared" si="538"/>
        <v>1</v>
      </c>
      <c r="H283" s="11">
        <v>1</v>
      </c>
      <c r="I283" s="35" t="s">
        <v>226</v>
      </c>
      <c r="J283" s="45"/>
      <c r="K283" s="64">
        <f t="shared" si="539"/>
        <v>0</v>
      </c>
      <c r="N283" s="13">
        <f t="shared" si="540"/>
        <v>0</v>
      </c>
      <c r="O283" s="13">
        <f t="shared" si="541"/>
        <v>0</v>
      </c>
      <c r="P283" s="13">
        <f t="shared" si="542"/>
        <v>0</v>
      </c>
      <c r="Q283" s="13">
        <f t="shared" si="543"/>
        <v>0</v>
      </c>
      <c r="R283" s="13">
        <f t="shared" si="544"/>
        <v>0</v>
      </c>
      <c r="S283" s="14">
        <f t="shared" si="545"/>
        <v>0</v>
      </c>
      <c r="T283" s="86"/>
      <c r="U283" s="64">
        <f t="shared" si="546"/>
        <v>0</v>
      </c>
      <c r="V283" s="103"/>
      <c r="W283" s="103"/>
      <c r="X283" s="103"/>
      <c r="Y283" s="103"/>
      <c r="Z283" s="105">
        <f t="shared" si="547"/>
        <v>0</v>
      </c>
      <c r="AA283" s="103">
        <f t="shared" si="548"/>
        <v>0</v>
      </c>
    </row>
    <row r="284" spans="1:27" x14ac:dyDescent="0.2">
      <c r="A284" s="116">
        <v>2640</v>
      </c>
      <c r="B284" s="122" t="s">
        <v>357</v>
      </c>
      <c r="C284" s="15"/>
      <c r="E284" s="11">
        <v>1</v>
      </c>
      <c r="G284" s="16">
        <f t="shared" si="538"/>
        <v>1</v>
      </c>
      <c r="H284" s="11">
        <v>1</v>
      </c>
      <c r="I284" s="35" t="s">
        <v>226</v>
      </c>
      <c r="J284" s="45"/>
      <c r="K284" s="64">
        <f t="shared" si="539"/>
        <v>0</v>
      </c>
      <c r="N284" s="13">
        <f t="shared" si="540"/>
        <v>0</v>
      </c>
      <c r="O284" s="13">
        <f t="shared" si="541"/>
        <v>0</v>
      </c>
      <c r="P284" s="13">
        <f t="shared" si="542"/>
        <v>0</v>
      </c>
      <c r="Q284" s="13">
        <f t="shared" si="543"/>
        <v>0</v>
      </c>
      <c r="R284" s="13">
        <f t="shared" si="544"/>
        <v>0</v>
      </c>
      <c r="S284" s="14">
        <f t="shared" si="545"/>
        <v>0</v>
      </c>
      <c r="T284" s="86"/>
      <c r="U284" s="64">
        <f t="shared" si="546"/>
        <v>0</v>
      </c>
      <c r="V284" s="103"/>
      <c r="W284" s="103"/>
      <c r="X284" s="103"/>
      <c r="Y284" s="103"/>
      <c r="Z284" s="105">
        <f t="shared" si="547"/>
        <v>0</v>
      </c>
      <c r="AA284" s="103">
        <f t="shared" si="548"/>
        <v>0</v>
      </c>
    </row>
    <row r="285" spans="1:27" x14ac:dyDescent="0.2">
      <c r="A285" s="116" t="s">
        <v>360</v>
      </c>
      <c r="B285" s="122" t="s">
        <v>361</v>
      </c>
      <c r="C285" s="15"/>
      <c r="E285" s="11">
        <v>1</v>
      </c>
      <c r="G285" s="16">
        <f t="shared" si="538"/>
        <v>1</v>
      </c>
      <c r="H285" s="11">
        <v>1</v>
      </c>
      <c r="I285" s="35" t="s">
        <v>226</v>
      </c>
      <c r="J285" s="45"/>
      <c r="K285" s="64">
        <f t="shared" si="539"/>
        <v>0</v>
      </c>
      <c r="N285" s="13">
        <f t="shared" si="540"/>
        <v>0</v>
      </c>
      <c r="O285" s="13">
        <f t="shared" si="541"/>
        <v>0</v>
      </c>
      <c r="P285" s="13">
        <f t="shared" si="542"/>
        <v>0</v>
      </c>
      <c r="Q285" s="13">
        <f t="shared" si="543"/>
        <v>0</v>
      </c>
      <c r="R285" s="13">
        <f t="shared" si="544"/>
        <v>0</v>
      </c>
      <c r="S285" s="14">
        <f t="shared" si="545"/>
        <v>0</v>
      </c>
      <c r="T285" s="86"/>
      <c r="U285" s="64">
        <f t="shared" si="546"/>
        <v>0</v>
      </c>
      <c r="V285" s="103"/>
      <c r="W285" s="103"/>
      <c r="X285" s="103"/>
      <c r="Y285" s="103"/>
      <c r="Z285" s="105">
        <f t="shared" si="547"/>
        <v>0</v>
      </c>
      <c r="AA285" s="103">
        <f t="shared" si="548"/>
        <v>0</v>
      </c>
    </row>
    <row r="286" spans="1:27" x14ac:dyDescent="0.2">
      <c r="A286" s="116" t="s">
        <v>362</v>
      </c>
      <c r="B286" s="122" t="s">
        <v>363</v>
      </c>
      <c r="C286" s="15"/>
      <c r="E286" s="11">
        <v>1</v>
      </c>
      <c r="G286" s="16">
        <f t="shared" si="538"/>
        <v>1</v>
      </c>
      <c r="H286" s="11">
        <v>1</v>
      </c>
      <c r="I286" s="35" t="s">
        <v>226</v>
      </c>
      <c r="J286" s="45"/>
      <c r="K286" s="64">
        <f t="shared" si="539"/>
        <v>0</v>
      </c>
      <c r="N286" s="13">
        <f t="shared" si="540"/>
        <v>0</v>
      </c>
      <c r="O286" s="13">
        <f t="shared" si="541"/>
        <v>0</v>
      </c>
      <c r="P286" s="13">
        <f t="shared" si="542"/>
        <v>0</v>
      </c>
      <c r="Q286" s="13">
        <f t="shared" si="543"/>
        <v>0</v>
      </c>
      <c r="R286" s="13">
        <f t="shared" si="544"/>
        <v>0</v>
      </c>
      <c r="S286" s="14">
        <f t="shared" si="545"/>
        <v>0</v>
      </c>
      <c r="T286" s="86"/>
      <c r="U286" s="64">
        <f t="shared" si="546"/>
        <v>0</v>
      </c>
      <c r="V286" s="103"/>
      <c r="W286" s="103"/>
      <c r="X286" s="103"/>
      <c r="Y286" s="103"/>
      <c r="Z286" s="105">
        <f t="shared" si="547"/>
        <v>0</v>
      </c>
      <c r="AA286" s="103">
        <f t="shared" si="548"/>
        <v>0</v>
      </c>
    </row>
    <row r="287" spans="1:27" x14ac:dyDescent="0.2">
      <c r="A287" s="116">
        <v>2650</v>
      </c>
      <c r="B287" s="122" t="s">
        <v>64</v>
      </c>
      <c r="C287" s="15"/>
      <c r="E287" s="11">
        <v>1</v>
      </c>
      <c r="G287" s="16">
        <f t="shared" si="538"/>
        <v>1</v>
      </c>
      <c r="H287" s="11">
        <v>1</v>
      </c>
      <c r="I287" s="35" t="s">
        <v>226</v>
      </c>
      <c r="J287" s="45"/>
      <c r="K287" s="64">
        <f t="shared" si="539"/>
        <v>0</v>
      </c>
      <c r="N287" s="13">
        <f t="shared" si="540"/>
        <v>0</v>
      </c>
      <c r="O287" s="13">
        <f t="shared" si="541"/>
        <v>0</v>
      </c>
      <c r="P287" s="13">
        <f t="shared" si="542"/>
        <v>0</v>
      </c>
      <c r="Q287" s="13">
        <f t="shared" si="543"/>
        <v>0</v>
      </c>
      <c r="R287" s="13">
        <f t="shared" si="544"/>
        <v>0</v>
      </c>
      <c r="S287" s="14">
        <f t="shared" si="545"/>
        <v>0</v>
      </c>
      <c r="T287" s="86"/>
      <c r="U287" s="64">
        <f t="shared" si="546"/>
        <v>0</v>
      </c>
      <c r="V287" s="103"/>
      <c r="W287" s="103"/>
      <c r="X287" s="103"/>
      <c r="Y287" s="103"/>
      <c r="Z287" s="105">
        <f t="shared" si="547"/>
        <v>0</v>
      </c>
      <c r="AA287" s="103">
        <f t="shared" si="548"/>
        <v>0</v>
      </c>
    </row>
    <row r="288" spans="1:27" x14ac:dyDescent="0.2">
      <c r="A288" s="116" t="s">
        <v>365</v>
      </c>
      <c r="B288" s="122" t="s">
        <v>364</v>
      </c>
      <c r="C288" s="15"/>
      <c r="E288" s="11">
        <v>1</v>
      </c>
      <c r="G288" s="16">
        <f t="shared" si="538"/>
        <v>1</v>
      </c>
      <c r="H288" s="11">
        <v>1</v>
      </c>
      <c r="I288" s="35" t="s">
        <v>226</v>
      </c>
      <c r="J288" s="45"/>
      <c r="K288" s="64">
        <f t="shared" si="539"/>
        <v>0</v>
      </c>
      <c r="N288" s="13">
        <f t="shared" si="540"/>
        <v>0</v>
      </c>
      <c r="O288" s="13">
        <f t="shared" si="541"/>
        <v>0</v>
      </c>
      <c r="P288" s="13">
        <f t="shared" si="542"/>
        <v>0</v>
      </c>
      <c r="Q288" s="13">
        <f t="shared" si="543"/>
        <v>0</v>
      </c>
      <c r="R288" s="13">
        <f t="shared" si="544"/>
        <v>0</v>
      </c>
      <c r="S288" s="14">
        <f t="shared" si="545"/>
        <v>0</v>
      </c>
      <c r="T288" s="86"/>
      <c r="U288" s="64">
        <f t="shared" si="546"/>
        <v>0</v>
      </c>
      <c r="V288" s="103"/>
      <c r="W288" s="103"/>
      <c r="X288" s="103"/>
      <c r="Y288" s="103"/>
      <c r="Z288" s="105">
        <f t="shared" si="547"/>
        <v>0</v>
      </c>
      <c r="AA288" s="103">
        <f t="shared" si="548"/>
        <v>0</v>
      </c>
    </row>
    <row r="289" spans="1:27" x14ac:dyDescent="0.2">
      <c r="A289" s="116">
        <v>2690</v>
      </c>
      <c r="B289" s="122" t="s">
        <v>65</v>
      </c>
      <c r="C289" s="15"/>
      <c r="E289" s="11">
        <v>1</v>
      </c>
      <c r="G289" s="16">
        <f t="shared" si="538"/>
        <v>1</v>
      </c>
      <c r="H289" s="11">
        <v>1</v>
      </c>
      <c r="I289" s="35" t="s">
        <v>226</v>
      </c>
      <c r="J289" s="45"/>
      <c r="K289" s="64">
        <f t="shared" si="539"/>
        <v>0</v>
      </c>
      <c r="N289" s="13">
        <f t="shared" si="540"/>
        <v>0</v>
      </c>
      <c r="O289" s="13">
        <f t="shared" si="541"/>
        <v>0</v>
      </c>
      <c r="P289" s="13">
        <f t="shared" si="542"/>
        <v>0</v>
      </c>
      <c r="Q289" s="13">
        <f t="shared" si="543"/>
        <v>0</v>
      </c>
      <c r="R289" s="13">
        <f t="shared" si="544"/>
        <v>0</v>
      </c>
      <c r="S289" s="14">
        <f t="shared" si="545"/>
        <v>0</v>
      </c>
      <c r="T289" s="86"/>
      <c r="U289" s="64">
        <f t="shared" si="546"/>
        <v>0</v>
      </c>
      <c r="V289" s="103"/>
      <c r="W289" s="103"/>
      <c r="X289" s="103"/>
      <c r="Y289" s="103"/>
      <c r="Z289" s="105">
        <f t="shared" si="547"/>
        <v>0</v>
      </c>
      <c r="AA289" s="111"/>
    </row>
    <row r="290" spans="1:27" x14ac:dyDescent="0.2">
      <c r="A290" s="116" t="s">
        <v>762</v>
      </c>
      <c r="B290" s="122" t="s">
        <v>763</v>
      </c>
      <c r="C290" s="15"/>
      <c r="E290" s="11">
        <v>1</v>
      </c>
      <c r="G290" s="16">
        <f t="shared" si="538"/>
        <v>1</v>
      </c>
      <c r="H290" s="11">
        <v>1</v>
      </c>
      <c r="I290" s="35" t="s">
        <v>226</v>
      </c>
      <c r="J290" s="45"/>
      <c r="K290" s="64">
        <f t="shared" si="539"/>
        <v>0</v>
      </c>
      <c r="N290" s="13">
        <f t="shared" si="540"/>
        <v>0</v>
      </c>
      <c r="O290" s="13">
        <f t="shared" si="541"/>
        <v>0</v>
      </c>
      <c r="P290" s="13">
        <f t="shared" si="542"/>
        <v>0</v>
      </c>
      <c r="Q290" s="13">
        <f t="shared" si="543"/>
        <v>0</v>
      </c>
      <c r="R290" s="13">
        <f t="shared" si="544"/>
        <v>0</v>
      </c>
      <c r="S290" s="14">
        <v>0</v>
      </c>
      <c r="T290" s="86"/>
      <c r="U290" s="64">
        <f t="shared" si="546"/>
        <v>0</v>
      </c>
      <c r="V290" s="103"/>
      <c r="W290" s="103"/>
      <c r="X290" s="103"/>
      <c r="Y290" s="103"/>
      <c r="Z290" s="105">
        <f t="shared" si="547"/>
        <v>0</v>
      </c>
      <c r="AA290" s="103">
        <f t="shared" si="548"/>
        <v>0</v>
      </c>
    </row>
    <row r="291" spans="1:27" x14ac:dyDescent="0.2">
      <c r="A291" s="116"/>
      <c r="B291" s="124" t="s">
        <v>265</v>
      </c>
      <c r="C291" s="15"/>
      <c r="G291" s="16"/>
      <c r="I291" s="35"/>
      <c r="J291" s="45"/>
      <c r="K291" s="66">
        <f>SUM(K281:K290)</f>
        <v>0</v>
      </c>
      <c r="L291" s="22"/>
      <c r="M291" s="22"/>
      <c r="N291" s="22">
        <f t="shared" ref="N291:AA291" si="559">SUM(N281:N290)</f>
        <v>0</v>
      </c>
      <c r="O291" s="22">
        <f t="shared" si="559"/>
        <v>0</v>
      </c>
      <c r="P291" s="22">
        <f t="shared" si="559"/>
        <v>0</v>
      </c>
      <c r="Q291" s="22">
        <f t="shared" si="559"/>
        <v>0</v>
      </c>
      <c r="R291" s="22">
        <f t="shared" si="559"/>
        <v>0</v>
      </c>
      <c r="S291" s="23">
        <f t="shared" si="559"/>
        <v>0</v>
      </c>
      <c r="T291" s="85">
        <f t="shared" si="559"/>
        <v>0</v>
      </c>
      <c r="U291" s="66">
        <f t="shared" si="559"/>
        <v>0</v>
      </c>
      <c r="V291" s="112">
        <f t="shared" si="559"/>
        <v>0</v>
      </c>
      <c r="W291" s="112">
        <f t="shared" si="559"/>
        <v>0</v>
      </c>
      <c r="X291" s="112"/>
      <c r="Y291" s="112">
        <f t="shared" si="559"/>
        <v>0</v>
      </c>
      <c r="Z291" s="66">
        <f>SUM(Z281:Z290)</f>
        <v>0</v>
      </c>
      <c r="AA291" s="112">
        <f t="shared" si="559"/>
        <v>0</v>
      </c>
    </row>
    <row r="292" spans="1:27" x14ac:dyDescent="0.2">
      <c r="A292" s="116"/>
      <c r="B292" s="124"/>
      <c r="C292" s="15"/>
      <c r="E292" s="38"/>
      <c r="F292" s="38"/>
      <c r="G292" s="16"/>
      <c r="H292" s="38"/>
      <c r="I292" s="38"/>
      <c r="J292" s="45"/>
      <c r="K292" s="72"/>
      <c r="L292" s="7"/>
      <c r="M292" s="7"/>
      <c r="N292" s="7"/>
      <c r="O292" s="7"/>
      <c r="P292" s="7"/>
      <c r="Q292" s="7"/>
      <c r="R292" s="7"/>
      <c r="S292" s="8"/>
      <c r="T292" s="86"/>
      <c r="U292" s="64"/>
      <c r="V292" s="103"/>
      <c r="W292" s="103"/>
      <c r="X292" s="103"/>
      <c r="Y292" s="103"/>
      <c r="AA292" s="103"/>
    </row>
    <row r="293" spans="1:27" x14ac:dyDescent="0.2">
      <c r="A293" s="118" t="s">
        <v>196</v>
      </c>
      <c r="B293" s="98" t="s">
        <v>237</v>
      </c>
      <c r="C293" s="15"/>
      <c r="D293" s="44"/>
      <c r="G293" s="16"/>
      <c r="I293" s="35"/>
      <c r="J293" s="45"/>
      <c r="P293" s="13"/>
      <c r="T293" s="86"/>
      <c r="U293" s="64"/>
      <c r="V293" s="103"/>
      <c r="W293" s="103"/>
      <c r="X293" s="103"/>
      <c r="Y293" s="103"/>
      <c r="AA293" s="103"/>
    </row>
    <row r="294" spans="1:27" x14ac:dyDescent="0.2">
      <c r="A294" s="116">
        <v>2801</v>
      </c>
      <c r="B294" s="122" t="s">
        <v>462</v>
      </c>
      <c r="C294" s="15"/>
      <c r="D294" s="44"/>
      <c r="E294" s="11">
        <v>1</v>
      </c>
      <c r="G294" s="16">
        <f t="shared" ref="G294:G308" si="560">SUM(D294:F294)</f>
        <v>1</v>
      </c>
      <c r="H294" s="11">
        <v>1</v>
      </c>
      <c r="I294" s="35" t="s">
        <v>272</v>
      </c>
      <c r="J294" s="45"/>
      <c r="K294" s="64">
        <f t="shared" ref="K294:K308" si="561">G294*H294*J294</f>
        <v>0</v>
      </c>
      <c r="N294" s="13">
        <f t="shared" ref="N294:N308" si="562">L294+M294</f>
        <v>0</v>
      </c>
      <c r="O294" s="13">
        <f t="shared" ref="O294:O308" si="563">MAX(K294-N294,0)</f>
        <v>0</v>
      </c>
      <c r="P294" s="13">
        <f t="shared" ref="P294:P308" si="564">N294+O294</f>
        <v>0</v>
      </c>
      <c r="Q294" s="13">
        <f t="shared" ref="Q294:Q308" si="565">K294-P294</f>
        <v>0</v>
      </c>
      <c r="R294" s="13">
        <f t="shared" ref="R294:R308" si="566">S294-K294</f>
        <v>0</v>
      </c>
      <c r="S294" s="14">
        <f t="shared" ref="S294:S306" si="567">K294</f>
        <v>0</v>
      </c>
      <c r="T294" s="86"/>
      <c r="U294" s="64">
        <f t="shared" si="546"/>
        <v>0</v>
      </c>
      <c r="V294" s="103"/>
      <c r="W294" s="103"/>
      <c r="X294" s="103"/>
      <c r="Y294" s="103"/>
      <c r="Z294" s="105">
        <f t="shared" si="547"/>
        <v>0</v>
      </c>
      <c r="AA294" s="103">
        <f t="shared" ref="AA294:AA308" si="568">U294</f>
        <v>0</v>
      </c>
    </row>
    <row r="295" spans="1:27" x14ac:dyDescent="0.2">
      <c r="A295" s="116">
        <v>2802</v>
      </c>
      <c r="B295" s="122" t="s">
        <v>66</v>
      </c>
      <c r="C295" s="15"/>
      <c r="D295" s="44"/>
      <c r="E295" s="11">
        <v>1</v>
      </c>
      <c r="G295" s="16">
        <f t="shared" si="560"/>
        <v>1</v>
      </c>
      <c r="H295" s="11">
        <v>1</v>
      </c>
      <c r="I295" s="35" t="s">
        <v>272</v>
      </c>
      <c r="J295" s="45"/>
      <c r="K295" s="64">
        <f t="shared" si="561"/>
        <v>0</v>
      </c>
      <c r="N295" s="13">
        <f t="shared" si="562"/>
        <v>0</v>
      </c>
      <c r="O295" s="13">
        <f t="shared" si="563"/>
        <v>0</v>
      </c>
      <c r="P295" s="13">
        <f t="shared" si="564"/>
        <v>0</v>
      </c>
      <c r="Q295" s="13">
        <f t="shared" si="565"/>
        <v>0</v>
      </c>
      <c r="R295" s="13">
        <f t="shared" si="566"/>
        <v>0</v>
      </c>
      <c r="S295" s="14">
        <f t="shared" si="567"/>
        <v>0</v>
      </c>
      <c r="T295" s="86"/>
      <c r="U295" s="64">
        <f t="shared" si="546"/>
        <v>0</v>
      </c>
      <c r="V295" s="103"/>
      <c r="W295" s="103"/>
      <c r="X295" s="103"/>
      <c r="Y295" s="103"/>
      <c r="Z295" s="105">
        <f t="shared" si="547"/>
        <v>0</v>
      </c>
      <c r="AA295" s="103">
        <f t="shared" si="568"/>
        <v>0</v>
      </c>
    </row>
    <row r="296" spans="1:27" x14ac:dyDescent="0.2">
      <c r="A296" s="116" t="s">
        <v>463</v>
      </c>
      <c r="B296" s="122" t="s">
        <v>465</v>
      </c>
      <c r="C296" s="15"/>
      <c r="D296" s="44"/>
      <c r="E296" s="11">
        <v>1</v>
      </c>
      <c r="G296" s="16">
        <f t="shared" si="560"/>
        <v>1</v>
      </c>
      <c r="H296" s="11">
        <v>1</v>
      </c>
      <c r="I296" s="35" t="s">
        <v>272</v>
      </c>
      <c r="J296" s="45"/>
      <c r="K296" s="64">
        <f t="shared" si="561"/>
        <v>0</v>
      </c>
      <c r="N296" s="13">
        <f t="shared" si="562"/>
        <v>0</v>
      </c>
      <c r="O296" s="13">
        <f t="shared" si="563"/>
        <v>0</v>
      </c>
      <c r="P296" s="13">
        <f t="shared" si="564"/>
        <v>0</v>
      </c>
      <c r="Q296" s="13">
        <f t="shared" si="565"/>
        <v>0</v>
      </c>
      <c r="R296" s="13">
        <f t="shared" si="566"/>
        <v>0</v>
      </c>
      <c r="S296" s="14">
        <f t="shared" si="567"/>
        <v>0</v>
      </c>
      <c r="T296" s="86"/>
      <c r="U296" s="64">
        <f t="shared" si="546"/>
        <v>0</v>
      </c>
      <c r="V296" s="103"/>
      <c r="W296" s="103"/>
      <c r="X296" s="103"/>
      <c r="Y296" s="103"/>
      <c r="Z296" s="105">
        <f t="shared" si="547"/>
        <v>0</v>
      </c>
      <c r="AA296" s="103">
        <f t="shared" si="568"/>
        <v>0</v>
      </c>
    </row>
    <row r="297" spans="1:27" x14ac:dyDescent="0.2">
      <c r="A297" s="116" t="s">
        <v>464</v>
      </c>
      <c r="B297" s="122" t="s">
        <v>466</v>
      </c>
      <c r="C297" s="15"/>
      <c r="D297" s="44"/>
      <c r="E297" s="11">
        <v>1</v>
      </c>
      <c r="G297" s="16">
        <f t="shared" si="560"/>
        <v>1</v>
      </c>
      <c r="H297" s="11">
        <v>1</v>
      </c>
      <c r="I297" s="35" t="s">
        <v>272</v>
      </c>
      <c r="J297" s="45"/>
      <c r="K297" s="64">
        <f t="shared" si="561"/>
        <v>0</v>
      </c>
      <c r="N297" s="13">
        <f t="shared" si="562"/>
        <v>0</v>
      </c>
      <c r="O297" s="13">
        <f t="shared" si="563"/>
        <v>0</v>
      </c>
      <c r="P297" s="13">
        <f t="shared" si="564"/>
        <v>0</v>
      </c>
      <c r="Q297" s="13">
        <f t="shared" si="565"/>
        <v>0</v>
      </c>
      <c r="R297" s="13">
        <f t="shared" si="566"/>
        <v>0</v>
      </c>
      <c r="S297" s="14">
        <f t="shared" si="567"/>
        <v>0</v>
      </c>
      <c r="T297" s="86"/>
      <c r="U297" s="64">
        <f t="shared" si="546"/>
        <v>0</v>
      </c>
      <c r="V297" s="103"/>
      <c r="W297" s="103"/>
      <c r="X297" s="103"/>
      <c r="Y297" s="103"/>
      <c r="Z297" s="105">
        <f t="shared" si="547"/>
        <v>0</v>
      </c>
      <c r="AA297" s="103">
        <f t="shared" si="568"/>
        <v>0</v>
      </c>
    </row>
    <row r="298" spans="1:27" x14ac:dyDescent="0.2">
      <c r="A298" s="116">
        <v>2820</v>
      </c>
      <c r="B298" s="122" t="s">
        <v>764</v>
      </c>
      <c r="C298" s="15"/>
      <c r="D298" s="44"/>
      <c r="E298" s="11">
        <v>1</v>
      </c>
      <c r="G298" s="16">
        <f t="shared" ref="G298" si="569">SUM(D298:F298)</f>
        <v>1</v>
      </c>
      <c r="H298" s="11">
        <v>1</v>
      </c>
      <c r="I298" s="35" t="s">
        <v>272</v>
      </c>
      <c r="J298" s="45"/>
      <c r="K298" s="64">
        <f t="shared" ref="K298" si="570">G298*H298*J298</f>
        <v>0</v>
      </c>
      <c r="N298" s="13">
        <f t="shared" ref="N298" si="571">L298+M298</f>
        <v>0</v>
      </c>
      <c r="O298" s="13">
        <f t="shared" ref="O298" si="572">MAX(K298-N298,0)</f>
        <v>0</v>
      </c>
      <c r="P298" s="13">
        <f t="shared" ref="P298" si="573">N298+O298</f>
        <v>0</v>
      </c>
      <c r="Q298" s="13">
        <f t="shared" ref="Q298" si="574">K298-P298</f>
        <v>0</v>
      </c>
      <c r="R298" s="13">
        <f t="shared" ref="R298" si="575">S298-K298</f>
        <v>0</v>
      </c>
      <c r="S298" s="14">
        <f t="shared" ref="S298" si="576">K298</f>
        <v>0</v>
      </c>
      <c r="T298" s="86"/>
      <c r="U298" s="64">
        <f t="shared" ref="U298" si="577">MAX(K298-SUM(V298:Y298),0)</f>
        <v>0</v>
      </c>
      <c r="V298" s="103"/>
      <c r="W298" s="103"/>
      <c r="X298" s="103"/>
      <c r="Y298" s="103"/>
      <c r="Z298" s="105">
        <f t="shared" ref="Z298" si="578">K298-SUM(U298:Y298)</f>
        <v>0</v>
      </c>
      <c r="AA298" s="103">
        <f t="shared" si="568"/>
        <v>0</v>
      </c>
    </row>
    <row r="299" spans="1:27" x14ac:dyDescent="0.2">
      <c r="A299" s="116">
        <v>2839</v>
      </c>
      <c r="B299" s="122" t="s">
        <v>60</v>
      </c>
      <c r="C299" s="15"/>
      <c r="D299" s="44"/>
      <c r="E299" s="11">
        <v>1</v>
      </c>
      <c r="G299" s="16">
        <f t="shared" ref="G299" si="579">SUM(D299:F299)</f>
        <v>1</v>
      </c>
      <c r="H299" s="11">
        <v>1</v>
      </c>
      <c r="I299" s="35" t="s">
        <v>272</v>
      </c>
      <c r="J299" s="45"/>
      <c r="K299" s="64">
        <f t="shared" ref="K299" si="580">G299*H299*J299</f>
        <v>0</v>
      </c>
      <c r="N299" s="13">
        <f t="shared" ref="N299" si="581">L299+M299</f>
        <v>0</v>
      </c>
      <c r="O299" s="13">
        <f t="shared" ref="O299" si="582">MAX(K299-N299,0)</f>
        <v>0</v>
      </c>
      <c r="P299" s="13">
        <f t="shared" ref="P299" si="583">N299+O299</f>
        <v>0</v>
      </c>
      <c r="Q299" s="13">
        <f t="shared" ref="Q299" si="584">K299-P299</f>
        <v>0</v>
      </c>
      <c r="R299" s="13">
        <f t="shared" ref="R299" si="585">S299-K299</f>
        <v>0</v>
      </c>
      <c r="S299" s="14">
        <f t="shared" ref="S299" si="586">K299</f>
        <v>0</v>
      </c>
      <c r="T299" s="86"/>
      <c r="U299" s="64">
        <f t="shared" ref="U299" si="587">MAX(K299-SUM(V299:Y299),0)</f>
        <v>0</v>
      </c>
      <c r="V299" s="103"/>
      <c r="W299" s="103"/>
      <c r="X299" s="103"/>
      <c r="Y299" s="103"/>
      <c r="Z299" s="105">
        <f t="shared" ref="Z299" si="588">K299-SUM(U299:Y299)</f>
        <v>0</v>
      </c>
      <c r="AA299" s="103">
        <f t="shared" si="568"/>
        <v>0</v>
      </c>
    </row>
    <row r="300" spans="1:27" x14ac:dyDescent="0.2">
      <c r="A300" s="116">
        <v>2840</v>
      </c>
      <c r="B300" s="122" t="s">
        <v>67</v>
      </c>
      <c r="C300" s="15"/>
      <c r="D300" s="44"/>
      <c r="E300" s="11">
        <v>1</v>
      </c>
      <c r="G300" s="16">
        <f t="shared" si="560"/>
        <v>1</v>
      </c>
      <c r="H300" s="11">
        <v>1</v>
      </c>
      <c r="I300" s="35" t="s">
        <v>226</v>
      </c>
      <c r="J300" s="45"/>
      <c r="K300" s="64">
        <f t="shared" si="561"/>
        <v>0</v>
      </c>
      <c r="N300" s="13">
        <f t="shared" si="562"/>
        <v>0</v>
      </c>
      <c r="O300" s="13">
        <f t="shared" si="563"/>
        <v>0</v>
      </c>
      <c r="P300" s="13">
        <f t="shared" si="564"/>
        <v>0</v>
      </c>
      <c r="Q300" s="13">
        <f t="shared" si="565"/>
        <v>0</v>
      </c>
      <c r="R300" s="13">
        <f t="shared" si="566"/>
        <v>0</v>
      </c>
      <c r="S300" s="14">
        <f t="shared" si="567"/>
        <v>0</v>
      </c>
      <c r="T300" s="86"/>
      <c r="U300" s="64">
        <f t="shared" si="546"/>
        <v>0</v>
      </c>
      <c r="V300" s="103"/>
      <c r="W300" s="103"/>
      <c r="X300" s="103"/>
      <c r="Y300" s="103"/>
      <c r="Z300" s="105">
        <f t="shared" si="547"/>
        <v>0</v>
      </c>
      <c r="AA300" s="103">
        <f t="shared" si="568"/>
        <v>0</v>
      </c>
    </row>
    <row r="301" spans="1:27" x14ac:dyDescent="0.2">
      <c r="A301" s="116">
        <v>2845</v>
      </c>
      <c r="B301" s="122" t="s">
        <v>467</v>
      </c>
      <c r="C301" s="15"/>
      <c r="D301" s="44"/>
      <c r="E301" s="11">
        <f>rain</f>
        <v>0</v>
      </c>
      <c r="G301" s="16">
        <f t="shared" si="560"/>
        <v>0</v>
      </c>
      <c r="H301" s="11">
        <v>1</v>
      </c>
      <c r="I301" s="35" t="s">
        <v>272</v>
      </c>
      <c r="J301" s="45"/>
      <c r="K301" s="64">
        <f t="shared" si="561"/>
        <v>0</v>
      </c>
      <c r="N301" s="13">
        <f t="shared" si="562"/>
        <v>0</v>
      </c>
      <c r="O301" s="13">
        <f t="shared" si="563"/>
        <v>0</v>
      </c>
      <c r="P301" s="13">
        <f t="shared" si="564"/>
        <v>0</v>
      </c>
      <c r="Q301" s="13">
        <f t="shared" si="565"/>
        <v>0</v>
      </c>
      <c r="R301" s="13">
        <f t="shared" si="566"/>
        <v>0</v>
      </c>
      <c r="S301" s="14">
        <f t="shared" si="567"/>
        <v>0</v>
      </c>
      <c r="T301" s="86"/>
      <c r="U301" s="64">
        <f t="shared" si="546"/>
        <v>0</v>
      </c>
      <c r="V301" s="103"/>
      <c r="W301" s="103"/>
      <c r="X301" s="103"/>
      <c r="Y301" s="103"/>
      <c r="Z301" s="105">
        <f t="shared" si="547"/>
        <v>0</v>
      </c>
      <c r="AA301" s="103">
        <f t="shared" si="568"/>
        <v>0</v>
      </c>
    </row>
    <row r="302" spans="1:27" x14ac:dyDescent="0.2">
      <c r="A302" s="116" t="s">
        <v>468</v>
      </c>
      <c r="B302" s="122" t="s">
        <v>469</v>
      </c>
      <c r="C302" s="15"/>
      <c r="D302" s="44"/>
      <c r="E302" s="11">
        <f>snow</f>
        <v>0</v>
      </c>
      <c r="G302" s="16">
        <f t="shared" si="560"/>
        <v>0</v>
      </c>
      <c r="H302" s="11">
        <v>1</v>
      </c>
      <c r="I302" s="35" t="s">
        <v>272</v>
      </c>
      <c r="J302" s="45"/>
      <c r="K302" s="64">
        <f t="shared" si="561"/>
        <v>0</v>
      </c>
      <c r="N302" s="13">
        <f t="shared" si="562"/>
        <v>0</v>
      </c>
      <c r="O302" s="13">
        <f t="shared" si="563"/>
        <v>0</v>
      </c>
      <c r="P302" s="13">
        <f t="shared" si="564"/>
        <v>0</v>
      </c>
      <c r="Q302" s="13">
        <f t="shared" si="565"/>
        <v>0</v>
      </c>
      <c r="R302" s="13">
        <f t="shared" si="566"/>
        <v>0</v>
      </c>
      <c r="S302" s="14">
        <f t="shared" si="567"/>
        <v>0</v>
      </c>
      <c r="T302" s="86"/>
      <c r="U302" s="64">
        <f t="shared" si="546"/>
        <v>0</v>
      </c>
      <c r="V302" s="103"/>
      <c r="W302" s="103"/>
      <c r="X302" s="103"/>
      <c r="Y302" s="103"/>
      <c r="Z302" s="105">
        <f t="shared" si="547"/>
        <v>0</v>
      </c>
      <c r="AA302" s="103">
        <f t="shared" si="568"/>
        <v>0</v>
      </c>
    </row>
    <row r="303" spans="1:27" x14ac:dyDescent="0.2">
      <c r="A303" s="116">
        <v>2847</v>
      </c>
      <c r="B303" s="122" t="s">
        <v>68</v>
      </c>
      <c r="C303" s="15"/>
      <c r="D303" s="44"/>
      <c r="E303" s="11">
        <v>1</v>
      </c>
      <c r="G303" s="16">
        <f t="shared" si="560"/>
        <v>1</v>
      </c>
      <c r="H303" s="11">
        <v>1</v>
      </c>
      <c r="I303" s="35" t="s">
        <v>226</v>
      </c>
      <c r="J303" s="45"/>
      <c r="K303" s="64">
        <f t="shared" si="561"/>
        <v>0</v>
      </c>
      <c r="N303" s="13">
        <f t="shared" si="562"/>
        <v>0</v>
      </c>
      <c r="O303" s="13">
        <f t="shared" si="563"/>
        <v>0</v>
      </c>
      <c r="P303" s="13">
        <f t="shared" si="564"/>
        <v>0</v>
      </c>
      <c r="Q303" s="13">
        <f t="shared" si="565"/>
        <v>0</v>
      </c>
      <c r="R303" s="13">
        <f t="shared" si="566"/>
        <v>0</v>
      </c>
      <c r="S303" s="14">
        <f t="shared" si="567"/>
        <v>0</v>
      </c>
      <c r="T303" s="86"/>
      <c r="U303" s="64">
        <f t="shared" si="546"/>
        <v>0</v>
      </c>
      <c r="V303" s="103"/>
      <c r="W303" s="103"/>
      <c r="X303" s="103"/>
      <c r="Y303" s="103"/>
      <c r="Z303" s="105">
        <f t="shared" si="547"/>
        <v>0</v>
      </c>
      <c r="AA303" s="103">
        <f t="shared" si="568"/>
        <v>0</v>
      </c>
    </row>
    <row r="304" spans="1:27" x14ac:dyDescent="0.2">
      <c r="A304" s="116">
        <v>2865</v>
      </c>
      <c r="B304" s="122" t="s">
        <v>86</v>
      </c>
      <c r="C304" s="15"/>
      <c r="D304" s="44"/>
      <c r="E304" s="11">
        <v>1</v>
      </c>
      <c r="G304" s="16">
        <f t="shared" si="560"/>
        <v>1</v>
      </c>
      <c r="H304" s="11">
        <v>1</v>
      </c>
      <c r="I304" s="35" t="s">
        <v>226</v>
      </c>
      <c r="J304" s="45"/>
      <c r="K304" s="64">
        <f t="shared" si="561"/>
        <v>0</v>
      </c>
      <c r="N304" s="13">
        <f t="shared" si="562"/>
        <v>0</v>
      </c>
      <c r="O304" s="13">
        <f t="shared" si="563"/>
        <v>0</v>
      </c>
      <c r="P304" s="13">
        <f t="shared" si="564"/>
        <v>0</v>
      </c>
      <c r="Q304" s="13">
        <f t="shared" si="565"/>
        <v>0</v>
      </c>
      <c r="R304" s="13">
        <f t="shared" si="566"/>
        <v>0</v>
      </c>
      <c r="S304" s="14">
        <f t="shared" si="567"/>
        <v>0</v>
      </c>
      <c r="T304" s="86"/>
      <c r="U304" s="64">
        <f t="shared" si="546"/>
        <v>0</v>
      </c>
      <c r="V304" s="103"/>
      <c r="W304" s="103"/>
      <c r="X304" s="103"/>
      <c r="Y304" s="103"/>
      <c r="Z304" s="105">
        <f t="shared" si="547"/>
        <v>0</v>
      </c>
      <c r="AA304" s="103">
        <f t="shared" si="568"/>
        <v>0</v>
      </c>
    </row>
    <row r="305" spans="1:27" x14ac:dyDescent="0.2">
      <c r="A305" s="116">
        <v>2866</v>
      </c>
      <c r="B305" s="122" t="s">
        <v>765</v>
      </c>
      <c r="C305" s="15"/>
      <c r="D305" s="44"/>
      <c r="E305" s="11">
        <v>1</v>
      </c>
      <c r="G305" s="16">
        <f t="shared" si="560"/>
        <v>1</v>
      </c>
      <c r="H305" s="11">
        <v>1</v>
      </c>
      <c r="I305" s="35" t="s">
        <v>226</v>
      </c>
      <c r="J305" s="45"/>
      <c r="K305" s="64">
        <f t="shared" si="561"/>
        <v>0</v>
      </c>
      <c r="N305" s="13">
        <f t="shared" si="562"/>
        <v>0</v>
      </c>
      <c r="O305" s="13">
        <f t="shared" si="563"/>
        <v>0</v>
      </c>
      <c r="P305" s="13">
        <f t="shared" si="564"/>
        <v>0</v>
      </c>
      <c r="Q305" s="13">
        <f t="shared" si="565"/>
        <v>0</v>
      </c>
      <c r="R305" s="13">
        <f t="shared" si="566"/>
        <v>0</v>
      </c>
      <c r="S305" s="14">
        <f t="shared" si="567"/>
        <v>0</v>
      </c>
      <c r="T305" s="86"/>
      <c r="U305" s="64">
        <f t="shared" si="546"/>
        <v>0</v>
      </c>
      <c r="V305" s="103"/>
      <c r="W305" s="103"/>
      <c r="X305" s="103"/>
      <c r="Y305" s="103"/>
      <c r="Z305" s="105">
        <f t="shared" si="547"/>
        <v>0</v>
      </c>
      <c r="AA305" s="103">
        <f t="shared" si="568"/>
        <v>0</v>
      </c>
    </row>
    <row r="306" spans="1:27" x14ac:dyDescent="0.2">
      <c r="A306" s="116">
        <v>2877</v>
      </c>
      <c r="B306" s="122" t="s">
        <v>69</v>
      </c>
      <c r="C306" s="15"/>
      <c r="D306" s="44"/>
      <c r="E306" s="11">
        <v>1</v>
      </c>
      <c r="G306" s="16">
        <f t="shared" si="560"/>
        <v>1</v>
      </c>
      <c r="H306" s="11">
        <v>1</v>
      </c>
      <c r="I306" s="35" t="s">
        <v>272</v>
      </c>
      <c r="J306" s="45"/>
      <c r="K306" s="64">
        <f t="shared" si="561"/>
        <v>0</v>
      </c>
      <c r="N306" s="13">
        <f t="shared" si="562"/>
        <v>0</v>
      </c>
      <c r="O306" s="13">
        <f t="shared" si="563"/>
        <v>0</v>
      </c>
      <c r="P306" s="13">
        <f t="shared" si="564"/>
        <v>0</v>
      </c>
      <c r="Q306" s="13">
        <f t="shared" si="565"/>
        <v>0</v>
      </c>
      <c r="R306" s="13">
        <f t="shared" si="566"/>
        <v>0</v>
      </c>
      <c r="S306" s="14">
        <f t="shared" si="567"/>
        <v>0</v>
      </c>
      <c r="T306" s="86"/>
      <c r="U306" s="64">
        <f t="shared" si="546"/>
        <v>0</v>
      </c>
      <c r="V306" s="103"/>
      <c r="W306" s="103"/>
      <c r="X306" s="103"/>
      <c r="Y306" s="103"/>
      <c r="Z306" s="105">
        <f t="shared" si="547"/>
        <v>0</v>
      </c>
      <c r="AA306" s="103">
        <f t="shared" si="568"/>
        <v>0</v>
      </c>
    </row>
    <row r="307" spans="1:27" x14ac:dyDescent="0.2">
      <c r="A307" s="116">
        <v>2883</v>
      </c>
      <c r="B307" s="122" t="s">
        <v>919</v>
      </c>
      <c r="C307" s="15"/>
      <c r="D307" s="44"/>
      <c r="E307" s="11">
        <v>1</v>
      </c>
      <c r="G307" s="16">
        <f t="shared" si="560"/>
        <v>1</v>
      </c>
      <c r="H307" s="11">
        <v>1</v>
      </c>
      <c r="I307" s="35" t="s">
        <v>226</v>
      </c>
      <c r="J307" s="45"/>
      <c r="K307" s="64">
        <f t="shared" si="561"/>
        <v>0</v>
      </c>
      <c r="N307" s="13">
        <f t="shared" si="562"/>
        <v>0</v>
      </c>
      <c r="O307" s="13">
        <f t="shared" si="563"/>
        <v>0</v>
      </c>
      <c r="P307" s="13">
        <f t="shared" si="564"/>
        <v>0</v>
      </c>
      <c r="Q307" s="13">
        <f t="shared" si="565"/>
        <v>0</v>
      </c>
      <c r="R307" s="13">
        <f t="shared" si="566"/>
        <v>0</v>
      </c>
      <c r="S307" s="14">
        <v>0</v>
      </c>
      <c r="T307" s="86"/>
      <c r="U307" s="64">
        <f t="shared" si="546"/>
        <v>0</v>
      </c>
      <c r="V307" s="103"/>
      <c r="W307" s="103"/>
      <c r="X307" s="103"/>
      <c r="Y307" s="103"/>
      <c r="Z307" s="105">
        <f t="shared" si="547"/>
        <v>0</v>
      </c>
      <c r="AA307" s="103">
        <f t="shared" si="568"/>
        <v>0</v>
      </c>
    </row>
    <row r="308" spans="1:27" x14ac:dyDescent="0.2">
      <c r="A308" s="116">
        <v>2895</v>
      </c>
      <c r="B308" s="122" t="s">
        <v>766</v>
      </c>
      <c r="C308" s="15"/>
      <c r="D308" s="44"/>
      <c r="E308" s="11">
        <v>1</v>
      </c>
      <c r="G308" s="16">
        <f t="shared" si="560"/>
        <v>1</v>
      </c>
      <c r="H308" s="11">
        <v>1</v>
      </c>
      <c r="I308" s="35" t="s">
        <v>226</v>
      </c>
      <c r="J308" s="45"/>
      <c r="K308" s="64">
        <f t="shared" si="561"/>
        <v>0</v>
      </c>
      <c r="N308" s="13">
        <f t="shared" si="562"/>
        <v>0</v>
      </c>
      <c r="O308" s="13">
        <f t="shared" si="563"/>
        <v>0</v>
      </c>
      <c r="P308" s="13">
        <f t="shared" si="564"/>
        <v>0</v>
      </c>
      <c r="Q308" s="13">
        <f t="shared" si="565"/>
        <v>0</v>
      </c>
      <c r="R308" s="13">
        <f t="shared" si="566"/>
        <v>0</v>
      </c>
      <c r="S308" s="14">
        <v>0</v>
      </c>
      <c r="T308" s="86"/>
      <c r="U308" s="64">
        <f t="shared" si="546"/>
        <v>0</v>
      </c>
      <c r="V308" s="103"/>
      <c r="W308" s="103"/>
      <c r="X308" s="103"/>
      <c r="Y308" s="103"/>
      <c r="Z308" s="105">
        <f t="shared" si="547"/>
        <v>0</v>
      </c>
      <c r="AA308" s="103">
        <f t="shared" si="568"/>
        <v>0</v>
      </c>
    </row>
    <row r="309" spans="1:27" x14ac:dyDescent="0.2">
      <c r="A309" s="116"/>
      <c r="B309" s="124" t="s">
        <v>265</v>
      </c>
      <c r="C309" s="15"/>
      <c r="G309" s="16"/>
      <c r="I309" s="35"/>
      <c r="J309" s="45"/>
      <c r="K309" s="66">
        <f>SUM(K294:K308)</f>
        <v>0</v>
      </c>
      <c r="L309" s="22"/>
      <c r="M309" s="22"/>
      <c r="N309" s="22">
        <f t="shared" ref="N309:AA309" si="589">SUM(N294:N308)</f>
        <v>0</v>
      </c>
      <c r="O309" s="22">
        <f t="shared" si="589"/>
        <v>0</v>
      </c>
      <c r="P309" s="22">
        <f t="shared" si="589"/>
        <v>0</v>
      </c>
      <c r="Q309" s="22">
        <f t="shared" si="589"/>
        <v>0</v>
      </c>
      <c r="R309" s="22">
        <f t="shared" si="589"/>
        <v>0</v>
      </c>
      <c r="S309" s="23">
        <f t="shared" si="589"/>
        <v>0</v>
      </c>
      <c r="T309" s="85">
        <f t="shared" si="589"/>
        <v>0</v>
      </c>
      <c r="U309" s="66">
        <f t="shared" si="589"/>
        <v>0</v>
      </c>
      <c r="V309" s="112">
        <f t="shared" si="589"/>
        <v>0</v>
      </c>
      <c r="W309" s="112">
        <f t="shared" si="589"/>
        <v>0</v>
      </c>
      <c r="X309" s="112"/>
      <c r="Y309" s="112">
        <f t="shared" si="589"/>
        <v>0</v>
      </c>
      <c r="Z309" s="66">
        <f>SUM(Z294:Z308)</f>
        <v>0</v>
      </c>
      <c r="AA309" s="112">
        <f t="shared" si="589"/>
        <v>0</v>
      </c>
    </row>
    <row r="310" spans="1:27" x14ac:dyDescent="0.2">
      <c r="A310" s="62"/>
      <c r="B310" s="122"/>
      <c r="C310" s="15"/>
      <c r="F310" s="11"/>
      <c r="J310" s="45"/>
      <c r="P310" s="13"/>
      <c r="T310" s="86"/>
      <c r="U310" s="64"/>
      <c r="V310" s="103"/>
      <c r="W310" s="103"/>
      <c r="X310" s="103"/>
      <c r="Y310" s="103"/>
      <c r="AA310" s="103"/>
    </row>
    <row r="311" spans="1:27" x14ac:dyDescent="0.2">
      <c r="A311" s="118" t="s">
        <v>202</v>
      </c>
      <c r="B311" s="98" t="s">
        <v>238</v>
      </c>
      <c r="C311" s="15"/>
      <c r="D311" s="35"/>
      <c r="E311" s="45"/>
      <c r="F311" s="39"/>
      <c r="G311" s="16"/>
      <c r="I311" s="35"/>
      <c r="J311" s="45"/>
      <c r="P311" s="13"/>
      <c r="T311" s="86"/>
      <c r="U311" s="64"/>
      <c r="V311" s="103"/>
      <c r="W311" s="103"/>
      <c r="X311" s="103"/>
      <c r="Y311" s="103"/>
      <c r="AA311" s="103"/>
    </row>
    <row r="312" spans="1:27" x14ac:dyDescent="0.2">
      <c r="A312" s="116">
        <v>2901</v>
      </c>
      <c r="B312" s="122" t="s">
        <v>70</v>
      </c>
      <c r="C312" s="15"/>
      <c r="D312" s="35">
        <f>shoot</f>
        <v>0</v>
      </c>
      <c r="E312" s="45">
        <f>shoot/2</f>
        <v>0</v>
      </c>
      <c r="F312" s="39"/>
      <c r="G312" s="16">
        <f t="shared" ref="G312:G325" si="590">SUM(D312:F312)</f>
        <v>0</v>
      </c>
      <c r="H312" s="11">
        <v>1</v>
      </c>
      <c r="I312" s="35" t="s">
        <v>272</v>
      </c>
      <c r="J312" s="45"/>
      <c r="K312" s="64">
        <f t="shared" ref="K312:K325" si="591">G312*H312*J312</f>
        <v>0</v>
      </c>
      <c r="N312" s="13">
        <f t="shared" ref="N312:N325" si="592">L312+M312</f>
        <v>0</v>
      </c>
      <c r="O312" s="13">
        <f t="shared" ref="O312:O325" si="593">MAX(K312-N312,0)</f>
        <v>0</v>
      </c>
      <c r="P312" s="13">
        <f t="shared" ref="P312:P325" si="594">N312+O312</f>
        <v>0</v>
      </c>
      <c r="Q312" s="13">
        <f t="shared" ref="Q312:Q325" si="595">K312-P312</f>
        <v>0</v>
      </c>
      <c r="R312" s="13">
        <f t="shared" ref="R312:R325" si="596">S312-K312</f>
        <v>0</v>
      </c>
      <c r="S312" s="14">
        <f t="shared" ref="S312:S324" si="597">K312</f>
        <v>0</v>
      </c>
      <c r="T312" s="86"/>
      <c r="U312" s="64">
        <f t="shared" ref="U312:U325" si="598">MAX(K312-SUM(V312:Y312),0)</f>
        <v>0</v>
      </c>
      <c r="V312" s="103"/>
      <c r="W312" s="103"/>
      <c r="X312" s="103"/>
      <c r="Y312" s="103"/>
      <c r="Z312" s="105">
        <f>K312-SUM(U312:Y312)</f>
        <v>0</v>
      </c>
      <c r="AA312" s="103">
        <f t="shared" ref="AA312:AA324" si="599">U312</f>
        <v>0</v>
      </c>
    </row>
    <row r="313" spans="1:27" x14ac:dyDescent="0.2">
      <c r="A313" s="116" t="s">
        <v>471</v>
      </c>
      <c r="B313" s="122" t="s">
        <v>470</v>
      </c>
      <c r="C313" s="15"/>
      <c r="D313" s="35">
        <f>shoot</f>
        <v>0</v>
      </c>
      <c r="E313" s="45">
        <f>shoot/2</f>
        <v>0</v>
      </c>
      <c r="F313" s="39"/>
      <c r="G313" s="16">
        <f t="shared" si="590"/>
        <v>0</v>
      </c>
      <c r="H313" s="11">
        <v>1</v>
      </c>
      <c r="I313" s="35" t="s">
        <v>272</v>
      </c>
      <c r="J313" s="45"/>
      <c r="K313" s="64">
        <f t="shared" si="591"/>
        <v>0</v>
      </c>
      <c r="N313" s="13">
        <f t="shared" si="592"/>
        <v>0</v>
      </c>
      <c r="O313" s="13">
        <f t="shared" si="593"/>
        <v>0</v>
      </c>
      <c r="P313" s="13">
        <f t="shared" si="594"/>
        <v>0</v>
      </c>
      <c r="Q313" s="13">
        <f t="shared" si="595"/>
        <v>0</v>
      </c>
      <c r="R313" s="13">
        <f t="shared" si="596"/>
        <v>0</v>
      </c>
      <c r="S313" s="14">
        <f t="shared" si="597"/>
        <v>0</v>
      </c>
      <c r="T313" s="86"/>
      <c r="U313" s="64">
        <f t="shared" si="598"/>
        <v>0</v>
      </c>
      <c r="V313" s="103"/>
      <c r="W313" s="103"/>
      <c r="X313" s="103"/>
      <c r="Y313" s="103"/>
      <c r="Z313" s="105">
        <f t="shared" si="547"/>
        <v>0</v>
      </c>
      <c r="AA313" s="103">
        <f t="shared" si="599"/>
        <v>0</v>
      </c>
    </row>
    <row r="314" spans="1:27" x14ac:dyDescent="0.2">
      <c r="A314" s="116">
        <v>2906</v>
      </c>
      <c r="B314" s="122" t="s">
        <v>71</v>
      </c>
      <c r="C314" s="15"/>
      <c r="D314" s="11">
        <f>ROUND(shoot*0.15,0)</f>
        <v>0</v>
      </c>
      <c r="E314" s="11">
        <f>shoot</f>
        <v>0</v>
      </c>
      <c r="F314" s="39"/>
      <c r="G314" s="16">
        <f t="shared" si="590"/>
        <v>0</v>
      </c>
      <c r="H314" s="11">
        <v>1</v>
      </c>
      <c r="I314" s="35" t="s">
        <v>272</v>
      </c>
      <c r="J314" s="45"/>
      <c r="K314" s="64">
        <f t="shared" si="591"/>
        <v>0</v>
      </c>
      <c r="N314" s="13">
        <f t="shared" si="592"/>
        <v>0</v>
      </c>
      <c r="O314" s="13">
        <f t="shared" si="593"/>
        <v>0</v>
      </c>
      <c r="P314" s="13">
        <f t="shared" si="594"/>
        <v>0</v>
      </c>
      <c r="Q314" s="13">
        <f t="shared" si="595"/>
        <v>0</v>
      </c>
      <c r="R314" s="13">
        <f t="shared" si="596"/>
        <v>0</v>
      </c>
      <c r="S314" s="14">
        <f t="shared" si="597"/>
        <v>0</v>
      </c>
      <c r="T314" s="86"/>
      <c r="U314" s="64">
        <f t="shared" si="598"/>
        <v>0</v>
      </c>
      <c r="V314" s="103"/>
      <c r="W314" s="103"/>
      <c r="X314" s="103"/>
      <c r="Y314" s="103"/>
      <c r="Z314" s="105">
        <f t="shared" si="547"/>
        <v>0</v>
      </c>
      <c r="AA314" s="103">
        <f t="shared" si="599"/>
        <v>0</v>
      </c>
    </row>
    <row r="315" spans="1:27" x14ac:dyDescent="0.2">
      <c r="A315" s="116">
        <v>2907</v>
      </c>
      <c r="B315" s="122" t="s">
        <v>72</v>
      </c>
      <c r="C315" s="15"/>
      <c r="E315" s="11">
        <v>1</v>
      </c>
      <c r="F315" s="11"/>
      <c r="G315" s="16">
        <f t="shared" si="590"/>
        <v>1</v>
      </c>
      <c r="H315" s="11">
        <v>1</v>
      </c>
      <c r="I315" s="35" t="s">
        <v>272</v>
      </c>
      <c r="J315" s="45"/>
      <c r="K315" s="64">
        <f t="shared" si="591"/>
        <v>0</v>
      </c>
      <c r="N315" s="13">
        <f t="shared" si="592"/>
        <v>0</v>
      </c>
      <c r="O315" s="13">
        <f t="shared" si="593"/>
        <v>0</v>
      </c>
      <c r="P315" s="13">
        <f t="shared" si="594"/>
        <v>0</v>
      </c>
      <c r="Q315" s="13">
        <f t="shared" si="595"/>
        <v>0</v>
      </c>
      <c r="R315" s="13">
        <f t="shared" si="596"/>
        <v>0</v>
      </c>
      <c r="S315" s="14">
        <f t="shared" si="597"/>
        <v>0</v>
      </c>
      <c r="T315" s="86"/>
      <c r="U315" s="64">
        <f t="shared" si="598"/>
        <v>0</v>
      </c>
      <c r="V315" s="103"/>
      <c r="W315" s="103"/>
      <c r="X315" s="103"/>
      <c r="Y315" s="103"/>
      <c r="Z315" s="105">
        <f t="shared" si="547"/>
        <v>0</v>
      </c>
      <c r="AA315" s="103">
        <f t="shared" si="599"/>
        <v>0</v>
      </c>
    </row>
    <row r="316" spans="1:27" x14ac:dyDescent="0.2">
      <c r="A316" s="116" t="s">
        <v>472</v>
      </c>
      <c r="B316" s="122" t="s">
        <v>42</v>
      </c>
      <c r="C316" s="15"/>
      <c r="D316" s="35"/>
      <c r="E316" s="35">
        <v>1</v>
      </c>
      <c r="G316" s="16">
        <f t="shared" si="590"/>
        <v>1</v>
      </c>
      <c r="H316" s="11">
        <v>1</v>
      </c>
      <c r="I316" s="35" t="s">
        <v>273</v>
      </c>
      <c r="J316" s="45"/>
      <c r="K316" s="64">
        <f t="shared" si="591"/>
        <v>0</v>
      </c>
      <c r="N316" s="13">
        <f t="shared" si="592"/>
        <v>0</v>
      </c>
      <c r="O316" s="13">
        <f t="shared" si="593"/>
        <v>0</v>
      </c>
      <c r="P316" s="13">
        <f t="shared" si="594"/>
        <v>0</v>
      </c>
      <c r="Q316" s="13">
        <f t="shared" si="595"/>
        <v>0</v>
      </c>
      <c r="R316" s="13">
        <f t="shared" si="596"/>
        <v>0</v>
      </c>
      <c r="S316" s="14">
        <f t="shared" si="597"/>
        <v>0</v>
      </c>
      <c r="T316" s="86"/>
      <c r="U316" s="64">
        <f t="shared" si="598"/>
        <v>0</v>
      </c>
      <c r="V316" s="103"/>
      <c r="W316" s="103"/>
      <c r="X316" s="103"/>
      <c r="Y316" s="103"/>
      <c r="Z316" s="105">
        <f t="shared" si="547"/>
        <v>0</v>
      </c>
      <c r="AA316" s="103">
        <f t="shared" si="599"/>
        <v>0</v>
      </c>
    </row>
    <row r="317" spans="1:27" x14ac:dyDescent="0.2">
      <c r="A317" s="116">
        <v>2939</v>
      </c>
      <c r="B317" s="122" t="s">
        <v>60</v>
      </c>
      <c r="C317" s="15"/>
      <c r="E317" s="11">
        <f>sh</f>
        <v>0</v>
      </c>
      <c r="F317" s="11"/>
      <c r="G317" s="16">
        <f t="shared" si="590"/>
        <v>0</v>
      </c>
      <c r="H317" s="11">
        <v>1</v>
      </c>
      <c r="I317" s="35" t="s">
        <v>272</v>
      </c>
      <c r="J317" s="45"/>
      <c r="K317" s="64">
        <f t="shared" si="591"/>
        <v>0</v>
      </c>
      <c r="N317" s="13">
        <f t="shared" si="592"/>
        <v>0</v>
      </c>
      <c r="O317" s="13">
        <f t="shared" si="593"/>
        <v>0</v>
      </c>
      <c r="P317" s="13">
        <f t="shared" si="594"/>
        <v>0</v>
      </c>
      <c r="Q317" s="13">
        <f t="shared" si="595"/>
        <v>0</v>
      </c>
      <c r="R317" s="13">
        <f t="shared" si="596"/>
        <v>0</v>
      </c>
      <c r="S317" s="14">
        <f t="shared" si="597"/>
        <v>0</v>
      </c>
      <c r="T317" s="86"/>
      <c r="U317" s="64">
        <f t="shared" si="598"/>
        <v>0</v>
      </c>
      <c r="V317" s="103"/>
      <c r="W317" s="103"/>
      <c r="X317" s="103"/>
      <c r="Y317" s="103"/>
      <c r="Z317" s="105">
        <f t="shared" si="547"/>
        <v>0</v>
      </c>
      <c r="AA317" s="103">
        <f t="shared" si="599"/>
        <v>0</v>
      </c>
    </row>
    <row r="318" spans="1:27" x14ac:dyDescent="0.2">
      <c r="A318" s="116">
        <v>2940</v>
      </c>
      <c r="B318" s="122" t="s">
        <v>73</v>
      </c>
      <c r="C318" s="15"/>
      <c r="E318" s="11">
        <v>1</v>
      </c>
      <c r="F318" s="11"/>
      <c r="G318" s="16">
        <f t="shared" si="590"/>
        <v>1</v>
      </c>
      <c r="H318" s="11">
        <v>1</v>
      </c>
      <c r="I318" s="35" t="s">
        <v>226</v>
      </c>
      <c r="J318" s="45"/>
      <c r="K318" s="64">
        <f t="shared" si="591"/>
        <v>0</v>
      </c>
      <c r="N318" s="13">
        <f t="shared" si="592"/>
        <v>0</v>
      </c>
      <c r="O318" s="13">
        <f t="shared" si="593"/>
        <v>0</v>
      </c>
      <c r="P318" s="13">
        <f t="shared" si="594"/>
        <v>0</v>
      </c>
      <c r="Q318" s="13">
        <f t="shared" si="595"/>
        <v>0</v>
      </c>
      <c r="R318" s="13">
        <f t="shared" si="596"/>
        <v>0</v>
      </c>
      <c r="S318" s="14">
        <f t="shared" si="597"/>
        <v>0</v>
      </c>
      <c r="T318" s="86"/>
      <c r="U318" s="64">
        <f t="shared" si="598"/>
        <v>0</v>
      </c>
      <c r="V318" s="103"/>
      <c r="W318" s="103"/>
      <c r="X318" s="103"/>
      <c r="Y318" s="103"/>
      <c r="Z318" s="105">
        <f t="shared" si="547"/>
        <v>0</v>
      </c>
      <c r="AA318" s="103">
        <f t="shared" si="599"/>
        <v>0</v>
      </c>
    </row>
    <row r="319" spans="1:27" x14ac:dyDescent="0.2">
      <c r="A319" s="116">
        <v>2941</v>
      </c>
      <c r="B319" s="122" t="s">
        <v>43</v>
      </c>
      <c r="C319" s="15"/>
      <c r="E319" s="11">
        <v>1</v>
      </c>
      <c r="F319" s="11"/>
      <c r="G319" s="16">
        <f t="shared" si="590"/>
        <v>1</v>
      </c>
      <c r="H319" s="11">
        <v>1</v>
      </c>
      <c r="I319" s="35" t="s">
        <v>226</v>
      </c>
      <c r="J319" s="45"/>
      <c r="K319" s="64">
        <f t="shared" si="591"/>
        <v>0</v>
      </c>
      <c r="N319" s="13">
        <f t="shared" si="592"/>
        <v>0</v>
      </c>
      <c r="O319" s="13">
        <f t="shared" si="593"/>
        <v>0</v>
      </c>
      <c r="P319" s="13">
        <f t="shared" si="594"/>
        <v>0</v>
      </c>
      <c r="Q319" s="13">
        <f t="shared" si="595"/>
        <v>0</v>
      </c>
      <c r="R319" s="13">
        <f t="shared" si="596"/>
        <v>0</v>
      </c>
      <c r="S319" s="14">
        <f t="shared" si="597"/>
        <v>0</v>
      </c>
      <c r="T319" s="86"/>
      <c r="U319" s="64">
        <f t="shared" si="598"/>
        <v>0</v>
      </c>
      <c r="V319" s="103"/>
      <c r="W319" s="103"/>
      <c r="X319" s="103"/>
      <c r="Y319" s="103"/>
      <c r="Z319" s="105">
        <f t="shared" si="547"/>
        <v>0</v>
      </c>
      <c r="AA319" s="103">
        <f t="shared" si="599"/>
        <v>0</v>
      </c>
    </row>
    <row r="320" spans="1:27" x14ac:dyDescent="0.2">
      <c r="A320" s="116">
        <v>2942</v>
      </c>
      <c r="B320" s="122" t="s">
        <v>44</v>
      </c>
      <c r="C320" s="15"/>
      <c r="E320" s="11">
        <v>1</v>
      </c>
      <c r="F320" s="11"/>
      <c r="G320" s="16">
        <f t="shared" si="590"/>
        <v>1</v>
      </c>
      <c r="H320" s="11">
        <v>1</v>
      </c>
      <c r="I320" s="35" t="s">
        <v>226</v>
      </c>
      <c r="J320" s="45"/>
      <c r="K320" s="64">
        <f t="shared" si="591"/>
        <v>0</v>
      </c>
      <c r="N320" s="13">
        <f t="shared" si="592"/>
        <v>0</v>
      </c>
      <c r="O320" s="13">
        <f t="shared" si="593"/>
        <v>0</v>
      </c>
      <c r="P320" s="13">
        <f t="shared" si="594"/>
        <v>0</v>
      </c>
      <c r="Q320" s="13">
        <f t="shared" si="595"/>
        <v>0</v>
      </c>
      <c r="R320" s="13">
        <f t="shared" si="596"/>
        <v>0</v>
      </c>
      <c r="S320" s="14">
        <f t="shared" si="597"/>
        <v>0</v>
      </c>
      <c r="T320" s="86"/>
      <c r="U320" s="64">
        <f t="shared" si="598"/>
        <v>0</v>
      </c>
      <c r="V320" s="103"/>
      <c r="W320" s="103"/>
      <c r="X320" s="103"/>
      <c r="Y320" s="103"/>
      <c r="Z320" s="105">
        <f t="shared" si="547"/>
        <v>0</v>
      </c>
      <c r="AA320" s="103">
        <f t="shared" si="599"/>
        <v>0</v>
      </c>
    </row>
    <row r="321" spans="1:27" x14ac:dyDescent="0.2">
      <c r="A321" s="116">
        <v>2943</v>
      </c>
      <c r="B321" s="122" t="s">
        <v>767</v>
      </c>
      <c r="C321" s="15"/>
      <c r="E321" s="11">
        <v>1</v>
      </c>
      <c r="F321" s="11"/>
      <c r="G321" s="16">
        <f t="shared" ref="G321" si="600">SUM(D321:F321)</f>
        <v>1</v>
      </c>
      <c r="H321" s="11">
        <v>1</v>
      </c>
      <c r="I321" s="35" t="s">
        <v>226</v>
      </c>
      <c r="J321" s="45"/>
      <c r="K321" s="64">
        <f t="shared" ref="K321" si="601">G321*H321*J321</f>
        <v>0</v>
      </c>
      <c r="N321" s="13">
        <f t="shared" ref="N321" si="602">L321+M321</f>
        <v>0</v>
      </c>
      <c r="O321" s="13">
        <f t="shared" ref="O321" si="603">MAX(K321-N321,0)</f>
        <v>0</v>
      </c>
      <c r="P321" s="13">
        <f t="shared" ref="P321" si="604">N321+O321</f>
        <v>0</v>
      </c>
      <c r="Q321" s="13">
        <f t="shared" ref="Q321" si="605">K321-P321</f>
        <v>0</v>
      </c>
      <c r="R321" s="13">
        <f t="shared" ref="R321" si="606">S321-K321</f>
        <v>0</v>
      </c>
      <c r="S321" s="14">
        <f t="shared" ref="S321" si="607">K321</f>
        <v>0</v>
      </c>
      <c r="T321" s="86"/>
      <c r="U321" s="64">
        <f t="shared" ref="U321" si="608">MAX(K321-SUM(V321:Y321),0)</f>
        <v>0</v>
      </c>
      <c r="V321" s="103"/>
      <c r="W321" s="103"/>
      <c r="X321" s="103"/>
      <c r="Y321" s="103"/>
      <c r="Z321" s="105">
        <f t="shared" ref="Z321" si="609">K321-SUM(U321:Y321)</f>
        <v>0</v>
      </c>
      <c r="AA321" s="103">
        <f t="shared" si="599"/>
        <v>0</v>
      </c>
    </row>
    <row r="322" spans="1:27" x14ac:dyDescent="0.2">
      <c r="A322" s="116">
        <v>2948</v>
      </c>
      <c r="B322" s="122" t="s">
        <v>74</v>
      </c>
      <c r="C322" s="15"/>
      <c r="E322" s="11">
        <v>1</v>
      </c>
      <c r="F322" s="11"/>
      <c r="G322" s="16">
        <f t="shared" si="590"/>
        <v>1</v>
      </c>
      <c r="H322" s="11">
        <v>1</v>
      </c>
      <c r="I322" s="35" t="s">
        <v>273</v>
      </c>
      <c r="J322" s="45"/>
      <c r="K322" s="64">
        <f t="shared" si="591"/>
        <v>0</v>
      </c>
      <c r="N322" s="13">
        <f t="shared" si="592"/>
        <v>0</v>
      </c>
      <c r="O322" s="13">
        <f t="shared" si="593"/>
        <v>0</v>
      </c>
      <c r="P322" s="13">
        <f t="shared" si="594"/>
        <v>0</v>
      </c>
      <c r="Q322" s="13">
        <f t="shared" si="595"/>
        <v>0</v>
      </c>
      <c r="R322" s="13">
        <f t="shared" si="596"/>
        <v>0</v>
      </c>
      <c r="S322" s="14">
        <f t="shared" si="597"/>
        <v>0</v>
      </c>
      <c r="T322" s="86"/>
      <c r="U322" s="64">
        <f t="shared" si="598"/>
        <v>0</v>
      </c>
      <c r="V322" s="103"/>
      <c r="W322" s="103"/>
      <c r="X322" s="103"/>
      <c r="Y322" s="103"/>
      <c r="Z322" s="105">
        <f t="shared" si="547"/>
        <v>0</v>
      </c>
      <c r="AA322" s="103">
        <f t="shared" si="599"/>
        <v>0</v>
      </c>
    </row>
    <row r="323" spans="1:27" x14ac:dyDescent="0.2">
      <c r="A323" s="116">
        <v>2949</v>
      </c>
      <c r="B323" s="122" t="s">
        <v>75</v>
      </c>
      <c r="C323" s="15"/>
      <c r="E323" s="11">
        <f>shoot</f>
        <v>0</v>
      </c>
      <c r="F323" s="11"/>
      <c r="G323" s="16">
        <f t="shared" si="590"/>
        <v>0</v>
      </c>
      <c r="H323" s="11">
        <v>1</v>
      </c>
      <c r="I323" s="35" t="s">
        <v>226</v>
      </c>
      <c r="J323" s="45"/>
      <c r="K323" s="64">
        <f t="shared" si="591"/>
        <v>0</v>
      </c>
      <c r="N323" s="13">
        <f t="shared" si="592"/>
        <v>0</v>
      </c>
      <c r="O323" s="13">
        <f t="shared" si="593"/>
        <v>0</v>
      </c>
      <c r="P323" s="13">
        <f t="shared" si="594"/>
        <v>0</v>
      </c>
      <c r="Q323" s="13">
        <f t="shared" si="595"/>
        <v>0</v>
      </c>
      <c r="R323" s="13">
        <f t="shared" si="596"/>
        <v>0</v>
      </c>
      <c r="S323" s="14">
        <f t="shared" si="597"/>
        <v>0</v>
      </c>
      <c r="T323" s="86"/>
      <c r="U323" s="64">
        <f t="shared" si="598"/>
        <v>0</v>
      </c>
      <c r="V323" s="103"/>
      <c r="W323" s="103"/>
      <c r="X323" s="103"/>
      <c r="Y323" s="103"/>
      <c r="Z323" s="105">
        <f t="shared" si="547"/>
        <v>0</v>
      </c>
      <c r="AA323" s="103">
        <f t="shared" si="599"/>
        <v>0</v>
      </c>
    </row>
    <row r="324" spans="1:27" x14ac:dyDescent="0.2">
      <c r="A324" s="116">
        <v>2983</v>
      </c>
      <c r="B324" s="122" t="s">
        <v>76</v>
      </c>
      <c r="C324" s="15"/>
      <c r="E324" s="45">
        <f>location</f>
        <v>0</v>
      </c>
      <c r="F324" s="11"/>
      <c r="G324" s="16">
        <f t="shared" si="590"/>
        <v>0</v>
      </c>
      <c r="H324" s="11">
        <v>1</v>
      </c>
      <c r="I324" s="35" t="s">
        <v>272</v>
      </c>
      <c r="J324" s="45"/>
      <c r="K324" s="64">
        <f t="shared" si="591"/>
        <v>0</v>
      </c>
      <c r="N324" s="13">
        <f t="shared" si="592"/>
        <v>0</v>
      </c>
      <c r="O324" s="13">
        <f t="shared" si="593"/>
        <v>0</v>
      </c>
      <c r="P324" s="13">
        <f t="shared" si="594"/>
        <v>0</v>
      </c>
      <c r="Q324" s="13">
        <f t="shared" si="595"/>
        <v>0</v>
      </c>
      <c r="R324" s="13">
        <f t="shared" si="596"/>
        <v>0</v>
      </c>
      <c r="S324" s="14">
        <f t="shared" si="597"/>
        <v>0</v>
      </c>
      <c r="T324" s="86"/>
      <c r="U324" s="64">
        <f t="shared" si="598"/>
        <v>0</v>
      </c>
      <c r="V324" s="103"/>
      <c r="W324" s="103"/>
      <c r="X324" s="103"/>
      <c r="Y324" s="103"/>
      <c r="Z324" s="105">
        <f t="shared" si="547"/>
        <v>0</v>
      </c>
      <c r="AA324" s="103">
        <f t="shared" si="599"/>
        <v>0</v>
      </c>
    </row>
    <row r="325" spans="1:27" x14ac:dyDescent="0.2">
      <c r="A325" s="116">
        <v>2997</v>
      </c>
      <c r="B325" s="122" t="s">
        <v>161</v>
      </c>
      <c r="C325" s="15"/>
      <c r="E325" s="45">
        <v>1</v>
      </c>
      <c r="F325" s="11"/>
      <c r="G325" s="16">
        <f t="shared" si="590"/>
        <v>1</v>
      </c>
      <c r="H325" s="11">
        <v>1</v>
      </c>
      <c r="I325" s="35" t="s">
        <v>226</v>
      </c>
      <c r="J325" s="45"/>
      <c r="K325" s="64">
        <f t="shared" si="591"/>
        <v>0</v>
      </c>
      <c r="N325" s="13">
        <f t="shared" si="592"/>
        <v>0</v>
      </c>
      <c r="O325" s="13">
        <f t="shared" si="593"/>
        <v>0</v>
      </c>
      <c r="P325" s="13">
        <f t="shared" si="594"/>
        <v>0</v>
      </c>
      <c r="Q325" s="13">
        <f t="shared" si="595"/>
        <v>0</v>
      </c>
      <c r="R325" s="13">
        <f t="shared" si="596"/>
        <v>0</v>
      </c>
      <c r="S325" s="14">
        <v>0</v>
      </c>
      <c r="T325" s="86"/>
      <c r="U325" s="64">
        <f t="shared" si="598"/>
        <v>0</v>
      </c>
      <c r="V325" s="103"/>
      <c r="W325" s="103"/>
      <c r="X325" s="103"/>
      <c r="Y325" s="103"/>
      <c r="Z325" s="105">
        <f t="shared" si="547"/>
        <v>0</v>
      </c>
      <c r="AA325" s="111"/>
    </row>
    <row r="326" spans="1:27" x14ac:dyDescent="0.2">
      <c r="A326" s="116"/>
      <c r="B326" s="124" t="s">
        <v>265</v>
      </c>
      <c r="C326" s="15"/>
      <c r="F326" s="11"/>
      <c r="I326" s="35"/>
      <c r="J326" s="45"/>
      <c r="K326" s="66">
        <f>SUM(K312:K325)</f>
        <v>0</v>
      </c>
      <c r="L326" s="22"/>
      <c r="M326" s="22"/>
      <c r="N326" s="22">
        <f t="shared" ref="N326:Z326" si="610">SUM(N312:N325)</f>
        <v>0</v>
      </c>
      <c r="O326" s="22">
        <f t="shared" si="610"/>
        <v>0</v>
      </c>
      <c r="P326" s="22">
        <f t="shared" si="610"/>
        <v>0</v>
      </c>
      <c r="Q326" s="22">
        <f t="shared" si="610"/>
        <v>0</v>
      </c>
      <c r="R326" s="22">
        <f t="shared" si="610"/>
        <v>0</v>
      </c>
      <c r="S326" s="23">
        <f t="shared" si="610"/>
        <v>0</v>
      </c>
      <c r="T326" s="85">
        <f t="shared" si="610"/>
        <v>0</v>
      </c>
      <c r="U326" s="66">
        <f t="shared" si="610"/>
        <v>0</v>
      </c>
      <c r="V326" s="112">
        <f t="shared" si="610"/>
        <v>0</v>
      </c>
      <c r="W326" s="112">
        <f t="shared" si="610"/>
        <v>0</v>
      </c>
      <c r="X326" s="112"/>
      <c r="Y326" s="112">
        <f t="shared" si="610"/>
        <v>0</v>
      </c>
      <c r="Z326" s="66">
        <f t="shared" si="610"/>
        <v>0</v>
      </c>
      <c r="AA326" s="112">
        <f>SUM(AA312:AA325)</f>
        <v>0</v>
      </c>
    </row>
    <row r="327" spans="1:27" x14ac:dyDescent="0.2">
      <c r="A327" s="116"/>
      <c r="B327" s="122"/>
      <c r="C327" s="15"/>
      <c r="F327" s="11"/>
      <c r="J327" s="45"/>
      <c r="P327" s="13"/>
      <c r="T327" s="86"/>
      <c r="U327" s="64"/>
      <c r="V327" s="103"/>
      <c r="W327" s="103"/>
      <c r="X327" s="103"/>
      <c r="Y327" s="103"/>
      <c r="AA327" s="103"/>
    </row>
    <row r="328" spans="1:27" x14ac:dyDescent="0.2">
      <c r="A328" s="118" t="s">
        <v>203</v>
      </c>
      <c r="B328" s="98" t="s">
        <v>239</v>
      </c>
      <c r="C328" s="15"/>
      <c r="F328" s="11"/>
      <c r="I328" s="35"/>
      <c r="J328" s="45"/>
      <c r="P328" s="13"/>
      <c r="T328" s="86"/>
      <c r="U328" s="64"/>
      <c r="V328" s="103"/>
      <c r="W328" s="103"/>
      <c r="X328" s="103"/>
      <c r="Y328" s="103"/>
      <c r="AA328" s="103"/>
    </row>
    <row r="329" spans="1:27" x14ac:dyDescent="0.2">
      <c r="A329" s="116" t="s">
        <v>177</v>
      </c>
      <c r="B329" s="122" t="s">
        <v>473</v>
      </c>
      <c r="C329" s="15"/>
      <c r="D329" s="11">
        <f>ROUND(shoot*0.2,0)</f>
        <v>0</v>
      </c>
      <c r="E329" s="11">
        <f>shoot</f>
        <v>0</v>
      </c>
      <c r="F329" s="39"/>
      <c r="G329" s="16">
        <f t="shared" ref="G329:G343" si="611">SUM(D329:F329)</f>
        <v>0</v>
      </c>
      <c r="H329" s="11">
        <v>1</v>
      </c>
      <c r="I329" s="35" t="s">
        <v>272</v>
      </c>
      <c r="J329" s="45"/>
      <c r="K329" s="64">
        <f t="shared" ref="K329:K343" si="612">G329*H329*J329</f>
        <v>0</v>
      </c>
      <c r="N329" s="13">
        <f t="shared" ref="N329:N343" si="613">L329+M329</f>
        <v>0</v>
      </c>
      <c r="O329" s="13">
        <f t="shared" ref="O329:O343" si="614">MAX(K329-N329,0)</f>
        <v>0</v>
      </c>
      <c r="P329" s="13">
        <f t="shared" ref="P329:P343" si="615">N329+O329</f>
        <v>0</v>
      </c>
      <c r="Q329" s="13">
        <f t="shared" ref="Q329:Q343" si="616">K329-P329</f>
        <v>0</v>
      </c>
      <c r="R329" s="13">
        <f t="shared" ref="R329:R343" si="617">S329-K329</f>
        <v>0</v>
      </c>
      <c r="S329" s="14">
        <f t="shared" ref="S329:S342" si="618">K329</f>
        <v>0</v>
      </c>
      <c r="T329" s="86"/>
      <c r="U329" s="64">
        <f t="shared" ref="U329:U343" si="619">MAX(K329-SUM(V329:Y329),0)</f>
        <v>0</v>
      </c>
      <c r="V329" s="103"/>
      <c r="W329" s="103"/>
      <c r="X329" s="103"/>
      <c r="Y329" s="103"/>
      <c r="Z329" s="105">
        <f t="shared" si="547"/>
        <v>0</v>
      </c>
      <c r="AA329" s="103">
        <f t="shared" ref="AA329:AA342" si="620">U329</f>
        <v>0</v>
      </c>
    </row>
    <row r="330" spans="1:27" x14ac:dyDescent="0.2">
      <c r="A330" s="116">
        <v>3002</v>
      </c>
      <c r="B330" s="122" t="s">
        <v>768</v>
      </c>
      <c r="C330" s="15"/>
      <c r="E330" s="11">
        <v>1</v>
      </c>
      <c r="F330" s="39"/>
      <c r="G330" s="16">
        <f t="shared" ref="G330" si="621">SUM(D330:F330)</f>
        <v>1</v>
      </c>
      <c r="H330" s="11">
        <v>1</v>
      </c>
      <c r="I330" s="35" t="s">
        <v>272</v>
      </c>
      <c r="J330" s="45"/>
      <c r="K330" s="64">
        <f t="shared" ref="K330" si="622">G330*H330*J330</f>
        <v>0</v>
      </c>
      <c r="N330" s="13">
        <f t="shared" ref="N330" si="623">L330+M330</f>
        <v>0</v>
      </c>
      <c r="O330" s="13">
        <f t="shared" ref="O330" si="624">MAX(K330-N330,0)</f>
        <v>0</v>
      </c>
      <c r="P330" s="13">
        <f t="shared" ref="P330" si="625">N330+O330</f>
        <v>0</v>
      </c>
      <c r="Q330" s="13">
        <f t="shared" ref="Q330" si="626">K330-P330</f>
        <v>0</v>
      </c>
      <c r="R330" s="13">
        <f t="shared" ref="R330" si="627">S330-K330</f>
        <v>0</v>
      </c>
      <c r="S330" s="14">
        <f t="shared" ref="S330" si="628">K330</f>
        <v>0</v>
      </c>
      <c r="T330" s="86"/>
      <c r="U330" s="64">
        <f t="shared" ref="U330" si="629">MAX(K330-SUM(V330:Y330),0)</f>
        <v>0</v>
      </c>
      <c r="V330" s="103"/>
      <c r="W330" s="103"/>
      <c r="X330" s="103"/>
      <c r="Y330" s="103"/>
      <c r="Z330" s="105">
        <f t="shared" ref="Z330" si="630">K330-SUM(U330:Y330)</f>
        <v>0</v>
      </c>
      <c r="AA330" s="103">
        <f t="shared" si="620"/>
        <v>0</v>
      </c>
    </row>
    <row r="331" spans="1:27" x14ac:dyDescent="0.2">
      <c r="A331" s="116" t="s">
        <v>182</v>
      </c>
      <c r="B331" s="122" t="s">
        <v>660</v>
      </c>
      <c r="C331" s="15"/>
      <c r="D331" s="11">
        <f>ROUND(shoot*0.15,0)</f>
        <v>0</v>
      </c>
      <c r="E331" s="11">
        <f>shoot</f>
        <v>0</v>
      </c>
      <c r="F331" s="39"/>
      <c r="G331" s="16">
        <f t="shared" si="611"/>
        <v>0</v>
      </c>
      <c r="H331" s="11">
        <v>1</v>
      </c>
      <c r="I331" s="35" t="s">
        <v>272</v>
      </c>
      <c r="J331" s="45"/>
      <c r="K331" s="64">
        <f t="shared" si="612"/>
        <v>0</v>
      </c>
      <c r="N331" s="13">
        <f t="shared" si="613"/>
        <v>0</v>
      </c>
      <c r="O331" s="13">
        <f t="shared" si="614"/>
        <v>0</v>
      </c>
      <c r="P331" s="13">
        <f t="shared" si="615"/>
        <v>0</v>
      </c>
      <c r="Q331" s="13">
        <f t="shared" si="616"/>
        <v>0</v>
      </c>
      <c r="R331" s="13">
        <f t="shared" si="617"/>
        <v>0</v>
      </c>
      <c r="S331" s="14">
        <f t="shared" si="618"/>
        <v>0</v>
      </c>
      <c r="T331" s="86"/>
      <c r="U331" s="64">
        <f t="shared" si="619"/>
        <v>0</v>
      </c>
      <c r="V331" s="103"/>
      <c r="W331" s="103"/>
      <c r="X331" s="103"/>
      <c r="Y331" s="103"/>
      <c r="Z331" s="105">
        <f t="shared" si="547"/>
        <v>0</v>
      </c>
      <c r="AA331" s="103">
        <f t="shared" si="620"/>
        <v>0</v>
      </c>
    </row>
    <row r="332" spans="1:27" x14ac:dyDescent="0.2">
      <c r="A332" s="116">
        <v>3005</v>
      </c>
      <c r="B332" s="122" t="s">
        <v>769</v>
      </c>
      <c r="C332" s="15"/>
      <c r="E332" s="11">
        <v>1</v>
      </c>
      <c r="F332" s="39"/>
      <c r="G332" s="16">
        <f t="shared" ref="G332" si="631">SUM(D332:F332)</f>
        <v>1</v>
      </c>
      <c r="H332" s="11">
        <v>1</v>
      </c>
      <c r="I332" s="35" t="s">
        <v>272</v>
      </c>
      <c r="J332" s="45"/>
      <c r="K332" s="64">
        <f t="shared" ref="K332" si="632">G332*H332*J332</f>
        <v>0</v>
      </c>
      <c r="N332" s="13">
        <f t="shared" ref="N332" si="633">L332+M332</f>
        <v>0</v>
      </c>
      <c r="O332" s="13">
        <f t="shared" ref="O332" si="634">MAX(K332-N332,0)</f>
        <v>0</v>
      </c>
      <c r="P332" s="13">
        <f t="shared" ref="P332" si="635">N332+O332</f>
        <v>0</v>
      </c>
      <c r="Q332" s="13">
        <f t="shared" ref="Q332" si="636">K332-P332</f>
        <v>0</v>
      </c>
      <c r="R332" s="13">
        <f t="shared" ref="R332" si="637">S332-K332</f>
        <v>0</v>
      </c>
      <c r="S332" s="14">
        <f t="shared" ref="S332" si="638">K332</f>
        <v>0</v>
      </c>
      <c r="T332" s="86"/>
      <c r="U332" s="64">
        <f t="shared" ref="U332" si="639">MAX(K332-SUM(V332:Y332),0)</f>
        <v>0</v>
      </c>
      <c r="V332" s="103"/>
      <c r="W332" s="103"/>
      <c r="X332" s="103"/>
      <c r="Y332" s="103"/>
      <c r="Z332" s="105">
        <f t="shared" ref="Z332" si="640">K332-SUM(U332:Y332)</f>
        <v>0</v>
      </c>
      <c r="AA332" s="103">
        <f t="shared" si="620"/>
        <v>0</v>
      </c>
    </row>
    <row r="333" spans="1:27" x14ac:dyDescent="0.2">
      <c r="A333" s="116" t="s">
        <v>474</v>
      </c>
      <c r="B333" s="122" t="s">
        <v>475</v>
      </c>
      <c r="C333" s="15"/>
      <c r="D333" s="35"/>
      <c r="E333" s="45">
        <v>1</v>
      </c>
      <c r="F333" s="39"/>
      <c r="G333" s="16">
        <f t="shared" si="611"/>
        <v>1</v>
      </c>
      <c r="H333" s="11">
        <v>1</v>
      </c>
      <c r="I333" s="35" t="s">
        <v>272</v>
      </c>
      <c r="J333" s="45"/>
      <c r="K333" s="64">
        <f t="shared" si="612"/>
        <v>0</v>
      </c>
      <c r="N333" s="13">
        <f t="shared" si="613"/>
        <v>0</v>
      </c>
      <c r="O333" s="13">
        <f t="shared" si="614"/>
        <v>0</v>
      </c>
      <c r="P333" s="13">
        <f t="shared" si="615"/>
        <v>0</v>
      </c>
      <c r="Q333" s="13">
        <f t="shared" si="616"/>
        <v>0</v>
      </c>
      <c r="R333" s="13">
        <f t="shared" si="617"/>
        <v>0</v>
      </c>
      <c r="S333" s="14">
        <f t="shared" si="618"/>
        <v>0</v>
      </c>
      <c r="T333" s="86"/>
      <c r="U333" s="64">
        <f t="shared" si="619"/>
        <v>0</v>
      </c>
      <c r="V333" s="103"/>
      <c r="W333" s="103"/>
      <c r="X333" s="103"/>
      <c r="Y333" s="103"/>
      <c r="Z333" s="105">
        <f t="shared" si="547"/>
        <v>0</v>
      </c>
      <c r="AA333" s="103">
        <f t="shared" si="620"/>
        <v>0</v>
      </c>
    </row>
    <row r="334" spans="1:27" x14ac:dyDescent="0.2">
      <c r="A334" s="116" t="s">
        <v>477</v>
      </c>
      <c r="B334" s="122" t="s">
        <v>476</v>
      </c>
      <c r="C334" s="15"/>
      <c r="D334" s="35"/>
      <c r="E334" s="45">
        <v>1</v>
      </c>
      <c r="F334" s="39"/>
      <c r="G334" s="16">
        <f t="shared" si="611"/>
        <v>1</v>
      </c>
      <c r="H334" s="11">
        <v>1</v>
      </c>
      <c r="I334" s="35" t="s">
        <v>272</v>
      </c>
      <c r="J334" s="45"/>
      <c r="K334" s="64">
        <f t="shared" si="612"/>
        <v>0</v>
      </c>
      <c r="N334" s="13">
        <f t="shared" si="613"/>
        <v>0</v>
      </c>
      <c r="O334" s="13">
        <f t="shared" si="614"/>
        <v>0</v>
      </c>
      <c r="P334" s="13">
        <f t="shared" si="615"/>
        <v>0</v>
      </c>
      <c r="Q334" s="13">
        <f t="shared" si="616"/>
        <v>0</v>
      </c>
      <c r="R334" s="13">
        <f t="shared" si="617"/>
        <v>0</v>
      </c>
      <c r="S334" s="14">
        <f t="shared" si="618"/>
        <v>0</v>
      </c>
      <c r="T334" s="86"/>
      <c r="U334" s="64">
        <f t="shared" si="619"/>
        <v>0</v>
      </c>
      <c r="V334" s="103"/>
      <c r="W334" s="103"/>
      <c r="X334" s="103"/>
      <c r="Y334" s="103"/>
      <c r="Z334" s="105">
        <f t="shared" si="547"/>
        <v>0</v>
      </c>
      <c r="AA334" s="103">
        <f t="shared" si="620"/>
        <v>0</v>
      </c>
    </row>
    <row r="335" spans="1:27" x14ac:dyDescent="0.2">
      <c r="A335" s="116">
        <v>3010</v>
      </c>
      <c r="B335" s="122" t="s">
        <v>478</v>
      </c>
      <c r="C335" s="15"/>
      <c r="D335" s="35"/>
      <c r="E335" s="45">
        <v>1</v>
      </c>
      <c r="F335" s="39"/>
      <c r="G335" s="16">
        <f t="shared" si="611"/>
        <v>1</v>
      </c>
      <c r="H335" s="11">
        <v>1</v>
      </c>
      <c r="I335" s="35" t="s">
        <v>272</v>
      </c>
      <c r="J335" s="45"/>
      <c r="K335" s="64">
        <f t="shared" si="612"/>
        <v>0</v>
      </c>
      <c r="N335" s="13">
        <f t="shared" si="613"/>
        <v>0</v>
      </c>
      <c r="O335" s="13">
        <f t="shared" si="614"/>
        <v>0</v>
      </c>
      <c r="P335" s="13">
        <f t="shared" si="615"/>
        <v>0</v>
      </c>
      <c r="Q335" s="13">
        <f t="shared" si="616"/>
        <v>0</v>
      </c>
      <c r="R335" s="13">
        <f t="shared" si="617"/>
        <v>0</v>
      </c>
      <c r="S335" s="14">
        <f t="shared" si="618"/>
        <v>0</v>
      </c>
      <c r="T335" s="86"/>
      <c r="U335" s="64">
        <f t="shared" si="619"/>
        <v>0</v>
      </c>
      <c r="V335" s="103"/>
      <c r="W335" s="103"/>
      <c r="X335" s="103"/>
      <c r="Y335" s="103"/>
      <c r="Z335" s="105">
        <f t="shared" si="547"/>
        <v>0</v>
      </c>
      <c r="AA335" s="103">
        <f t="shared" si="620"/>
        <v>0</v>
      </c>
    </row>
    <row r="336" spans="1:27" x14ac:dyDescent="0.2">
      <c r="A336" s="116" t="s">
        <v>770</v>
      </c>
      <c r="B336" s="122" t="s">
        <v>920</v>
      </c>
      <c r="C336" s="15"/>
      <c r="D336" s="35"/>
      <c r="E336" s="45">
        <v>1</v>
      </c>
      <c r="F336" s="39"/>
      <c r="G336" s="16">
        <f t="shared" si="611"/>
        <v>1</v>
      </c>
      <c r="H336" s="11">
        <v>1</v>
      </c>
      <c r="I336" s="35" t="s">
        <v>272</v>
      </c>
      <c r="J336" s="45"/>
      <c r="K336" s="64">
        <f t="shared" si="612"/>
        <v>0</v>
      </c>
      <c r="N336" s="13">
        <f t="shared" si="613"/>
        <v>0</v>
      </c>
      <c r="O336" s="13">
        <f t="shared" si="614"/>
        <v>0</v>
      </c>
      <c r="P336" s="13">
        <f t="shared" si="615"/>
        <v>0</v>
      </c>
      <c r="Q336" s="13">
        <f t="shared" si="616"/>
        <v>0</v>
      </c>
      <c r="R336" s="13">
        <f t="shared" si="617"/>
        <v>0</v>
      </c>
      <c r="S336" s="14">
        <f t="shared" si="618"/>
        <v>0</v>
      </c>
      <c r="T336" s="86"/>
      <c r="U336" s="64">
        <f t="shared" si="619"/>
        <v>0</v>
      </c>
      <c r="V336" s="103"/>
      <c r="W336" s="103"/>
      <c r="X336" s="103"/>
      <c r="Y336" s="103"/>
      <c r="Z336" s="105">
        <f t="shared" si="547"/>
        <v>0</v>
      </c>
      <c r="AA336" s="103">
        <f t="shared" si="620"/>
        <v>0</v>
      </c>
    </row>
    <row r="337" spans="1:27" x14ac:dyDescent="0.2">
      <c r="A337" s="116" t="s">
        <v>479</v>
      </c>
      <c r="B337" s="122" t="s">
        <v>42</v>
      </c>
      <c r="C337" s="15"/>
      <c r="D337" s="35"/>
      <c r="E337" s="35">
        <v>1</v>
      </c>
      <c r="G337" s="16">
        <f t="shared" si="611"/>
        <v>1</v>
      </c>
      <c r="H337" s="11">
        <v>1</v>
      </c>
      <c r="I337" s="35" t="s">
        <v>273</v>
      </c>
      <c r="J337" s="45"/>
      <c r="K337" s="64">
        <f t="shared" si="612"/>
        <v>0</v>
      </c>
      <c r="N337" s="13">
        <f t="shared" si="613"/>
        <v>0</v>
      </c>
      <c r="O337" s="13">
        <f t="shared" si="614"/>
        <v>0</v>
      </c>
      <c r="P337" s="13">
        <f t="shared" si="615"/>
        <v>0</v>
      </c>
      <c r="Q337" s="13">
        <f t="shared" si="616"/>
        <v>0</v>
      </c>
      <c r="R337" s="13">
        <f t="shared" si="617"/>
        <v>0</v>
      </c>
      <c r="S337" s="14">
        <f t="shared" si="618"/>
        <v>0</v>
      </c>
      <c r="T337" s="86"/>
      <c r="U337" s="64">
        <f t="shared" si="619"/>
        <v>0</v>
      </c>
      <c r="V337" s="103"/>
      <c r="W337" s="103"/>
      <c r="X337" s="103"/>
      <c r="Y337" s="103"/>
      <c r="Z337" s="105">
        <f t="shared" si="547"/>
        <v>0</v>
      </c>
      <c r="AA337" s="103">
        <f t="shared" si="620"/>
        <v>0</v>
      </c>
    </row>
    <row r="338" spans="1:27" x14ac:dyDescent="0.2">
      <c r="A338" s="116">
        <v>3039</v>
      </c>
      <c r="B338" s="122" t="s">
        <v>480</v>
      </c>
      <c r="C338" s="15"/>
      <c r="D338" s="35"/>
      <c r="E338" s="11">
        <f>sh</f>
        <v>0</v>
      </c>
      <c r="F338" s="11"/>
      <c r="G338" s="16">
        <f t="shared" si="611"/>
        <v>0</v>
      </c>
      <c r="H338" s="11">
        <v>1</v>
      </c>
      <c r="I338" s="35" t="s">
        <v>272</v>
      </c>
      <c r="J338" s="45"/>
      <c r="K338" s="64">
        <f t="shared" si="612"/>
        <v>0</v>
      </c>
      <c r="N338" s="13">
        <f t="shared" si="613"/>
        <v>0</v>
      </c>
      <c r="O338" s="13">
        <f t="shared" si="614"/>
        <v>0</v>
      </c>
      <c r="P338" s="13">
        <f t="shared" si="615"/>
        <v>0</v>
      </c>
      <c r="Q338" s="13">
        <f t="shared" si="616"/>
        <v>0</v>
      </c>
      <c r="R338" s="13">
        <f t="shared" si="617"/>
        <v>0</v>
      </c>
      <c r="S338" s="14">
        <f t="shared" si="618"/>
        <v>0</v>
      </c>
      <c r="T338" s="86"/>
      <c r="U338" s="64">
        <f t="shared" si="619"/>
        <v>0</v>
      </c>
      <c r="V338" s="103"/>
      <c r="W338" s="103"/>
      <c r="X338" s="103"/>
      <c r="Y338" s="103"/>
      <c r="Z338" s="105">
        <f t="shared" si="547"/>
        <v>0</v>
      </c>
      <c r="AA338" s="103">
        <f t="shared" si="620"/>
        <v>0</v>
      </c>
    </row>
    <row r="339" spans="1:27" x14ac:dyDescent="0.2">
      <c r="A339" s="116">
        <v>3040</v>
      </c>
      <c r="B339" s="122" t="s">
        <v>77</v>
      </c>
      <c r="C339" s="15"/>
      <c r="D339" s="35"/>
      <c r="E339" s="11">
        <f>shoot</f>
        <v>0</v>
      </c>
      <c r="F339" s="39"/>
      <c r="G339" s="16">
        <f t="shared" si="611"/>
        <v>0</v>
      </c>
      <c r="H339" s="11">
        <v>1</v>
      </c>
      <c r="I339" s="35" t="s">
        <v>226</v>
      </c>
      <c r="J339" s="45"/>
      <c r="K339" s="64">
        <f t="shared" si="612"/>
        <v>0</v>
      </c>
      <c r="N339" s="13">
        <f t="shared" si="613"/>
        <v>0</v>
      </c>
      <c r="O339" s="13">
        <f t="shared" si="614"/>
        <v>0</v>
      </c>
      <c r="P339" s="13">
        <f t="shared" si="615"/>
        <v>0</v>
      </c>
      <c r="Q339" s="13">
        <f t="shared" si="616"/>
        <v>0</v>
      </c>
      <c r="R339" s="13">
        <f t="shared" si="617"/>
        <v>0</v>
      </c>
      <c r="S339" s="14">
        <f t="shared" si="618"/>
        <v>0</v>
      </c>
      <c r="T339" s="86"/>
      <c r="U339" s="64">
        <f t="shared" si="619"/>
        <v>0</v>
      </c>
      <c r="V339" s="103"/>
      <c r="W339" s="103"/>
      <c r="X339" s="103"/>
      <c r="Y339" s="103"/>
      <c r="Z339" s="105">
        <f t="shared" si="547"/>
        <v>0</v>
      </c>
      <c r="AA339" s="103">
        <f t="shared" si="620"/>
        <v>0</v>
      </c>
    </row>
    <row r="340" spans="1:27" x14ac:dyDescent="0.2">
      <c r="A340" s="116">
        <v>3044</v>
      </c>
      <c r="B340" s="122" t="s">
        <v>78</v>
      </c>
      <c r="C340" s="15"/>
      <c r="D340" s="35"/>
      <c r="E340" s="45">
        <v>1</v>
      </c>
      <c r="F340" s="39"/>
      <c r="G340" s="16">
        <f t="shared" si="611"/>
        <v>1</v>
      </c>
      <c r="H340" s="11">
        <v>1</v>
      </c>
      <c r="I340" s="35" t="s">
        <v>226</v>
      </c>
      <c r="J340" s="45"/>
      <c r="K340" s="64">
        <f t="shared" si="612"/>
        <v>0</v>
      </c>
      <c r="N340" s="13">
        <f t="shared" si="613"/>
        <v>0</v>
      </c>
      <c r="O340" s="13">
        <f t="shared" si="614"/>
        <v>0</v>
      </c>
      <c r="P340" s="13">
        <f t="shared" si="615"/>
        <v>0</v>
      </c>
      <c r="Q340" s="13">
        <f t="shared" si="616"/>
        <v>0</v>
      </c>
      <c r="R340" s="13">
        <f t="shared" si="617"/>
        <v>0</v>
      </c>
      <c r="S340" s="14">
        <f t="shared" si="618"/>
        <v>0</v>
      </c>
      <c r="T340" s="86"/>
      <c r="U340" s="64">
        <f t="shared" si="619"/>
        <v>0</v>
      </c>
      <c r="V340" s="103"/>
      <c r="W340" s="103"/>
      <c r="X340" s="103"/>
      <c r="Y340" s="103"/>
      <c r="Z340" s="105">
        <f t="shared" si="547"/>
        <v>0</v>
      </c>
      <c r="AA340" s="103">
        <f t="shared" si="620"/>
        <v>0</v>
      </c>
    </row>
    <row r="341" spans="1:27" x14ac:dyDescent="0.2">
      <c r="A341" s="116" t="s">
        <v>481</v>
      </c>
      <c r="B341" s="122" t="s">
        <v>482</v>
      </c>
      <c r="C341" s="15"/>
      <c r="D341" s="35"/>
      <c r="E341" s="45">
        <v>1</v>
      </c>
      <c r="F341" s="39"/>
      <c r="G341" s="16">
        <f t="shared" si="611"/>
        <v>1</v>
      </c>
      <c r="H341" s="11">
        <v>1</v>
      </c>
      <c r="I341" s="35" t="s">
        <v>226</v>
      </c>
      <c r="J341" s="45"/>
      <c r="K341" s="64">
        <f t="shared" si="612"/>
        <v>0</v>
      </c>
      <c r="N341" s="13">
        <f t="shared" si="613"/>
        <v>0</v>
      </c>
      <c r="O341" s="13">
        <f t="shared" si="614"/>
        <v>0</v>
      </c>
      <c r="P341" s="13">
        <f t="shared" si="615"/>
        <v>0</v>
      </c>
      <c r="Q341" s="13">
        <f t="shared" si="616"/>
        <v>0</v>
      </c>
      <c r="R341" s="13">
        <f t="shared" si="617"/>
        <v>0</v>
      </c>
      <c r="S341" s="14">
        <f t="shared" si="618"/>
        <v>0</v>
      </c>
      <c r="T341" s="86"/>
      <c r="U341" s="64">
        <f t="shared" si="619"/>
        <v>0</v>
      </c>
      <c r="V341" s="103"/>
      <c r="W341" s="103"/>
      <c r="X341" s="103"/>
      <c r="Y341" s="103"/>
      <c r="Z341" s="105">
        <f t="shared" ref="Z341:Z399" si="641">K341-SUM(U341:Y341)</f>
        <v>0</v>
      </c>
      <c r="AA341" s="103">
        <f t="shared" si="620"/>
        <v>0</v>
      </c>
    </row>
    <row r="342" spans="1:27" x14ac:dyDescent="0.2">
      <c r="A342" s="116">
        <v>3083</v>
      </c>
      <c r="B342" s="122" t="s">
        <v>79</v>
      </c>
      <c r="C342" s="15"/>
      <c r="D342" s="35"/>
      <c r="E342" s="45">
        <f>location</f>
        <v>0</v>
      </c>
      <c r="F342" s="39"/>
      <c r="G342" s="16">
        <f t="shared" si="611"/>
        <v>0</v>
      </c>
      <c r="H342" s="11">
        <v>1</v>
      </c>
      <c r="I342" s="35" t="s">
        <v>272</v>
      </c>
      <c r="J342" s="45"/>
      <c r="K342" s="64">
        <f t="shared" si="612"/>
        <v>0</v>
      </c>
      <c r="N342" s="13">
        <f t="shared" si="613"/>
        <v>0</v>
      </c>
      <c r="O342" s="13">
        <f t="shared" si="614"/>
        <v>0</v>
      </c>
      <c r="P342" s="13">
        <f t="shared" si="615"/>
        <v>0</v>
      </c>
      <c r="Q342" s="13">
        <f t="shared" si="616"/>
        <v>0</v>
      </c>
      <c r="R342" s="13">
        <f t="shared" si="617"/>
        <v>0</v>
      </c>
      <c r="S342" s="14">
        <f t="shared" si="618"/>
        <v>0</v>
      </c>
      <c r="T342" s="86"/>
      <c r="U342" s="64">
        <f t="shared" si="619"/>
        <v>0</v>
      </c>
      <c r="V342" s="103"/>
      <c r="W342" s="103"/>
      <c r="X342" s="103"/>
      <c r="Y342" s="103"/>
      <c r="Z342" s="105">
        <f t="shared" si="641"/>
        <v>0</v>
      </c>
      <c r="AA342" s="103">
        <f t="shared" si="620"/>
        <v>0</v>
      </c>
    </row>
    <row r="343" spans="1:27" x14ac:dyDescent="0.2">
      <c r="A343" s="116">
        <v>3097</v>
      </c>
      <c r="B343" s="122" t="s">
        <v>771</v>
      </c>
      <c r="C343" s="15"/>
      <c r="D343" s="35"/>
      <c r="E343" s="45">
        <v>1</v>
      </c>
      <c r="F343" s="39"/>
      <c r="G343" s="16">
        <f t="shared" si="611"/>
        <v>1</v>
      </c>
      <c r="H343" s="11">
        <v>1</v>
      </c>
      <c r="I343" s="35" t="s">
        <v>226</v>
      </c>
      <c r="J343" s="45"/>
      <c r="K343" s="64">
        <f t="shared" si="612"/>
        <v>0</v>
      </c>
      <c r="N343" s="13">
        <f t="shared" si="613"/>
        <v>0</v>
      </c>
      <c r="O343" s="13">
        <f t="shared" si="614"/>
        <v>0</v>
      </c>
      <c r="P343" s="13">
        <f t="shared" si="615"/>
        <v>0</v>
      </c>
      <c r="Q343" s="13">
        <f t="shared" si="616"/>
        <v>0</v>
      </c>
      <c r="R343" s="13">
        <f t="shared" si="617"/>
        <v>0</v>
      </c>
      <c r="S343" s="14">
        <v>0</v>
      </c>
      <c r="T343" s="86"/>
      <c r="U343" s="64">
        <f t="shared" si="619"/>
        <v>0</v>
      </c>
      <c r="V343" s="103"/>
      <c r="W343" s="103"/>
      <c r="X343" s="103"/>
      <c r="Y343" s="103"/>
      <c r="Z343" s="105">
        <f t="shared" si="641"/>
        <v>0</v>
      </c>
      <c r="AA343" s="111"/>
    </row>
    <row r="344" spans="1:27" x14ac:dyDescent="0.2">
      <c r="A344" s="116"/>
      <c r="B344" s="124" t="s">
        <v>265</v>
      </c>
      <c r="C344" s="15"/>
      <c r="D344" s="35"/>
      <c r="E344" s="45"/>
      <c r="F344" s="39"/>
      <c r="G344" s="16"/>
      <c r="I344" s="35"/>
      <c r="J344" s="45"/>
      <c r="K344" s="66">
        <f t="shared" ref="K344:Z344" si="642">SUM(K329:K343)</f>
        <v>0</v>
      </c>
      <c r="L344" s="22"/>
      <c r="M344" s="22"/>
      <c r="N344" s="22">
        <f t="shared" si="642"/>
        <v>0</v>
      </c>
      <c r="O344" s="22">
        <f t="shared" si="642"/>
        <v>0</v>
      </c>
      <c r="P344" s="22">
        <f t="shared" si="642"/>
        <v>0</v>
      </c>
      <c r="Q344" s="22">
        <f t="shared" si="642"/>
        <v>0</v>
      </c>
      <c r="R344" s="22">
        <f t="shared" si="642"/>
        <v>0</v>
      </c>
      <c r="S344" s="23">
        <f t="shared" si="642"/>
        <v>0</v>
      </c>
      <c r="T344" s="85">
        <f t="shared" si="642"/>
        <v>0</v>
      </c>
      <c r="U344" s="66">
        <f t="shared" si="642"/>
        <v>0</v>
      </c>
      <c r="V344" s="112">
        <f t="shared" si="642"/>
        <v>0</v>
      </c>
      <c r="W344" s="112">
        <f t="shared" si="642"/>
        <v>0</v>
      </c>
      <c r="X344" s="112"/>
      <c r="Y344" s="112">
        <f t="shared" si="642"/>
        <v>0</v>
      </c>
      <c r="Z344" s="66">
        <f t="shared" si="642"/>
        <v>0</v>
      </c>
      <c r="AA344" s="112">
        <f>SUM(AA329:AA343)</f>
        <v>0</v>
      </c>
    </row>
    <row r="345" spans="1:27" x14ac:dyDescent="0.2">
      <c r="A345" s="62"/>
      <c r="B345" s="122"/>
      <c r="C345" s="15"/>
      <c r="F345" s="11"/>
      <c r="J345" s="45"/>
      <c r="P345" s="13"/>
      <c r="T345" s="86"/>
      <c r="U345" s="64"/>
      <c r="V345" s="103"/>
      <c r="W345" s="103"/>
      <c r="X345" s="103"/>
      <c r="Y345" s="103"/>
      <c r="AA345" s="103"/>
    </row>
    <row r="346" spans="1:27" x14ac:dyDescent="0.2">
      <c r="A346" s="118" t="s">
        <v>198</v>
      </c>
      <c r="B346" s="98" t="s">
        <v>240</v>
      </c>
      <c r="C346" s="15"/>
      <c r="D346" s="35"/>
      <c r="E346" s="45"/>
      <c r="F346" s="39"/>
      <c r="G346" s="16"/>
      <c r="I346" s="35"/>
      <c r="J346" s="45"/>
      <c r="K346" s="65"/>
      <c r="L346" s="17"/>
      <c r="M346" s="17"/>
      <c r="N346" s="17"/>
      <c r="O346" s="17"/>
      <c r="P346" s="17"/>
      <c r="Q346" s="17"/>
      <c r="R346" s="17"/>
      <c r="S346" s="34"/>
      <c r="T346" s="87"/>
      <c r="U346" s="65"/>
      <c r="V346" s="103"/>
      <c r="W346" s="103"/>
      <c r="X346" s="103"/>
      <c r="Y346" s="103"/>
      <c r="AA346" s="103"/>
    </row>
    <row r="347" spans="1:27" x14ac:dyDescent="0.2">
      <c r="A347" s="116" t="s">
        <v>176</v>
      </c>
      <c r="B347" s="122" t="s">
        <v>80</v>
      </c>
      <c r="C347" s="15"/>
      <c r="D347" s="35">
        <f>E347/2</f>
        <v>0</v>
      </c>
      <c r="E347" s="11">
        <f>shoot</f>
        <v>0</v>
      </c>
      <c r="F347" s="39"/>
      <c r="G347" s="16">
        <f t="shared" ref="G347:G367" si="643">SUM(D347:F347)</f>
        <v>0</v>
      </c>
      <c r="H347" s="11">
        <v>1</v>
      </c>
      <c r="I347" s="35" t="s">
        <v>272</v>
      </c>
      <c r="J347" s="45"/>
      <c r="K347" s="64">
        <f t="shared" ref="K347:K367" si="644">G347*H347*J347</f>
        <v>0</v>
      </c>
      <c r="N347" s="13">
        <f t="shared" ref="N347:N367" si="645">L347+M347</f>
        <v>0</v>
      </c>
      <c r="O347" s="13">
        <f t="shared" ref="O347:O367" si="646">MAX(K347-N347,0)</f>
        <v>0</v>
      </c>
      <c r="P347" s="13">
        <f t="shared" ref="P347:P367" si="647">N347+O347</f>
        <v>0</v>
      </c>
      <c r="Q347" s="13">
        <f t="shared" ref="Q347:Q367" si="648">K347-P347</f>
        <v>0</v>
      </c>
      <c r="R347" s="13">
        <f t="shared" ref="R347:R367" si="649">S347-K347</f>
        <v>0</v>
      </c>
      <c r="S347" s="14">
        <f t="shared" ref="S347:S367" si="650">K347</f>
        <v>0</v>
      </c>
      <c r="T347" s="86"/>
      <c r="U347" s="64">
        <f t="shared" ref="U347:U367" si="651">MAX(K347-SUM(V347:Y347),0)</f>
        <v>0</v>
      </c>
      <c r="V347" s="103"/>
      <c r="W347" s="103"/>
      <c r="X347" s="103"/>
      <c r="Y347" s="103"/>
      <c r="Z347" s="105">
        <f t="shared" si="641"/>
        <v>0</v>
      </c>
      <c r="AA347" s="103">
        <f t="shared" ref="AA347:AA367" si="652">U347</f>
        <v>0</v>
      </c>
    </row>
    <row r="348" spans="1:27" x14ac:dyDescent="0.2">
      <c r="A348" s="116" t="s">
        <v>209</v>
      </c>
      <c r="B348" s="122" t="s">
        <v>81</v>
      </c>
      <c r="C348" s="15"/>
      <c r="D348" s="35"/>
      <c r="E348" s="11">
        <f>shoot</f>
        <v>0</v>
      </c>
      <c r="F348" s="39"/>
      <c r="G348" s="16">
        <f t="shared" si="643"/>
        <v>0</v>
      </c>
      <c r="H348" s="11">
        <f>IF(sort=3,1,0)</f>
        <v>0</v>
      </c>
      <c r="I348" s="35" t="s">
        <v>272</v>
      </c>
      <c r="J348" s="45"/>
      <c r="K348" s="64">
        <f t="shared" si="644"/>
        <v>0</v>
      </c>
      <c r="N348" s="13">
        <f t="shared" si="645"/>
        <v>0</v>
      </c>
      <c r="O348" s="13">
        <f t="shared" si="646"/>
        <v>0</v>
      </c>
      <c r="P348" s="13">
        <f t="shared" si="647"/>
        <v>0</v>
      </c>
      <c r="Q348" s="13">
        <f t="shared" si="648"/>
        <v>0</v>
      </c>
      <c r="R348" s="13">
        <f t="shared" si="649"/>
        <v>0</v>
      </c>
      <c r="S348" s="14">
        <f t="shared" si="650"/>
        <v>0</v>
      </c>
      <c r="T348" s="86"/>
      <c r="U348" s="64">
        <f t="shared" si="651"/>
        <v>0</v>
      </c>
      <c r="V348" s="103"/>
      <c r="W348" s="103"/>
      <c r="X348" s="103"/>
      <c r="Y348" s="103"/>
      <c r="Z348" s="105">
        <f t="shared" si="641"/>
        <v>0</v>
      </c>
      <c r="AA348" s="103">
        <f t="shared" si="652"/>
        <v>0</v>
      </c>
    </row>
    <row r="349" spans="1:27" x14ac:dyDescent="0.2">
      <c r="A349" s="116" t="s">
        <v>178</v>
      </c>
      <c r="B349" s="122" t="s">
        <v>82</v>
      </c>
      <c r="C349" s="15"/>
      <c r="D349" s="11">
        <f>ROUND(shoot*0.2,0)</f>
        <v>0</v>
      </c>
      <c r="E349" s="11">
        <f>shoot</f>
        <v>0</v>
      </c>
      <c r="F349" s="39"/>
      <c r="G349" s="16">
        <f t="shared" si="643"/>
        <v>0</v>
      </c>
      <c r="H349" s="11">
        <v>1</v>
      </c>
      <c r="I349" s="35" t="s">
        <v>272</v>
      </c>
      <c r="J349" s="45"/>
      <c r="K349" s="64">
        <f t="shared" si="644"/>
        <v>0</v>
      </c>
      <c r="N349" s="13">
        <f t="shared" si="645"/>
        <v>0</v>
      </c>
      <c r="O349" s="13">
        <f t="shared" si="646"/>
        <v>0</v>
      </c>
      <c r="P349" s="13">
        <f t="shared" si="647"/>
        <v>0</v>
      </c>
      <c r="Q349" s="13">
        <f t="shared" si="648"/>
        <v>0</v>
      </c>
      <c r="R349" s="13">
        <f t="shared" si="649"/>
        <v>0</v>
      </c>
      <c r="S349" s="14">
        <f t="shared" si="650"/>
        <v>0</v>
      </c>
      <c r="T349" s="86"/>
      <c r="U349" s="64">
        <f t="shared" si="651"/>
        <v>0</v>
      </c>
      <c r="V349" s="103"/>
      <c r="W349" s="103"/>
      <c r="X349" s="103"/>
      <c r="Y349" s="103"/>
      <c r="Z349" s="105">
        <f t="shared" si="641"/>
        <v>0</v>
      </c>
      <c r="AA349" s="103">
        <f t="shared" si="652"/>
        <v>0</v>
      </c>
    </row>
    <row r="350" spans="1:27" x14ac:dyDescent="0.2">
      <c r="A350" s="116">
        <v>3204</v>
      </c>
      <c r="B350" s="122" t="s">
        <v>772</v>
      </c>
      <c r="C350" s="15"/>
      <c r="E350" s="11">
        <f>shoot</f>
        <v>0</v>
      </c>
      <c r="F350" s="39"/>
      <c r="G350" s="16">
        <f t="shared" ref="G350" si="653">SUM(D350:F350)</f>
        <v>0</v>
      </c>
      <c r="H350" s="11">
        <v>1</v>
      </c>
      <c r="I350" s="35" t="s">
        <v>272</v>
      </c>
      <c r="J350" s="45"/>
      <c r="K350" s="64">
        <f t="shared" ref="K350" si="654">G350*H350*J350</f>
        <v>0</v>
      </c>
      <c r="N350" s="13">
        <f t="shared" ref="N350" si="655">L350+M350</f>
        <v>0</v>
      </c>
      <c r="O350" s="13">
        <f t="shared" ref="O350" si="656">MAX(K350-N350,0)</f>
        <v>0</v>
      </c>
      <c r="P350" s="13">
        <f t="shared" ref="P350" si="657">N350+O350</f>
        <v>0</v>
      </c>
      <c r="Q350" s="13">
        <f t="shared" ref="Q350" si="658">K350-P350</f>
        <v>0</v>
      </c>
      <c r="R350" s="13">
        <f t="shared" ref="R350" si="659">S350-K350</f>
        <v>0</v>
      </c>
      <c r="S350" s="14">
        <f t="shared" ref="S350" si="660">K350</f>
        <v>0</v>
      </c>
      <c r="T350" s="86"/>
      <c r="U350" s="64">
        <f t="shared" ref="U350" si="661">MAX(K350-SUM(V350:Y350),0)</f>
        <v>0</v>
      </c>
      <c r="V350" s="103"/>
      <c r="W350" s="103"/>
      <c r="X350" s="103"/>
      <c r="Y350" s="103"/>
      <c r="Z350" s="105">
        <f t="shared" ref="Z350" si="662">K350-SUM(U350:Y350)</f>
        <v>0</v>
      </c>
      <c r="AA350" s="103">
        <f t="shared" si="652"/>
        <v>0</v>
      </c>
    </row>
    <row r="351" spans="1:27" x14ac:dyDescent="0.2">
      <c r="A351" s="116">
        <v>3205</v>
      </c>
      <c r="B351" s="122" t="s">
        <v>83</v>
      </c>
      <c r="C351" s="15"/>
      <c r="E351" s="11">
        <f>shoot</f>
        <v>0</v>
      </c>
      <c r="F351" s="39"/>
      <c r="G351" s="16">
        <f t="shared" si="643"/>
        <v>0</v>
      </c>
      <c r="H351" s="11">
        <f>IF(sort=3,0,1)</f>
        <v>1</v>
      </c>
      <c r="I351" s="35" t="s">
        <v>272</v>
      </c>
      <c r="J351" s="45"/>
      <c r="K351" s="64">
        <f t="shared" si="644"/>
        <v>0</v>
      </c>
      <c r="N351" s="13">
        <f t="shared" si="645"/>
        <v>0</v>
      </c>
      <c r="O351" s="13">
        <f t="shared" si="646"/>
        <v>0</v>
      </c>
      <c r="P351" s="13">
        <f t="shared" si="647"/>
        <v>0</v>
      </c>
      <c r="Q351" s="13">
        <f t="shared" si="648"/>
        <v>0</v>
      </c>
      <c r="R351" s="13">
        <f t="shared" si="649"/>
        <v>0</v>
      </c>
      <c r="S351" s="14">
        <f t="shared" si="650"/>
        <v>0</v>
      </c>
      <c r="T351" s="86"/>
      <c r="U351" s="64">
        <f t="shared" si="651"/>
        <v>0</v>
      </c>
      <c r="V351" s="103"/>
      <c r="W351" s="103"/>
      <c r="X351" s="103"/>
      <c r="Y351" s="103"/>
      <c r="Z351" s="105">
        <f t="shared" si="641"/>
        <v>0</v>
      </c>
      <c r="AA351" s="103">
        <f t="shared" si="652"/>
        <v>0</v>
      </c>
    </row>
    <row r="352" spans="1:27" x14ac:dyDescent="0.2">
      <c r="A352" s="116">
        <v>3208</v>
      </c>
      <c r="B352" s="122" t="s">
        <v>452</v>
      </c>
      <c r="C352" s="15"/>
      <c r="E352" s="56">
        <f>sm</f>
        <v>0</v>
      </c>
      <c r="F352" s="39"/>
      <c r="G352" s="16">
        <f t="shared" si="643"/>
        <v>0</v>
      </c>
      <c r="H352" s="11">
        <v>1</v>
      </c>
      <c r="I352" s="35" t="s">
        <v>273</v>
      </c>
      <c r="J352" s="45"/>
      <c r="K352" s="64">
        <f t="shared" si="644"/>
        <v>0</v>
      </c>
      <c r="N352" s="13">
        <f t="shared" si="645"/>
        <v>0</v>
      </c>
      <c r="O352" s="13">
        <f t="shared" si="646"/>
        <v>0</v>
      </c>
      <c r="P352" s="13">
        <f t="shared" si="647"/>
        <v>0</v>
      </c>
      <c r="Q352" s="13">
        <f t="shared" si="648"/>
        <v>0</v>
      </c>
      <c r="R352" s="13">
        <f t="shared" si="649"/>
        <v>0</v>
      </c>
      <c r="S352" s="14">
        <f t="shared" si="650"/>
        <v>0</v>
      </c>
      <c r="T352" s="86"/>
      <c r="U352" s="64">
        <f t="shared" si="651"/>
        <v>0</v>
      </c>
      <c r="V352" s="103"/>
      <c r="W352" s="103"/>
      <c r="X352" s="103"/>
      <c r="Y352" s="103"/>
      <c r="Z352" s="105">
        <f t="shared" si="641"/>
        <v>0</v>
      </c>
      <c r="AA352" s="103">
        <f t="shared" si="652"/>
        <v>0</v>
      </c>
    </row>
    <row r="353" spans="1:27" x14ac:dyDescent="0.2">
      <c r="A353" s="116">
        <v>3209</v>
      </c>
      <c r="B353" s="122" t="s">
        <v>453</v>
      </c>
      <c r="C353" s="15"/>
      <c r="D353" s="35"/>
      <c r="E353" s="11">
        <f>steady</f>
        <v>0</v>
      </c>
      <c r="F353" s="39"/>
      <c r="G353" s="16">
        <f t="shared" si="643"/>
        <v>0</v>
      </c>
      <c r="H353" s="11">
        <v>1</v>
      </c>
      <c r="I353" s="35" t="s">
        <v>272</v>
      </c>
      <c r="J353" s="45"/>
      <c r="K353" s="64">
        <f t="shared" si="644"/>
        <v>0</v>
      </c>
      <c r="N353" s="13">
        <f t="shared" si="645"/>
        <v>0</v>
      </c>
      <c r="O353" s="13">
        <f t="shared" si="646"/>
        <v>0</v>
      </c>
      <c r="P353" s="13">
        <f t="shared" si="647"/>
        <v>0</v>
      </c>
      <c r="Q353" s="13">
        <f t="shared" si="648"/>
        <v>0</v>
      </c>
      <c r="R353" s="13">
        <f t="shared" si="649"/>
        <v>0</v>
      </c>
      <c r="S353" s="14">
        <f t="shared" si="650"/>
        <v>0</v>
      </c>
      <c r="T353" s="86"/>
      <c r="U353" s="64">
        <f t="shared" si="651"/>
        <v>0</v>
      </c>
      <c r="V353" s="103"/>
      <c r="W353" s="103"/>
      <c r="X353" s="103"/>
      <c r="Y353" s="103"/>
      <c r="Z353" s="105">
        <f t="shared" si="641"/>
        <v>0</v>
      </c>
      <c r="AA353" s="103">
        <f t="shared" si="652"/>
        <v>0</v>
      </c>
    </row>
    <row r="354" spans="1:27" x14ac:dyDescent="0.2">
      <c r="A354" s="116">
        <v>3210</v>
      </c>
      <c r="B354" s="122" t="s">
        <v>84</v>
      </c>
      <c r="C354" s="15"/>
      <c r="D354" s="35"/>
      <c r="E354" s="45">
        <f>sec</f>
        <v>0</v>
      </c>
      <c r="F354" s="39"/>
      <c r="G354" s="16">
        <f t="shared" si="643"/>
        <v>0</v>
      </c>
      <c r="H354" s="11">
        <v>1</v>
      </c>
      <c r="I354" s="35" t="s">
        <v>555</v>
      </c>
      <c r="J354" s="45"/>
      <c r="K354" s="64">
        <f t="shared" si="644"/>
        <v>0</v>
      </c>
      <c r="N354" s="13">
        <f t="shared" si="645"/>
        <v>0</v>
      </c>
      <c r="O354" s="13">
        <f t="shared" si="646"/>
        <v>0</v>
      </c>
      <c r="P354" s="13">
        <f t="shared" si="647"/>
        <v>0</v>
      </c>
      <c r="Q354" s="13">
        <f t="shared" si="648"/>
        <v>0</v>
      </c>
      <c r="R354" s="13">
        <f t="shared" si="649"/>
        <v>0</v>
      </c>
      <c r="S354" s="14">
        <f t="shared" si="650"/>
        <v>0</v>
      </c>
      <c r="T354" s="86"/>
      <c r="U354" s="64">
        <f t="shared" si="651"/>
        <v>0</v>
      </c>
      <c r="V354" s="103"/>
      <c r="W354" s="103"/>
      <c r="X354" s="103"/>
      <c r="Y354" s="103"/>
      <c r="Z354" s="105">
        <f t="shared" si="641"/>
        <v>0</v>
      </c>
      <c r="AA354" s="103">
        <f t="shared" si="652"/>
        <v>0</v>
      </c>
    </row>
    <row r="355" spans="1:27" x14ac:dyDescent="0.2">
      <c r="A355" s="116" t="s">
        <v>454</v>
      </c>
      <c r="B355" s="122" t="s">
        <v>42</v>
      </c>
      <c r="C355" s="15"/>
      <c r="D355" s="35"/>
      <c r="E355" s="35">
        <f>sm</f>
        <v>0</v>
      </c>
      <c r="G355" s="16">
        <f t="shared" si="643"/>
        <v>0</v>
      </c>
      <c r="H355" s="11">
        <v>1</v>
      </c>
      <c r="I355" s="35" t="s">
        <v>273</v>
      </c>
      <c r="J355" s="45"/>
      <c r="K355" s="64">
        <f t="shared" si="644"/>
        <v>0</v>
      </c>
      <c r="N355" s="13">
        <f t="shared" si="645"/>
        <v>0</v>
      </c>
      <c r="O355" s="13">
        <f t="shared" si="646"/>
        <v>0</v>
      </c>
      <c r="P355" s="13">
        <f t="shared" si="647"/>
        <v>0</v>
      </c>
      <c r="Q355" s="13">
        <f t="shared" si="648"/>
        <v>0</v>
      </c>
      <c r="R355" s="13">
        <f t="shared" si="649"/>
        <v>0</v>
      </c>
      <c r="S355" s="14">
        <f t="shared" si="650"/>
        <v>0</v>
      </c>
      <c r="T355" s="86"/>
      <c r="U355" s="64">
        <f t="shared" si="651"/>
        <v>0</v>
      </c>
      <c r="V355" s="103"/>
      <c r="W355" s="103"/>
      <c r="X355" s="103"/>
      <c r="Y355" s="103"/>
      <c r="Z355" s="105">
        <f t="shared" si="641"/>
        <v>0</v>
      </c>
      <c r="AA355" s="103">
        <f t="shared" si="652"/>
        <v>0</v>
      </c>
    </row>
    <row r="356" spans="1:27" x14ac:dyDescent="0.2">
      <c r="A356" s="116">
        <v>3240</v>
      </c>
      <c r="B356" s="122" t="s">
        <v>85</v>
      </c>
      <c r="C356" s="15"/>
      <c r="D356" s="35"/>
      <c r="E356" s="11">
        <f>shoot</f>
        <v>0</v>
      </c>
      <c r="F356" s="39"/>
      <c r="G356" s="16">
        <f t="shared" si="643"/>
        <v>0</v>
      </c>
      <c r="H356" s="11">
        <v>1</v>
      </c>
      <c r="I356" s="35" t="s">
        <v>272</v>
      </c>
      <c r="J356" s="45"/>
      <c r="K356" s="64">
        <f t="shared" si="644"/>
        <v>0</v>
      </c>
      <c r="N356" s="13">
        <f t="shared" si="645"/>
        <v>0</v>
      </c>
      <c r="O356" s="13">
        <f t="shared" si="646"/>
        <v>0</v>
      </c>
      <c r="P356" s="13">
        <f t="shared" si="647"/>
        <v>0</v>
      </c>
      <c r="Q356" s="13">
        <f t="shared" si="648"/>
        <v>0</v>
      </c>
      <c r="R356" s="13">
        <f t="shared" si="649"/>
        <v>0</v>
      </c>
      <c r="S356" s="14">
        <f t="shared" si="650"/>
        <v>0</v>
      </c>
      <c r="T356" s="86"/>
      <c r="U356" s="64">
        <f t="shared" si="651"/>
        <v>0</v>
      </c>
      <c r="V356" s="103"/>
      <c r="W356" s="103"/>
      <c r="X356" s="103"/>
      <c r="Y356" s="103"/>
      <c r="Z356" s="105">
        <f t="shared" si="641"/>
        <v>0</v>
      </c>
      <c r="AA356" s="103">
        <f t="shared" si="652"/>
        <v>0</v>
      </c>
    </row>
    <row r="357" spans="1:27" x14ac:dyDescent="0.2">
      <c r="A357" s="116">
        <v>3241</v>
      </c>
      <c r="B357" s="122" t="s">
        <v>43</v>
      </c>
      <c r="C357" s="15"/>
      <c r="D357" s="35"/>
      <c r="E357" s="11">
        <f>shoot</f>
        <v>0</v>
      </c>
      <c r="F357" s="39"/>
      <c r="G357" s="16">
        <f t="shared" si="643"/>
        <v>0</v>
      </c>
      <c r="H357" s="11">
        <v>1</v>
      </c>
      <c r="I357" s="35" t="s">
        <v>226</v>
      </c>
      <c r="J357" s="45"/>
      <c r="K357" s="64">
        <f t="shared" si="644"/>
        <v>0</v>
      </c>
      <c r="N357" s="13">
        <f t="shared" si="645"/>
        <v>0</v>
      </c>
      <c r="O357" s="13">
        <f t="shared" si="646"/>
        <v>0</v>
      </c>
      <c r="P357" s="13">
        <f t="shared" si="647"/>
        <v>0</v>
      </c>
      <c r="Q357" s="13">
        <f t="shared" si="648"/>
        <v>0</v>
      </c>
      <c r="R357" s="13">
        <f t="shared" si="649"/>
        <v>0</v>
      </c>
      <c r="S357" s="14">
        <f t="shared" si="650"/>
        <v>0</v>
      </c>
      <c r="T357" s="86"/>
      <c r="U357" s="64">
        <f t="shared" si="651"/>
        <v>0</v>
      </c>
      <c r="V357" s="103"/>
      <c r="W357" s="103"/>
      <c r="X357" s="103"/>
      <c r="Y357" s="103"/>
      <c r="Z357" s="105">
        <f t="shared" si="641"/>
        <v>0</v>
      </c>
      <c r="AA357" s="103">
        <f t="shared" si="652"/>
        <v>0</v>
      </c>
    </row>
    <row r="358" spans="1:27" x14ac:dyDescent="0.2">
      <c r="A358" s="116">
        <v>3242</v>
      </c>
      <c r="B358" s="122" t="s">
        <v>44</v>
      </c>
      <c r="C358" s="15"/>
      <c r="D358" s="35"/>
      <c r="E358" s="45">
        <v>1</v>
      </c>
      <c r="F358" s="39"/>
      <c r="G358" s="16">
        <f t="shared" si="643"/>
        <v>1</v>
      </c>
      <c r="H358" s="11">
        <v>1</v>
      </c>
      <c r="I358" s="35" t="s">
        <v>226</v>
      </c>
      <c r="J358" s="45"/>
      <c r="K358" s="64">
        <f t="shared" si="644"/>
        <v>0</v>
      </c>
      <c r="N358" s="13">
        <f t="shared" si="645"/>
        <v>0</v>
      </c>
      <c r="O358" s="13">
        <f t="shared" si="646"/>
        <v>0</v>
      </c>
      <c r="P358" s="13">
        <f t="shared" si="647"/>
        <v>0</v>
      </c>
      <c r="Q358" s="13">
        <f t="shared" si="648"/>
        <v>0</v>
      </c>
      <c r="R358" s="13">
        <f t="shared" si="649"/>
        <v>0</v>
      </c>
      <c r="S358" s="14">
        <f t="shared" si="650"/>
        <v>0</v>
      </c>
      <c r="T358" s="86"/>
      <c r="U358" s="64">
        <f t="shared" si="651"/>
        <v>0</v>
      </c>
      <c r="V358" s="103"/>
      <c r="W358" s="103"/>
      <c r="X358" s="103"/>
      <c r="Y358" s="103"/>
      <c r="Z358" s="105">
        <f t="shared" si="641"/>
        <v>0</v>
      </c>
      <c r="AA358" s="103">
        <f t="shared" si="652"/>
        <v>0</v>
      </c>
    </row>
    <row r="359" spans="1:27" x14ac:dyDescent="0.2">
      <c r="A359" s="116">
        <v>3243</v>
      </c>
      <c r="B359" s="122" t="s">
        <v>455</v>
      </c>
      <c r="C359" s="15"/>
      <c r="D359" s="35"/>
      <c r="E359" s="45">
        <f>sec</f>
        <v>0</v>
      </c>
      <c r="F359" s="39"/>
      <c r="G359" s="16">
        <f t="shared" si="643"/>
        <v>0</v>
      </c>
      <c r="H359" s="11">
        <v>1</v>
      </c>
      <c r="I359" s="35" t="s">
        <v>272</v>
      </c>
      <c r="J359" s="45"/>
      <c r="K359" s="64">
        <f t="shared" si="644"/>
        <v>0</v>
      </c>
      <c r="N359" s="13">
        <f t="shared" si="645"/>
        <v>0</v>
      </c>
      <c r="O359" s="13">
        <f t="shared" si="646"/>
        <v>0</v>
      </c>
      <c r="P359" s="13">
        <f t="shared" si="647"/>
        <v>0</v>
      </c>
      <c r="Q359" s="13">
        <f t="shared" si="648"/>
        <v>0</v>
      </c>
      <c r="R359" s="13">
        <f t="shared" si="649"/>
        <v>0</v>
      </c>
      <c r="S359" s="14">
        <f t="shared" si="650"/>
        <v>0</v>
      </c>
      <c r="T359" s="86"/>
      <c r="U359" s="64">
        <f t="shared" si="651"/>
        <v>0</v>
      </c>
      <c r="V359" s="103"/>
      <c r="W359" s="103"/>
      <c r="X359" s="103"/>
      <c r="Y359" s="103"/>
      <c r="Z359" s="105">
        <f t="shared" si="641"/>
        <v>0</v>
      </c>
      <c r="AA359" s="103">
        <f t="shared" si="652"/>
        <v>0</v>
      </c>
    </row>
    <row r="360" spans="1:27" x14ac:dyDescent="0.2">
      <c r="A360" s="116">
        <v>3244</v>
      </c>
      <c r="B360" s="122" t="s">
        <v>456</v>
      </c>
      <c r="C360" s="15"/>
      <c r="D360" s="35"/>
      <c r="E360" s="45">
        <v>1</v>
      </c>
      <c r="F360" s="39"/>
      <c r="G360" s="16">
        <f t="shared" si="643"/>
        <v>1</v>
      </c>
      <c r="H360" s="11">
        <v>1</v>
      </c>
      <c r="I360" s="35" t="s">
        <v>556</v>
      </c>
      <c r="J360" s="45"/>
      <c r="K360" s="64">
        <f t="shared" si="644"/>
        <v>0</v>
      </c>
      <c r="N360" s="13">
        <f t="shared" si="645"/>
        <v>0</v>
      </c>
      <c r="O360" s="13">
        <f t="shared" si="646"/>
        <v>0</v>
      </c>
      <c r="P360" s="13">
        <f t="shared" si="647"/>
        <v>0</v>
      </c>
      <c r="Q360" s="13">
        <f t="shared" si="648"/>
        <v>0</v>
      </c>
      <c r="R360" s="13">
        <f t="shared" si="649"/>
        <v>0</v>
      </c>
      <c r="S360" s="14">
        <f t="shared" si="650"/>
        <v>0</v>
      </c>
      <c r="T360" s="86"/>
      <c r="U360" s="64">
        <f t="shared" si="651"/>
        <v>0</v>
      </c>
      <c r="V360" s="103"/>
      <c r="W360" s="103"/>
      <c r="X360" s="103"/>
      <c r="Y360" s="103"/>
      <c r="Z360" s="105">
        <f t="shared" si="641"/>
        <v>0</v>
      </c>
      <c r="AA360" s="103">
        <f t="shared" si="652"/>
        <v>0</v>
      </c>
    </row>
    <row r="361" spans="1:27" x14ac:dyDescent="0.2">
      <c r="A361" s="116">
        <v>3245</v>
      </c>
      <c r="B361" s="122" t="s">
        <v>457</v>
      </c>
      <c r="C361" s="15"/>
      <c r="D361" s="35"/>
      <c r="E361" s="45">
        <v>1</v>
      </c>
      <c r="F361" s="39"/>
      <c r="G361" s="16">
        <f t="shared" si="643"/>
        <v>1</v>
      </c>
      <c r="H361" s="11">
        <v>1</v>
      </c>
      <c r="I361" s="35" t="s">
        <v>226</v>
      </c>
      <c r="J361" s="45"/>
      <c r="K361" s="64">
        <f t="shared" si="644"/>
        <v>0</v>
      </c>
      <c r="N361" s="13">
        <f t="shared" si="645"/>
        <v>0</v>
      </c>
      <c r="O361" s="13">
        <f t="shared" si="646"/>
        <v>0</v>
      </c>
      <c r="P361" s="13">
        <f t="shared" si="647"/>
        <v>0</v>
      </c>
      <c r="Q361" s="13">
        <f t="shared" si="648"/>
        <v>0</v>
      </c>
      <c r="R361" s="13">
        <f t="shared" si="649"/>
        <v>0</v>
      </c>
      <c r="S361" s="14">
        <f t="shared" si="650"/>
        <v>0</v>
      </c>
      <c r="T361" s="86"/>
      <c r="U361" s="64">
        <f t="shared" si="651"/>
        <v>0</v>
      </c>
      <c r="V361" s="103"/>
      <c r="W361" s="103"/>
      <c r="X361" s="103"/>
      <c r="Y361" s="103"/>
      <c r="Z361" s="105">
        <f t="shared" si="641"/>
        <v>0</v>
      </c>
      <c r="AA361" s="103">
        <f t="shared" si="652"/>
        <v>0</v>
      </c>
    </row>
    <row r="362" spans="1:27" x14ac:dyDescent="0.2">
      <c r="A362" s="116">
        <v>3250</v>
      </c>
      <c r="B362" s="122" t="s">
        <v>86</v>
      </c>
      <c r="C362" s="15"/>
      <c r="D362" s="35"/>
      <c r="E362" s="45">
        <v>1</v>
      </c>
      <c r="F362" s="39"/>
      <c r="G362" s="16">
        <f t="shared" si="643"/>
        <v>1</v>
      </c>
      <c r="H362" s="11">
        <v>1</v>
      </c>
      <c r="I362" s="35" t="s">
        <v>226</v>
      </c>
      <c r="J362" s="45"/>
      <c r="K362" s="64">
        <f t="shared" si="644"/>
        <v>0</v>
      </c>
      <c r="N362" s="13">
        <f t="shared" si="645"/>
        <v>0</v>
      </c>
      <c r="O362" s="13">
        <f t="shared" si="646"/>
        <v>0</v>
      </c>
      <c r="P362" s="13">
        <f t="shared" si="647"/>
        <v>0</v>
      </c>
      <c r="Q362" s="13">
        <f t="shared" si="648"/>
        <v>0</v>
      </c>
      <c r="R362" s="13">
        <f t="shared" si="649"/>
        <v>0</v>
      </c>
      <c r="S362" s="14">
        <f t="shared" si="650"/>
        <v>0</v>
      </c>
      <c r="T362" s="86"/>
      <c r="U362" s="64">
        <f t="shared" si="651"/>
        <v>0</v>
      </c>
      <c r="V362" s="103"/>
      <c r="W362" s="103"/>
      <c r="X362" s="103"/>
      <c r="Y362" s="103"/>
      <c r="Z362" s="105">
        <f t="shared" si="641"/>
        <v>0</v>
      </c>
      <c r="AA362" s="103">
        <f t="shared" si="652"/>
        <v>0</v>
      </c>
    </row>
    <row r="363" spans="1:27" x14ac:dyDescent="0.2">
      <c r="A363" s="116">
        <v>3251</v>
      </c>
      <c r="B363" s="122" t="s">
        <v>458</v>
      </c>
      <c r="C363" s="15"/>
      <c r="D363" s="35"/>
      <c r="E363" s="45">
        <v>1</v>
      </c>
      <c r="F363" s="39"/>
      <c r="G363" s="16">
        <f t="shared" si="643"/>
        <v>1</v>
      </c>
      <c r="H363" s="11">
        <v>1</v>
      </c>
      <c r="I363" s="35" t="s">
        <v>272</v>
      </c>
      <c r="J363" s="45"/>
      <c r="K363" s="64">
        <f t="shared" si="644"/>
        <v>0</v>
      </c>
      <c r="N363" s="13">
        <f t="shared" si="645"/>
        <v>0</v>
      </c>
      <c r="O363" s="13">
        <f t="shared" si="646"/>
        <v>0</v>
      </c>
      <c r="P363" s="13">
        <f t="shared" si="647"/>
        <v>0</v>
      </c>
      <c r="Q363" s="13">
        <f t="shared" si="648"/>
        <v>0</v>
      </c>
      <c r="R363" s="13">
        <f t="shared" si="649"/>
        <v>0</v>
      </c>
      <c r="S363" s="14">
        <f t="shared" si="650"/>
        <v>0</v>
      </c>
      <c r="T363" s="86"/>
      <c r="U363" s="64">
        <f t="shared" si="651"/>
        <v>0</v>
      </c>
      <c r="V363" s="103"/>
      <c r="W363" s="103"/>
      <c r="X363" s="103"/>
      <c r="Y363" s="103"/>
      <c r="Z363" s="105">
        <f t="shared" si="641"/>
        <v>0</v>
      </c>
      <c r="AA363" s="103">
        <f t="shared" si="652"/>
        <v>0</v>
      </c>
    </row>
    <row r="364" spans="1:27" x14ac:dyDescent="0.2">
      <c r="A364" s="116" t="s">
        <v>459</v>
      </c>
      <c r="B364" s="122" t="s">
        <v>774</v>
      </c>
      <c r="C364" s="15"/>
      <c r="D364" s="35"/>
      <c r="E364" s="45">
        <v>1</v>
      </c>
      <c r="F364" s="39"/>
      <c r="G364" s="16">
        <f t="shared" si="643"/>
        <v>1</v>
      </c>
      <c r="H364" s="11">
        <v>1</v>
      </c>
      <c r="I364" s="35" t="s">
        <v>226</v>
      </c>
      <c r="J364" s="45"/>
      <c r="K364" s="64">
        <f t="shared" si="644"/>
        <v>0</v>
      </c>
      <c r="N364" s="13">
        <f t="shared" si="645"/>
        <v>0</v>
      </c>
      <c r="O364" s="13">
        <f t="shared" si="646"/>
        <v>0</v>
      </c>
      <c r="P364" s="13">
        <f t="shared" si="647"/>
        <v>0</v>
      </c>
      <c r="Q364" s="13">
        <f t="shared" si="648"/>
        <v>0</v>
      </c>
      <c r="R364" s="13">
        <f t="shared" si="649"/>
        <v>0</v>
      </c>
      <c r="S364" s="14">
        <f t="shared" si="650"/>
        <v>0</v>
      </c>
      <c r="T364" s="86"/>
      <c r="U364" s="64">
        <f t="shared" si="651"/>
        <v>0</v>
      </c>
      <c r="V364" s="103"/>
      <c r="W364" s="103"/>
      <c r="X364" s="103"/>
      <c r="Y364" s="103"/>
      <c r="Z364" s="105">
        <f t="shared" si="641"/>
        <v>0</v>
      </c>
      <c r="AA364" s="103">
        <f t="shared" si="652"/>
        <v>0</v>
      </c>
    </row>
    <row r="365" spans="1:27" x14ac:dyDescent="0.2">
      <c r="A365" s="116" t="s">
        <v>775</v>
      </c>
      <c r="B365" s="122" t="s">
        <v>773</v>
      </c>
      <c r="C365" s="15"/>
      <c r="D365" s="35"/>
      <c r="E365" s="45">
        <v>1</v>
      </c>
      <c r="F365" s="39"/>
      <c r="G365" s="16">
        <f t="shared" ref="G365" si="663">SUM(D365:F365)</f>
        <v>1</v>
      </c>
      <c r="H365" s="11">
        <v>1</v>
      </c>
      <c r="I365" s="35" t="s">
        <v>226</v>
      </c>
      <c r="J365" s="45"/>
      <c r="K365" s="64">
        <f t="shared" ref="K365" si="664">G365*H365*J365</f>
        <v>0</v>
      </c>
      <c r="N365" s="13">
        <f t="shared" ref="N365" si="665">L365+M365</f>
        <v>0</v>
      </c>
      <c r="O365" s="13">
        <f t="shared" ref="O365" si="666">MAX(K365-N365,0)</f>
        <v>0</v>
      </c>
      <c r="P365" s="13">
        <f t="shared" ref="P365" si="667">N365+O365</f>
        <v>0</v>
      </c>
      <c r="Q365" s="13">
        <f t="shared" ref="Q365" si="668">K365-P365</f>
        <v>0</v>
      </c>
      <c r="R365" s="13">
        <f t="shared" ref="R365" si="669">S365-K365</f>
        <v>0</v>
      </c>
      <c r="S365" s="14">
        <f t="shared" ref="S365" si="670">K365</f>
        <v>0</v>
      </c>
      <c r="T365" s="86"/>
      <c r="U365" s="64">
        <f t="shared" ref="U365" si="671">MAX(K365-SUM(V365:Y365),0)</f>
        <v>0</v>
      </c>
      <c r="V365" s="103"/>
      <c r="W365" s="103"/>
      <c r="X365" s="103"/>
      <c r="Y365" s="103"/>
      <c r="Z365" s="105">
        <f t="shared" ref="Z365" si="672">K365-SUM(U365:Y365)</f>
        <v>0</v>
      </c>
      <c r="AA365" s="103">
        <f t="shared" si="652"/>
        <v>0</v>
      </c>
    </row>
    <row r="366" spans="1:27" x14ac:dyDescent="0.2">
      <c r="A366" s="116" t="s">
        <v>460</v>
      </c>
      <c r="B366" s="122" t="s">
        <v>461</v>
      </c>
      <c r="C366" s="15"/>
      <c r="D366" s="35"/>
      <c r="E366" s="45">
        <v>1</v>
      </c>
      <c r="F366" s="39"/>
      <c r="G366" s="16">
        <f t="shared" si="643"/>
        <v>1</v>
      </c>
      <c r="H366" s="11">
        <v>1</v>
      </c>
      <c r="I366" s="35" t="s">
        <v>226</v>
      </c>
      <c r="J366" s="45"/>
      <c r="K366" s="64">
        <f t="shared" si="644"/>
        <v>0</v>
      </c>
      <c r="N366" s="13">
        <f t="shared" si="645"/>
        <v>0</v>
      </c>
      <c r="O366" s="13">
        <f t="shared" si="646"/>
        <v>0</v>
      </c>
      <c r="P366" s="13">
        <f t="shared" si="647"/>
        <v>0</v>
      </c>
      <c r="Q366" s="13">
        <f t="shared" si="648"/>
        <v>0</v>
      </c>
      <c r="R366" s="13">
        <f t="shared" si="649"/>
        <v>0</v>
      </c>
      <c r="S366" s="14">
        <f t="shared" si="650"/>
        <v>0</v>
      </c>
      <c r="T366" s="86"/>
      <c r="U366" s="64">
        <f t="shared" si="651"/>
        <v>0</v>
      </c>
      <c r="V366" s="103"/>
      <c r="W366" s="103"/>
      <c r="X366" s="103"/>
      <c r="Y366" s="103"/>
      <c r="Z366" s="105">
        <f t="shared" si="641"/>
        <v>0</v>
      </c>
      <c r="AA366" s="103">
        <f t="shared" si="652"/>
        <v>0</v>
      </c>
    </row>
    <row r="367" spans="1:27" x14ac:dyDescent="0.2">
      <c r="A367" s="116">
        <v>3283</v>
      </c>
      <c r="B367" s="122" t="s">
        <v>87</v>
      </c>
      <c r="C367" s="15"/>
      <c r="D367" s="35"/>
      <c r="E367" s="45">
        <v>1</v>
      </c>
      <c r="F367" s="39"/>
      <c r="G367" s="16">
        <f t="shared" si="643"/>
        <v>1</v>
      </c>
      <c r="H367" s="11">
        <v>1</v>
      </c>
      <c r="I367" s="35" t="s">
        <v>272</v>
      </c>
      <c r="J367" s="45"/>
      <c r="K367" s="64">
        <f t="shared" si="644"/>
        <v>0</v>
      </c>
      <c r="N367" s="13">
        <f t="shared" si="645"/>
        <v>0</v>
      </c>
      <c r="O367" s="13">
        <f t="shared" si="646"/>
        <v>0</v>
      </c>
      <c r="P367" s="13">
        <f t="shared" si="647"/>
        <v>0</v>
      </c>
      <c r="Q367" s="13">
        <f t="shared" si="648"/>
        <v>0</v>
      </c>
      <c r="R367" s="13">
        <f t="shared" si="649"/>
        <v>0</v>
      </c>
      <c r="S367" s="14">
        <f t="shared" si="650"/>
        <v>0</v>
      </c>
      <c r="T367" s="86"/>
      <c r="U367" s="64">
        <f t="shared" si="651"/>
        <v>0</v>
      </c>
      <c r="V367" s="103"/>
      <c r="W367" s="103"/>
      <c r="X367" s="103"/>
      <c r="Y367" s="103"/>
      <c r="Z367" s="105">
        <f t="shared" si="641"/>
        <v>0</v>
      </c>
      <c r="AA367" s="103">
        <f t="shared" si="652"/>
        <v>0</v>
      </c>
    </row>
    <row r="368" spans="1:27" x14ac:dyDescent="0.2">
      <c r="A368" s="116"/>
      <c r="B368" s="124" t="s">
        <v>265</v>
      </c>
      <c r="C368" s="15"/>
      <c r="D368" s="35"/>
      <c r="E368" s="45"/>
      <c r="F368" s="39"/>
      <c r="G368" s="16"/>
      <c r="I368" s="35"/>
      <c r="J368" s="45"/>
      <c r="K368" s="66">
        <f t="shared" ref="K368:Y368" si="673">SUM(K347:K367)</f>
        <v>0</v>
      </c>
      <c r="L368" s="22"/>
      <c r="M368" s="22"/>
      <c r="N368" s="22">
        <f t="shared" si="673"/>
        <v>0</v>
      </c>
      <c r="O368" s="22">
        <f t="shared" si="673"/>
        <v>0</v>
      </c>
      <c r="P368" s="22">
        <f t="shared" si="673"/>
        <v>0</v>
      </c>
      <c r="Q368" s="22">
        <f t="shared" si="673"/>
        <v>0</v>
      </c>
      <c r="R368" s="22">
        <f t="shared" si="673"/>
        <v>0</v>
      </c>
      <c r="S368" s="23">
        <f t="shared" si="673"/>
        <v>0</v>
      </c>
      <c r="T368" s="85">
        <f t="shared" si="673"/>
        <v>0</v>
      </c>
      <c r="U368" s="66">
        <f t="shared" si="673"/>
        <v>0</v>
      </c>
      <c r="V368" s="112">
        <f t="shared" si="673"/>
        <v>0</v>
      </c>
      <c r="W368" s="112">
        <f t="shared" si="673"/>
        <v>0</v>
      </c>
      <c r="X368" s="112"/>
      <c r="Y368" s="112">
        <f t="shared" si="673"/>
        <v>0</v>
      </c>
      <c r="Z368" s="66">
        <f>SUM(Z347:Z367)</f>
        <v>0</v>
      </c>
      <c r="AA368" s="112">
        <f>SUM(AA347:AA367)</f>
        <v>0</v>
      </c>
    </row>
    <row r="369" spans="1:27" x14ac:dyDescent="0.2">
      <c r="A369" s="62"/>
      <c r="B369" s="122"/>
      <c r="C369" s="15"/>
      <c r="F369" s="11"/>
      <c r="J369" s="45"/>
      <c r="P369" s="13"/>
      <c r="T369" s="86"/>
      <c r="U369" s="64"/>
      <c r="V369" s="103"/>
      <c r="W369" s="103"/>
      <c r="X369" s="103"/>
      <c r="Y369" s="103"/>
      <c r="AA369" s="103"/>
    </row>
    <row r="370" spans="1:27" x14ac:dyDescent="0.2">
      <c r="A370" s="118" t="s">
        <v>201</v>
      </c>
      <c r="B370" s="98" t="s">
        <v>241</v>
      </c>
      <c r="C370" s="15"/>
      <c r="D370" s="35"/>
      <c r="E370" s="45"/>
      <c r="F370" s="39"/>
      <c r="G370" s="16"/>
      <c r="I370" s="35"/>
      <c r="J370" s="45"/>
      <c r="P370" s="13"/>
      <c r="T370" s="86"/>
      <c r="U370" s="64"/>
      <c r="V370" s="103"/>
      <c r="W370" s="103"/>
      <c r="X370" s="103"/>
      <c r="Y370" s="103"/>
      <c r="AA370" s="103"/>
    </row>
    <row r="371" spans="1:27" x14ac:dyDescent="0.2">
      <c r="A371" s="116">
        <v>3401</v>
      </c>
      <c r="B371" s="122" t="s">
        <v>131</v>
      </c>
      <c r="C371" s="15"/>
      <c r="D371" s="11">
        <f>ROUND(shoot*0.2,0)</f>
        <v>0</v>
      </c>
      <c r="E371" s="11">
        <f>shoot</f>
        <v>0</v>
      </c>
      <c r="F371" s="39"/>
      <c r="G371" s="16">
        <f t="shared" ref="G371:G387" si="674">SUM(D371:F371)</f>
        <v>0</v>
      </c>
      <c r="H371" s="11">
        <v>1</v>
      </c>
      <c r="I371" s="35" t="s">
        <v>272</v>
      </c>
      <c r="J371" s="45"/>
      <c r="K371" s="64">
        <f t="shared" ref="K371:K387" si="675">G371*H371*J371</f>
        <v>0</v>
      </c>
      <c r="N371" s="13">
        <f t="shared" ref="N371:N387" si="676">L371+M371</f>
        <v>0</v>
      </c>
      <c r="O371" s="13">
        <f t="shared" ref="O371:O387" si="677">MAX(K371-N371,0)</f>
        <v>0</v>
      </c>
      <c r="P371" s="13">
        <f t="shared" ref="P371:P387" si="678">N371+O371</f>
        <v>0</v>
      </c>
      <c r="Q371" s="13">
        <f t="shared" ref="Q371:Q387" si="679">K371-P371</f>
        <v>0</v>
      </c>
      <c r="R371" s="13">
        <f t="shared" ref="R371:R387" si="680">S371-K371</f>
        <v>0</v>
      </c>
      <c r="S371" s="14">
        <f t="shared" ref="S371:S387" si="681">K371</f>
        <v>0</v>
      </c>
      <c r="T371" s="86"/>
      <c r="U371" s="64">
        <f t="shared" ref="U371:U387" si="682">MAX(K371-SUM(V371:Y371),0)</f>
        <v>0</v>
      </c>
      <c r="V371" s="103"/>
      <c r="W371" s="103"/>
      <c r="X371" s="103"/>
      <c r="Y371" s="103"/>
      <c r="Z371" s="105">
        <f t="shared" si="641"/>
        <v>0</v>
      </c>
      <c r="AA371" s="103">
        <f t="shared" ref="AA371:AA387" si="683">U371</f>
        <v>0</v>
      </c>
    </row>
    <row r="372" spans="1:27" x14ac:dyDescent="0.2">
      <c r="A372" s="116">
        <v>3403</v>
      </c>
      <c r="B372" s="122" t="s">
        <v>132</v>
      </c>
      <c r="C372" s="15"/>
      <c r="D372" s="11">
        <f>ROUND(shoot*0.1,0)</f>
        <v>0</v>
      </c>
      <c r="E372" s="11">
        <f>shoot</f>
        <v>0</v>
      </c>
      <c r="F372" s="39"/>
      <c r="G372" s="16">
        <f t="shared" si="674"/>
        <v>0</v>
      </c>
      <c r="H372" s="11">
        <v>1</v>
      </c>
      <c r="I372" s="35" t="s">
        <v>272</v>
      </c>
      <c r="J372" s="45"/>
      <c r="K372" s="64">
        <f t="shared" si="675"/>
        <v>0</v>
      </c>
      <c r="N372" s="13">
        <f t="shared" si="676"/>
        <v>0</v>
      </c>
      <c r="O372" s="13">
        <f t="shared" si="677"/>
        <v>0</v>
      </c>
      <c r="P372" s="13">
        <f t="shared" si="678"/>
        <v>0</v>
      </c>
      <c r="Q372" s="13">
        <f t="shared" si="679"/>
        <v>0</v>
      </c>
      <c r="R372" s="13">
        <f t="shared" si="680"/>
        <v>0</v>
      </c>
      <c r="S372" s="14">
        <f t="shared" si="681"/>
        <v>0</v>
      </c>
      <c r="T372" s="86"/>
      <c r="U372" s="64">
        <f t="shared" si="682"/>
        <v>0</v>
      </c>
      <c r="V372" s="103"/>
      <c r="W372" s="103"/>
      <c r="X372" s="103"/>
      <c r="Y372" s="103"/>
      <c r="Z372" s="105">
        <f t="shared" si="641"/>
        <v>0</v>
      </c>
      <c r="AA372" s="103">
        <f t="shared" si="683"/>
        <v>0</v>
      </c>
    </row>
    <row r="373" spans="1:27" x14ac:dyDescent="0.2">
      <c r="A373" s="116">
        <v>3405</v>
      </c>
      <c r="B373" s="122" t="s">
        <v>133</v>
      </c>
      <c r="C373" s="15"/>
      <c r="D373" s="35"/>
      <c r="E373" s="11">
        <f>shoot</f>
        <v>0</v>
      </c>
      <c r="G373" s="16">
        <f t="shared" si="674"/>
        <v>0</v>
      </c>
      <c r="H373" s="11">
        <v>1</v>
      </c>
      <c r="I373" s="35" t="s">
        <v>272</v>
      </c>
      <c r="J373" s="45"/>
      <c r="K373" s="64">
        <f t="shared" si="675"/>
        <v>0</v>
      </c>
      <c r="N373" s="13">
        <f t="shared" si="676"/>
        <v>0</v>
      </c>
      <c r="O373" s="13">
        <f t="shared" si="677"/>
        <v>0</v>
      </c>
      <c r="P373" s="13">
        <f t="shared" si="678"/>
        <v>0</v>
      </c>
      <c r="Q373" s="13">
        <f t="shared" si="679"/>
        <v>0</v>
      </c>
      <c r="R373" s="13">
        <f t="shared" si="680"/>
        <v>0</v>
      </c>
      <c r="S373" s="14">
        <f t="shared" si="681"/>
        <v>0</v>
      </c>
      <c r="T373" s="86"/>
      <c r="U373" s="64">
        <f t="shared" si="682"/>
        <v>0</v>
      </c>
      <c r="V373" s="103"/>
      <c r="W373" s="103"/>
      <c r="X373" s="103"/>
      <c r="Y373" s="103"/>
      <c r="Z373" s="105">
        <f t="shared" si="641"/>
        <v>0</v>
      </c>
      <c r="AA373" s="103">
        <f t="shared" si="683"/>
        <v>0</v>
      </c>
    </row>
    <row r="374" spans="1:27" x14ac:dyDescent="0.2">
      <c r="A374" s="116">
        <v>3406</v>
      </c>
      <c r="B374" s="122" t="s">
        <v>134</v>
      </c>
      <c r="C374" s="15"/>
      <c r="D374" s="35"/>
      <c r="E374" s="11">
        <f>shoot</f>
        <v>0</v>
      </c>
      <c r="G374" s="16">
        <f t="shared" si="674"/>
        <v>0</v>
      </c>
      <c r="H374" s="11">
        <v>1</v>
      </c>
      <c r="I374" s="35" t="s">
        <v>272</v>
      </c>
      <c r="J374" s="45"/>
      <c r="K374" s="64">
        <f t="shared" si="675"/>
        <v>0</v>
      </c>
      <c r="N374" s="13">
        <f t="shared" si="676"/>
        <v>0</v>
      </c>
      <c r="O374" s="13">
        <f t="shared" si="677"/>
        <v>0</v>
      </c>
      <c r="P374" s="13">
        <f t="shared" si="678"/>
        <v>0</v>
      </c>
      <c r="Q374" s="13">
        <f t="shared" si="679"/>
        <v>0</v>
      </c>
      <c r="R374" s="13">
        <f t="shared" si="680"/>
        <v>0</v>
      </c>
      <c r="S374" s="14">
        <f t="shared" si="681"/>
        <v>0</v>
      </c>
      <c r="T374" s="86"/>
      <c r="U374" s="64">
        <f t="shared" si="682"/>
        <v>0</v>
      </c>
      <c r="V374" s="103"/>
      <c r="W374" s="103"/>
      <c r="X374" s="103"/>
      <c r="Y374" s="103"/>
      <c r="Z374" s="105">
        <f t="shared" si="641"/>
        <v>0</v>
      </c>
      <c r="AA374" s="103">
        <f t="shared" si="683"/>
        <v>0</v>
      </c>
    </row>
    <row r="375" spans="1:27" x14ac:dyDescent="0.2">
      <c r="A375" s="116" t="s">
        <v>776</v>
      </c>
      <c r="B375" s="122" t="s">
        <v>434</v>
      </c>
      <c r="C375" s="15"/>
      <c r="D375" s="35"/>
      <c r="E375" s="11">
        <f>shoot</f>
        <v>0</v>
      </c>
      <c r="G375" s="16">
        <f t="shared" si="674"/>
        <v>0</v>
      </c>
      <c r="H375" s="11">
        <v>1</v>
      </c>
      <c r="I375" s="35" t="s">
        <v>272</v>
      </c>
      <c r="J375" s="45"/>
      <c r="K375" s="64">
        <f t="shared" si="675"/>
        <v>0</v>
      </c>
      <c r="N375" s="13">
        <f t="shared" si="676"/>
        <v>0</v>
      </c>
      <c r="O375" s="13">
        <f t="shared" si="677"/>
        <v>0</v>
      </c>
      <c r="P375" s="13">
        <f t="shared" si="678"/>
        <v>0</v>
      </c>
      <c r="Q375" s="13">
        <f t="shared" si="679"/>
        <v>0</v>
      </c>
      <c r="R375" s="13">
        <f t="shared" si="680"/>
        <v>0</v>
      </c>
      <c r="S375" s="14">
        <f t="shared" si="681"/>
        <v>0</v>
      </c>
      <c r="T375" s="86"/>
      <c r="U375" s="64">
        <f t="shared" si="682"/>
        <v>0</v>
      </c>
      <c r="V375" s="103"/>
      <c r="W375" s="103"/>
      <c r="X375" s="103"/>
      <c r="Y375" s="103"/>
      <c r="Z375" s="105">
        <f t="shared" si="641"/>
        <v>0</v>
      </c>
      <c r="AA375" s="103">
        <f t="shared" si="683"/>
        <v>0</v>
      </c>
    </row>
    <row r="376" spans="1:27" x14ac:dyDescent="0.2">
      <c r="A376" s="116" t="s">
        <v>435</v>
      </c>
      <c r="B376" s="122" t="s">
        <v>436</v>
      </c>
      <c r="C376" s="15"/>
      <c r="D376" s="35"/>
      <c r="E376" s="35">
        <v>1</v>
      </c>
      <c r="G376" s="16">
        <f t="shared" si="674"/>
        <v>1</v>
      </c>
      <c r="H376" s="11">
        <v>1</v>
      </c>
      <c r="I376" s="35" t="s">
        <v>272</v>
      </c>
      <c r="J376" s="45"/>
      <c r="K376" s="64">
        <f t="shared" si="675"/>
        <v>0</v>
      </c>
      <c r="N376" s="13">
        <f t="shared" si="676"/>
        <v>0</v>
      </c>
      <c r="O376" s="13">
        <f t="shared" si="677"/>
        <v>0</v>
      </c>
      <c r="P376" s="13">
        <f t="shared" si="678"/>
        <v>0</v>
      </c>
      <c r="Q376" s="13">
        <f t="shared" si="679"/>
        <v>0</v>
      </c>
      <c r="R376" s="13">
        <f t="shared" si="680"/>
        <v>0</v>
      </c>
      <c r="S376" s="14">
        <f t="shared" si="681"/>
        <v>0</v>
      </c>
      <c r="T376" s="86"/>
      <c r="U376" s="64">
        <f t="shared" si="682"/>
        <v>0</v>
      </c>
      <c r="V376" s="103"/>
      <c r="W376" s="103"/>
      <c r="X376" s="103"/>
      <c r="Y376" s="103"/>
      <c r="Z376" s="105">
        <f t="shared" si="641"/>
        <v>0</v>
      </c>
      <c r="AA376" s="103">
        <f t="shared" si="683"/>
        <v>0</v>
      </c>
    </row>
    <row r="377" spans="1:27" x14ac:dyDescent="0.2">
      <c r="A377" s="116">
        <v>3410</v>
      </c>
      <c r="B377" s="122" t="s">
        <v>135</v>
      </c>
      <c r="C377" s="15"/>
      <c r="D377" s="35"/>
      <c r="E377" s="35">
        <v>1</v>
      </c>
      <c r="G377" s="16">
        <f t="shared" si="674"/>
        <v>1</v>
      </c>
      <c r="H377" s="11">
        <v>1</v>
      </c>
      <c r="I377" s="35" t="s">
        <v>272</v>
      </c>
      <c r="J377" s="45"/>
      <c r="K377" s="64">
        <f t="shared" si="675"/>
        <v>0</v>
      </c>
      <c r="N377" s="13">
        <f t="shared" si="676"/>
        <v>0</v>
      </c>
      <c r="O377" s="13">
        <f t="shared" si="677"/>
        <v>0</v>
      </c>
      <c r="P377" s="13">
        <f t="shared" si="678"/>
        <v>0</v>
      </c>
      <c r="Q377" s="13">
        <f t="shared" si="679"/>
        <v>0</v>
      </c>
      <c r="R377" s="13">
        <f t="shared" si="680"/>
        <v>0</v>
      </c>
      <c r="S377" s="14">
        <f t="shared" si="681"/>
        <v>0</v>
      </c>
      <c r="T377" s="86"/>
      <c r="U377" s="64">
        <f t="shared" si="682"/>
        <v>0</v>
      </c>
      <c r="V377" s="103"/>
      <c r="W377" s="103"/>
      <c r="X377" s="103"/>
      <c r="Y377" s="103"/>
      <c r="Z377" s="105">
        <f t="shared" si="641"/>
        <v>0</v>
      </c>
      <c r="AA377" s="103">
        <f t="shared" si="683"/>
        <v>0</v>
      </c>
    </row>
    <row r="378" spans="1:27" x14ac:dyDescent="0.2">
      <c r="A378" s="116" t="s">
        <v>437</v>
      </c>
      <c r="B378" s="122" t="s">
        <v>42</v>
      </c>
      <c r="C378" s="15"/>
      <c r="D378" s="35"/>
      <c r="E378" s="35">
        <f>sm</f>
        <v>0</v>
      </c>
      <c r="G378" s="16">
        <f t="shared" si="674"/>
        <v>0</v>
      </c>
      <c r="H378" s="11">
        <v>1</v>
      </c>
      <c r="I378" s="35" t="s">
        <v>273</v>
      </c>
      <c r="J378" s="45"/>
      <c r="K378" s="64">
        <f t="shared" si="675"/>
        <v>0</v>
      </c>
      <c r="N378" s="13">
        <f t="shared" si="676"/>
        <v>0</v>
      </c>
      <c r="O378" s="13">
        <f t="shared" si="677"/>
        <v>0</v>
      </c>
      <c r="P378" s="13">
        <f t="shared" si="678"/>
        <v>0</v>
      </c>
      <c r="Q378" s="13">
        <f t="shared" si="679"/>
        <v>0</v>
      </c>
      <c r="R378" s="13">
        <f t="shared" si="680"/>
        <v>0</v>
      </c>
      <c r="S378" s="14">
        <f t="shared" si="681"/>
        <v>0</v>
      </c>
      <c r="T378" s="86"/>
      <c r="U378" s="64">
        <f t="shared" si="682"/>
        <v>0</v>
      </c>
      <c r="V378" s="103"/>
      <c r="W378" s="103"/>
      <c r="X378" s="103"/>
      <c r="Y378" s="103"/>
      <c r="Z378" s="105">
        <f t="shared" si="641"/>
        <v>0</v>
      </c>
      <c r="AA378" s="103">
        <f t="shared" si="683"/>
        <v>0</v>
      </c>
    </row>
    <row r="379" spans="1:27" x14ac:dyDescent="0.2">
      <c r="A379" s="116">
        <v>3440</v>
      </c>
      <c r="B379" s="122" t="s">
        <v>85</v>
      </c>
      <c r="C379" s="15"/>
      <c r="D379" s="35"/>
      <c r="E379" s="11">
        <f>shoot</f>
        <v>0</v>
      </c>
      <c r="F379" s="39"/>
      <c r="G379" s="16">
        <f t="shared" si="674"/>
        <v>0</v>
      </c>
      <c r="H379" s="11">
        <v>1</v>
      </c>
      <c r="I379" s="35" t="s">
        <v>272</v>
      </c>
      <c r="J379" s="45"/>
      <c r="K379" s="64">
        <f t="shared" si="675"/>
        <v>0</v>
      </c>
      <c r="N379" s="13">
        <f t="shared" si="676"/>
        <v>0</v>
      </c>
      <c r="O379" s="13">
        <f t="shared" si="677"/>
        <v>0</v>
      </c>
      <c r="P379" s="13">
        <f t="shared" si="678"/>
        <v>0</v>
      </c>
      <c r="Q379" s="13">
        <f t="shared" si="679"/>
        <v>0</v>
      </c>
      <c r="R379" s="13">
        <f t="shared" si="680"/>
        <v>0</v>
      </c>
      <c r="S379" s="14">
        <f t="shared" si="681"/>
        <v>0</v>
      </c>
      <c r="T379" s="86"/>
      <c r="U379" s="64">
        <f t="shared" si="682"/>
        <v>0</v>
      </c>
      <c r="V379" s="103"/>
      <c r="W379" s="103"/>
      <c r="X379" s="103"/>
      <c r="Y379" s="103"/>
      <c r="Z379" s="105">
        <f t="shared" si="641"/>
        <v>0</v>
      </c>
      <c r="AA379" s="103">
        <f t="shared" si="683"/>
        <v>0</v>
      </c>
    </row>
    <row r="380" spans="1:27" x14ac:dyDescent="0.2">
      <c r="A380" s="116">
        <v>3441</v>
      </c>
      <c r="B380" s="122" t="s">
        <v>43</v>
      </c>
      <c r="C380" s="15"/>
      <c r="D380" s="35"/>
      <c r="E380" s="45">
        <v>1</v>
      </c>
      <c r="F380" s="39"/>
      <c r="G380" s="16">
        <f t="shared" si="674"/>
        <v>1</v>
      </c>
      <c r="H380" s="45">
        <v>1</v>
      </c>
      <c r="I380" s="35" t="s">
        <v>226</v>
      </c>
      <c r="J380" s="45"/>
      <c r="K380" s="64">
        <f t="shared" si="675"/>
        <v>0</v>
      </c>
      <c r="N380" s="13">
        <f t="shared" si="676"/>
        <v>0</v>
      </c>
      <c r="O380" s="13">
        <f t="shared" si="677"/>
        <v>0</v>
      </c>
      <c r="P380" s="13">
        <f t="shared" si="678"/>
        <v>0</v>
      </c>
      <c r="Q380" s="13">
        <f t="shared" si="679"/>
        <v>0</v>
      </c>
      <c r="R380" s="13">
        <f t="shared" si="680"/>
        <v>0</v>
      </c>
      <c r="S380" s="14">
        <f t="shared" si="681"/>
        <v>0</v>
      </c>
      <c r="T380" s="86"/>
      <c r="U380" s="64">
        <f t="shared" si="682"/>
        <v>0</v>
      </c>
      <c r="V380" s="103"/>
      <c r="W380" s="103"/>
      <c r="X380" s="103"/>
      <c r="Y380" s="103"/>
      <c r="Z380" s="105">
        <f t="shared" si="641"/>
        <v>0</v>
      </c>
      <c r="AA380" s="103">
        <f t="shared" si="683"/>
        <v>0</v>
      </c>
    </row>
    <row r="381" spans="1:27" x14ac:dyDescent="0.2">
      <c r="A381" s="116">
        <v>3442</v>
      </c>
      <c r="B381" s="122" t="s">
        <v>136</v>
      </c>
      <c r="C381" s="15"/>
      <c r="D381" s="35"/>
      <c r="E381" s="45">
        <v>1</v>
      </c>
      <c r="F381" s="39"/>
      <c r="G381" s="16">
        <f t="shared" si="674"/>
        <v>1</v>
      </c>
      <c r="H381" s="11">
        <v>1</v>
      </c>
      <c r="I381" s="35" t="s">
        <v>226</v>
      </c>
      <c r="J381" s="45"/>
      <c r="K381" s="64">
        <f t="shared" si="675"/>
        <v>0</v>
      </c>
      <c r="N381" s="13">
        <f t="shared" si="676"/>
        <v>0</v>
      </c>
      <c r="O381" s="13">
        <f t="shared" si="677"/>
        <v>0</v>
      </c>
      <c r="P381" s="13">
        <f t="shared" si="678"/>
        <v>0</v>
      </c>
      <c r="Q381" s="13">
        <f t="shared" si="679"/>
        <v>0</v>
      </c>
      <c r="R381" s="13">
        <f t="shared" si="680"/>
        <v>0</v>
      </c>
      <c r="S381" s="14">
        <f t="shared" si="681"/>
        <v>0</v>
      </c>
      <c r="T381" s="86"/>
      <c r="U381" s="64">
        <f t="shared" si="682"/>
        <v>0</v>
      </c>
      <c r="V381" s="103"/>
      <c r="W381" s="103"/>
      <c r="X381" s="103"/>
      <c r="Y381" s="103"/>
      <c r="Z381" s="105">
        <f t="shared" si="641"/>
        <v>0</v>
      </c>
      <c r="AA381" s="103">
        <f t="shared" si="683"/>
        <v>0</v>
      </c>
    </row>
    <row r="382" spans="1:27" x14ac:dyDescent="0.2">
      <c r="A382" s="116" t="s">
        <v>438</v>
      </c>
      <c r="B382" s="122" t="s">
        <v>440</v>
      </c>
      <c r="C382" s="15"/>
      <c r="D382" s="35"/>
      <c r="E382" s="45">
        <v>1</v>
      </c>
      <c r="F382" s="39"/>
      <c r="G382" s="16">
        <f t="shared" si="674"/>
        <v>1</v>
      </c>
      <c r="H382" s="11">
        <v>1</v>
      </c>
      <c r="I382" s="35" t="s">
        <v>272</v>
      </c>
      <c r="J382" s="45"/>
      <c r="K382" s="64">
        <f t="shared" si="675"/>
        <v>0</v>
      </c>
      <c r="N382" s="13">
        <f t="shared" si="676"/>
        <v>0</v>
      </c>
      <c r="O382" s="13">
        <f t="shared" si="677"/>
        <v>0</v>
      </c>
      <c r="P382" s="13">
        <f t="shared" si="678"/>
        <v>0</v>
      </c>
      <c r="Q382" s="13">
        <f t="shared" si="679"/>
        <v>0</v>
      </c>
      <c r="R382" s="13">
        <f t="shared" si="680"/>
        <v>0</v>
      </c>
      <c r="S382" s="14">
        <f t="shared" si="681"/>
        <v>0</v>
      </c>
      <c r="T382" s="86"/>
      <c r="U382" s="64">
        <f t="shared" si="682"/>
        <v>0</v>
      </c>
      <c r="V382" s="103"/>
      <c r="W382" s="103"/>
      <c r="X382" s="103"/>
      <c r="Y382" s="103"/>
      <c r="Z382" s="105">
        <f t="shared" si="641"/>
        <v>0</v>
      </c>
      <c r="AA382" s="103">
        <f t="shared" si="683"/>
        <v>0</v>
      </c>
    </row>
    <row r="383" spans="1:27" x14ac:dyDescent="0.2">
      <c r="A383" s="116" t="s">
        <v>439</v>
      </c>
      <c r="B383" s="122" t="s">
        <v>441</v>
      </c>
      <c r="C383" s="15"/>
      <c r="D383" s="35"/>
      <c r="E383" s="11">
        <f>shoot</f>
        <v>0</v>
      </c>
      <c r="F383" s="39"/>
      <c r="G383" s="16">
        <f t="shared" si="674"/>
        <v>0</v>
      </c>
      <c r="H383" s="11">
        <v>1</v>
      </c>
      <c r="I383" s="35" t="s">
        <v>272</v>
      </c>
      <c r="J383" s="45"/>
      <c r="K383" s="64">
        <f t="shared" si="675"/>
        <v>0</v>
      </c>
      <c r="N383" s="13">
        <f t="shared" si="676"/>
        <v>0</v>
      </c>
      <c r="O383" s="13">
        <f t="shared" si="677"/>
        <v>0</v>
      </c>
      <c r="P383" s="13">
        <f t="shared" si="678"/>
        <v>0</v>
      </c>
      <c r="Q383" s="13">
        <f t="shared" si="679"/>
        <v>0</v>
      </c>
      <c r="R383" s="13">
        <f t="shared" si="680"/>
        <v>0</v>
      </c>
      <c r="S383" s="14">
        <f t="shared" si="681"/>
        <v>0</v>
      </c>
      <c r="T383" s="86"/>
      <c r="U383" s="64">
        <f t="shared" si="682"/>
        <v>0</v>
      </c>
      <c r="V383" s="103"/>
      <c r="W383" s="103"/>
      <c r="X383" s="103"/>
      <c r="Y383" s="103"/>
      <c r="Z383" s="105">
        <f t="shared" si="641"/>
        <v>0</v>
      </c>
      <c r="AA383" s="103">
        <f t="shared" si="683"/>
        <v>0</v>
      </c>
    </row>
    <row r="384" spans="1:27" x14ac:dyDescent="0.2">
      <c r="A384" s="116">
        <v>3447</v>
      </c>
      <c r="B384" s="122" t="s">
        <v>137</v>
      </c>
      <c r="C384" s="15"/>
      <c r="D384" s="35"/>
      <c r="E384" s="35">
        <v>1</v>
      </c>
      <c r="G384" s="16">
        <f t="shared" si="674"/>
        <v>1</v>
      </c>
      <c r="H384" s="11">
        <v>1</v>
      </c>
      <c r="I384" s="35" t="s">
        <v>226</v>
      </c>
      <c r="J384" s="45"/>
      <c r="K384" s="64">
        <f t="shared" si="675"/>
        <v>0</v>
      </c>
      <c r="N384" s="13">
        <f t="shared" si="676"/>
        <v>0</v>
      </c>
      <c r="O384" s="13">
        <f t="shared" si="677"/>
        <v>0</v>
      </c>
      <c r="P384" s="13">
        <f t="shared" si="678"/>
        <v>0</v>
      </c>
      <c r="Q384" s="13">
        <f t="shared" si="679"/>
        <v>0</v>
      </c>
      <c r="R384" s="13">
        <f t="shared" si="680"/>
        <v>0</v>
      </c>
      <c r="S384" s="14">
        <f t="shared" si="681"/>
        <v>0</v>
      </c>
      <c r="T384" s="86"/>
      <c r="U384" s="64">
        <f t="shared" si="682"/>
        <v>0</v>
      </c>
      <c r="V384" s="103"/>
      <c r="W384" s="103"/>
      <c r="X384" s="103"/>
      <c r="Y384" s="103"/>
      <c r="Z384" s="105">
        <f t="shared" si="641"/>
        <v>0</v>
      </c>
      <c r="AA384" s="103">
        <f t="shared" si="683"/>
        <v>0</v>
      </c>
    </row>
    <row r="385" spans="1:27" x14ac:dyDescent="0.2">
      <c r="A385" s="116">
        <v>3450</v>
      </c>
      <c r="B385" s="122" t="s">
        <v>442</v>
      </c>
      <c r="C385" s="15"/>
      <c r="D385" s="35"/>
      <c r="E385" s="35">
        <v>1</v>
      </c>
      <c r="G385" s="16">
        <f t="shared" si="674"/>
        <v>1</v>
      </c>
      <c r="H385" s="11">
        <v>1</v>
      </c>
      <c r="I385" s="35" t="s">
        <v>226</v>
      </c>
      <c r="J385" s="45"/>
      <c r="K385" s="64">
        <f t="shared" si="675"/>
        <v>0</v>
      </c>
      <c r="N385" s="13">
        <f t="shared" si="676"/>
        <v>0</v>
      </c>
      <c r="O385" s="13">
        <f t="shared" si="677"/>
        <v>0</v>
      </c>
      <c r="P385" s="13">
        <f t="shared" si="678"/>
        <v>0</v>
      </c>
      <c r="Q385" s="13">
        <f t="shared" si="679"/>
        <v>0</v>
      </c>
      <c r="R385" s="13">
        <f t="shared" si="680"/>
        <v>0</v>
      </c>
      <c r="S385" s="14">
        <f t="shared" si="681"/>
        <v>0</v>
      </c>
      <c r="T385" s="86"/>
      <c r="U385" s="64">
        <f t="shared" si="682"/>
        <v>0</v>
      </c>
      <c r="V385" s="103"/>
      <c r="W385" s="103"/>
      <c r="X385" s="103"/>
      <c r="Y385" s="103"/>
      <c r="Z385" s="105">
        <f t="shared" si="641"/>
        <v>0</v>
      </c>
      <c r="AA385" s="103">
        <f t="shared" si="683"/>
        <v>0</v>
      </c>
    </row>
    <row r="386" spans="1:27" x14ac:dyDescent="0.2">
      <c r="A386" s="116" t="s">
        <v>278</v>
      </c>
      <c r="B386" s="122" t="s">
        <v>443</v>
      </c>
      <c r="C386" s="15"/>
      <c r="D386" s="35"/>
      <c r="E386" s="35">
        <v>1</v>
      </c>
      <c r="G386" s="16">
        <f t="shared" si="674"/>
        <v>1</v>
      </c>
      <c r="H386" s="11">
        <v>1</v>
      </c>
      <c r="I386" s="35" t="s">
        <v>226</v>
      </c>
      <c r="J386" s="45"/>
      <c r="K386" s="64">
        <f t="shared" si="675"/>
        <v>0</v>
      </c>
      <c r="N386" s="13">
        <f t="shared" si="676"/>
        <v>0</v>
      </c>
      <c r="O386" s="13">
        <f t="shared" si="677"/>
        <v>0</v>
      </c>
      <c r="P386" s="13">
        <f t="shared" si="678"/>
        <v>0</v>
      </c>
      <c r="Q386" s="13">
        <f t="shared" si="679"/>
        <v>0</v>
      </c>
      <c r="R386" s="13">
        <f t="shared" si="680"/>
        <v>0</v>
      </c>
      <c r="S386" s="14">
        <f t="shared" si="681"/>
        <v>0</v>
      </c>
      <c r="T386" s="86"/>
      <c r="U386" s="64">
        <f t="shared" si="682"/>
        <v>0</v>
      </c>
      <c r="V386" s="103"/>
      <c r="W386" s="103"/>
      <c r="X386" s="103"/>
      <c r="Y386" s="103"/>
      <c r="Z386" s="105">
        <f t="shared" si="641"/>
        <v>0</v>
      </c>
      <c r="AA386" s="103">
        <f t="shared" si="683"/>
        <v>0</v>
      </c>
    </row>
    <row r="387" spans="1:27" x14ac:dyDescent="0.2">
      <c r="A387" s="116">
        <v>3483</v>
      </c>
      <c r="B387" s="122" t="s">
        <v>138</v>
      </c>
      <c r="C387" s="15"/>
      <c r="D387" s="35"/>
      <c r="E387" s="45">
        <v>1</v>
      </c>
      <c r="F387" s="39"/>
      <c r="G387" s="16">
        <f t="shared" si="674"/>
        <v>1</v>
      </c>
      <c r="H387" s="11">
        <v>1</v>
      </c>
      <c r="I387" s="35" t="s">
        <v>272</v>
      </c>
      <c r="J387" s="45"/>
      <c r="K387" s="64">
        <f t="shared" si="675"/>
        <v>0</v>
      </c>
      <c r="N387" s="13">
        <f t="shared" si="676"/>
        <v>0</v>
      </c>
      <c r="O387" s="13">
        <f t="shared" si="677"/>
        <v>0</v>
      </c>
      <c r="P387" s="13">
        <f t="shared" si="678"/>
        <v>0</v>
      </c>
      <c r="Q387" s="13">
        <f t="shared" si="679"/>
        <v>0</v>
      </c>
      <c r="R387" s="13">
        <f t="shared" si="680"/>
        <v>0</v>
      </c>
      <c r="S387" s="14">
        <f t="shared" si="681"/>
        <v>0</v>
      </c>
      <c r="T387" s="86"/>
      <c r="U387" s="64">
        <f t="shared" si="682"/>
        <v>0</v>
      </c>
      <c r="V387" s="103"/>
      <c r="W387" s="103"/>
      <c r="X387" s="103"/>
      <c r="Y387" s="103"/>
      <c r="Z387" s="105">
        <f t="shared" si="641"/>
        <v>0</v>
      </c>
      <c r="AA387" s="103">
        <f t="shared" si="683"/>
        <v>0</v>
      </c>
    </row>
    <row r="388" spans="1:27" x14ac:dyDescent="0.2">
      <c r="A388" s="116"/>
      <c r="B388" s="124" t="s">
        <v>265</v>
      </c>
      <c r="C388" s="15"/>
      <c r="D388" s="35"/>
      <c r="E388" s="45"/>
      <c r="F388" s="39"/>
      <c r="G388" s="16"/>
      <c r="I388" s="35"/>
      <c r="J388" s="45"/>
      <c r="K388" s="66">
        <f t="shared" ref="K388:Z388" si="684">SUM(K371:K387)</f>
        <v>0</v>
      </c>
      <c r="L388" s="22"/>
      <c r="M388" s="22"/>
      <c r="N388" s="22">
        <f t="shared" si="684"/>
        <v>0</v>
      </c>
      <c r="O388" s="22">
        <f t="shared" si="684"/>
        <v>0</v>
      </c>
      <c r="P388" s="22">
        <f t="shared" si="684"/>
        <v>0</v>
      </c>
      <c r="Q388" s="22">
        <f t="shared" si="684"/>
        <v>0</v>
      </c>
      <c r="R388" s="22">
        <f t="shared" si="684"/>
        <v>0</v>
      </c>
      <c r="S388" s="23">
        <f t="shared" si="684"/>
        <v>0</v>
      </c>
      <c r="T388" s="85">
        <f t="shared" si="684"/>
        <v>0</v>
      </c>
      <c r="U388" s="66">
        <f t="shared" si="684"/>
        <v>0</v>
      </c>
      <c r="V388" s="112">
        <f t="shared" si="684"/>
        <v>0</v>
      </c>
      <c r="W388" s="112">
        <f t="shared" si="684"/>
        <v>0</v>
      </c>
      <c r="X388" s="112"/>
      <c r="Y388" s="112">
        <f t="shared" si="684"/>
        <v>0</v>
      </c>
      <c r="Z388" s="66">
        <f t="shared" si="684"/>
        <v>0</v>
      </c>
      <c r="AA388" s="112">
        <f>SUM(AA371:AA387)</f>
        <v>0</v>
      </c>
    </row>
    <row r="389" spans="1:27" x14ac:dyDescent="0.2">
      <c r="A389" s="62"/>
      <c r="B389" s="122"/>
      <c r="C389" s="15"/>
      <c r="J389" s="45"/>
      <c r="T389" s="86"/>
      <c r="U389" s="64"/>
      <c r="V389" s="103"/>
      <c r="W389" s="103"/>
      <c r="X389" s="103"/>
      <c r="Y389" s="103"/>
      <c r="AA389" s="103"/>
    </row>
    <row r="390" spans="1:27" x14ac:dyDescent="0.2">
      <c r="A390" s="118" t="s">
        <v>200</v>
      </c>
      <c r="B390" s="98" t="s">
        <v>242</v>
      </c>
      <c r="C390" s="15"/>
      <c r="D390" s="35"/>
      <c r="E390" s="45"/>
      <c r="F390" s="39"/>
      <c r="G390" s="16"/>
      <c r="I390" s="35"/>
      <c r="J390" s="45"/>
      <c r="P390" s="13"/>
      <c r="T390" s="86"/>
      <c r="U390" s="64"/>
      <c r="V390" s="103"/>
      <c r="W390" s="103"/>
      <c r="X390" s="103"/>
      <c r="Y390" s="103"/>
      <c r="AA390" s="103"/>
    </row>
    <row r="391" spans="1:27" x14ac:dyDescent="0.2">
      <c r="A391" s="116">
        <v>3501</v>
      </c>
      <c r="B391" s="122" t="s">
        <v>139</v>
      </c>
      <c r="C391" s="15"/>
      <c r="D391" s="11">
        <f>ROUND(shoot*0.15,0)</f>
        <v>0</v>
      </c>
      <c r="E391" s="11">
        <f>shoot</f>
        <v>0</v>
      </c>
      <c r="F391" s="39"/>
      <c r="G391" s="16">
        <f t="shared" ref="G391:G406" si="685">SUM(D391:F391)</f>
        <v>0</v>
      </c>
      <c r="H391" s="11">
        <v>1</v>
      </c>
      <c r="I391" s="35" t="s">
        <v>272</v>
      </c>
      <c r="J391" s="45"/>
      <c r="K391" s="64">
        <f t="shared" ref="K391:K406" si="686">G391*H391*J391</f>
        <v>0</v>
      </c>
      <c r="N391" s="13">
        <f t="shared" ref="N391:N406" si="687">L391+M391</f>
        <v>0</v>
      </c>
      <c r="O391" s="13">
        <f t="shared" ref="O391:O406" si="688">MAX(K391-N391,0)</f>
        <v>0</v>
      </c>
      <c r="P391" s="13">
        <f t="shared" ref="P391:P406" si="689">N391+O391</f>
        <v>0</v>
      </c>
      <c r="Q391" s="13">
        <f t="shared" ref="Q391:Q406" si="690">K391-P391</f>
        <v>0</v>
      </c>
      <c r="R391" s="13">
        <f t="shared" ref="R391:R406" si="691">S391-K391</f>
        <v>0</v>
      </c>
      <c r="S391" s="14">
        <f t="shared" ref="S391:S406" si="692">K391</f>
        <v>0</v>
      </c>
      <c r="T391" s="86"/>
      <c r="U391" s="64">
        <f t="shared" ref="U391:U406" si="693">MAX(K391-SUM(V391:Y391),0)</f>
        <v>0</v>
      </c>
      <c r="V391" s="103"/>
      <c r="W391" s="103"/>
      <c r="X391" s="103"/>
      <c r="Y391" s="103"/>
      <c r="Z391" s="105">
        <f t="shared" si="641"/>
        <v>0</v>
      </c>
      <c r="AA391" s="103">
        <f t="shared" ref="AA391:AA406" si="694">U391</f>
        <v>0</v>
      </c>
    </row>
    <row r="392" spans="1:27" x14ac:dyDescent="0.2">
      <c r="A392" s="116" t="s">
        <v>142</v>
      </c>
      <c r="B392" s="122" t="s">
        <v>140</v>
      </c>
      <c r="C392" s="15"/>
      <c r="D392" s="35"/>
      <c r="E392" s="45">
        <f>crane</f>
        <v>0</v>
      </c>
      <c r="F392" s="39"/>
      <c r="G392" s="16">
        <f t="shared" si="685"/>
        <v>0</v>
      </c>
      <c r="H392" s="11">
        <v>1</v>
      </c>
      <c r="I392" s="35" t="s">
        <v>272</v>
      </c>
      <c r="J392" s="45"/>
      <c r="K392" s="64">
        <f t="shared" si="686"/>
        <v>0</v>
      </c>
      <c r="N392" s="13">
        <f t="shared" si="687"/>
        <v>0</v>
      </c>
      <c r="O392" s="13">
        <f t="shared" si="688"/>
        <v>0</v>
      </c>
      <c r="P392" s="13">
        <f t="shared" si="689"/>
        <v>0</v>
      </c>
      <c r="Q392" s="13">
        <f t="shared" si="690"/>
        <v>0</v>
      </c>
      <c r="R392" s="13">
        <f t="shared" si="691"/>
        <v>0</v>
      </c>
      <c r="S392" s="14">
        <f t="shared" si="692"/>
        <v>0</v>
      </c>
      <c r="T392" s="86"/>
      <c r="U392" s="64">
        <f t="shared" si="693"/>
        <v>0</v>
      </c>
      <c r="V392" s="103"/>
      <c r="W392" s="103"/>
      <c r="X392" s="103"/>
      <c r="Y392" s="103"/>
      <c r="Z392" s="105">
        <f t="shared" si="641"/>
        <v>0</v>
      </c>
      <c r="AA392" s="103">
        <f t="shared" si="694"/>
        <v>0</v>
      </c>
    </row>
    <row r="393" spans="1:27" x14ac:dyDescent="0.2">
      <c r="A393" s="116" t="s">
        <v>143</v>
      </c>
      <c r="B393" s="122" t="s">
        <v>141</v>
      </c>
      <c r="C393" s="15"/>
      <c r="D393" s="35"/>
      <c r="E393" s="11">
        <f>shoot</f>
        <v>0</v>
      </c>
      <c r="F393" s="39"/>
      <c r="G393" s="16">
        <f t="shared" si="685"/>
        <v>0</v>
      </c>
      <c r="H393" s="11">
        <v>1</v>
      </c>
      <c r="I393" s="35" t="s">
        <v>272</v>
      </c>
      <c r="J393" s="45"/>
      <c r="K393" s="64">
        <f t="shared" si="686"/>
        <v>0</v>
      </c>
      <c r="N393" s="13">
        <f t="shared" si="687"/>
        <v>0</v>
      </c>
      <c r="O393" s="13">
        <f t="shared" si="688"/>
        <v>0</v>
      </c>
      <c r="P393" s="13">
        <f t="shared" si="689"/>
        <v>0</v>
      </c>
      <c r="Q393" s="13">
        <f t="shared" si="690"/>
        <v>0</v>
      </c>
      <c r="R393" s="13">
        <f t="shared" si="691"/>
        <v>0</v>
      </c>
      <c r="S393" s="14">
        <f t="shared" si="692"/>
        <v>0</v>
      </c>
      <c r="T393" s="86"/>
      <c r="U393" s="64">
        <f t="shared" si="693"/>
        <v>0</v>
      </c>
      <c r="V393" s="103"/>
      <c r="W393" s="103"/>
      <c r="X393" s="103"/>
      <c r="Y393" s="103"/>
      <c r="Z393" s="105">
        <f t="shared" si="641"/>
        <v>0</v>
      </c>
      <c r="AA393" s="103">
        <f t="shared" si="694"/>
        <v>0</v>
      </c>
    </row>
    <row r="394" spans="1:27" x14ac:dyDescent="0.2">
      <c r="A394" s="116" t="s">
        <v>444</v>
      </c>
      <c r="B394" s="122" t="s">
        <v>445</v>
      </c>
      <c r="C394" s="15"/>
      <c r="D394" s="35"/>
      <c r="E394" s="45">
        <v>1</v>
      </c>
      <c r="F394" s="39"/>
      <c r="G394" s="16">
        <f t="shared" si="685"/>
        <v>1</v>
      </c>
      <c r="H394" s="11">
        <v>1</v>
      </c>
      <c r="I394" s="35" t="s">
        <v>272</v>
      </c>
      <c r="J394" s="45"/>
      <c r="K394" s="64">
        <f t="shared" si="686"/>
        <v>0</v>
      </c>
      <c r="N394" s="13">
        <f t="shared" si="687"/>
        <v>0</v>
      </c>
      <c r="O394" s="13">
        <f t="shared" si="688"/>
        <v>0</v>
      </c>
      <c r="P394" s="13">
        <f t="shared" si="689"/>
        <v>0</v>
      </c>
      <c r="Q394" s="13">
        <f t="shared" si="690"/>
        <v>0</v>
      </c>
      <c r="R394" s="13">
        <f t="shared" si="691"/>
        <v>0</v>
      </c>
      <c r="S394" s="14">
        <f t="shared" si="692"/>
        <v>0</v>
      </c>
      <c r="T394" s="86"/>
      <c r="U394" s="64">
        <f t="shared" si="693"/>
        <v>0</v>
      </c>
      <c r="V394" s="103"/>
      <c r="W394" s="103"/>
      <c r="X394" s="103"/>
      <c r="Y394" s="103"/>
      <c r="Z394" s="105">
        <f t="shared" si="641"/>
        <v>0</v>
      </c>
      <c r="AA394" s="103">
        <f t="shared" si="694"/>
        <v>0</v>
      </c>
    </row>
    <row r="395" spans="1:27" x14ac:dyDescent="0.2">
      <c r="A395" s="116" t="s">
        <v>956</v>
      </c>
      <c r="B395" s="122" t="s">
        <v>957</v>
      </c>
      <c r="C395" s="15"/>
      <c r="D395" s="35"/>
      <c r="E395" s="45">
        <v>1</v>
      </c>
      <c r="F395" s="39"/>
      <c r="G395" s="16">
        <f t="shared" ref="G395" si="695">SUM(D395:F395)</f>
        <v>1</v>
      </c>
      <c r="H395" s="11">
        <v>1</v>
      </c>
      <c r="I395" s="35" t="s">
        <v>272</v>
      </c>
      <c r="J395" s="45"/>
      <c r="K395" s="64">
        <f t="shared" ref="K395" si="696">G395*H395*J395</f>
        <v>0</v>
      </c>
      <c r="N395" s="13">
        <f t="shared" ref="N395" si="697">L395+M395</f>
        <v>0</v>
      </c>
      <c r="O395" s="13">
        <f t="shared" ref="O395" si="698">MAX(K395-N395,0)</f>
        <v>0</v>
      </c>
      <c r="P395" s="13">
        <f t="shared" ref="P395" si="699">N395+O395</f>
        <v>0</v>
      </c>
      <c r="Q395" s="13">
        <f t="shared" ref="Q395" si="700">K395-P395</f>
        <v>0</v>
      </c>
      <c r="R395" s="13">
        <f t="shared" ref="R395" si="701">S395-K395</f>
        <v>0</v>
      </c>
      <c r="S395" s="14">
        <f t="shared" ref="S395" si="702">K395</f>
        <v>0</v>
      </c>
      <c r="T395" s="86"/>
      <c r="U395" s="64">
        <f t="shared" ref="U395" si="703">MAX(K395-SUM(V395:Y395),0)</f>
        <v>0</v>
      </c>
      <c r="V395" s="103"/>
      <c r="W395" s="103"/>
      <c r="X395" s="103"/>
      <c r="Y395" s="103"/>
      <c r="Z395" s="105">
        <f t="shared" ref="Z395" si="704">K395-SUM(U395:Y395)</f>
        <v>0</v>
      </c>
      <c r="AA395" s="103">
        <f t="shared" ref="AA395" si="705">U395</f>
        <v>0</v>
      </c>
    </row>
    <row r="396" spans="1:27" x14ac:dyDescent="0.2">
      <c r="A396" s="116" t="s">
        <v>446</v>
      </c>
      <c r="B396" s="122" t="s">
        <v>42</v>
      </c>
      <c r="C396" s="15"/>
      <c r="D396" s="35"/>
      <c r="E396" s="35">
        <v>1</v>
      </c>
      <c r="G396" s="16">
        <f t="shared" si="685"/>
        <v>1</v>
      </c>
      <c r="H396" s="11">
        <v>1</v>
      </c>
      <c r="I396" s="35" t="s">
        <v>273</v>
      </c>
      <c r="J396" s="45"/>
      <c r="K396" s="64">
        <f t="shared" si="686"/>
        <v>0</v>
      </c>
      <c r="N396" s="13">
        <f t="shared" si="687"/>
        <v>0</v>
      </c>
      <c r="O396" s="13">
        <f t="shared" si="688"/>
        <v>0</v>
      </c>
      <c r="P396" s="13">
        <f t="shared" si="689"/>
        <v>0</v>
      </c>
      <c r="Q396" s="13">
        <f t="shared" si="690"/>
        <v>0</v>
      </c>
      <c r="R396" s="13">
        <f t="shared" si="691"/>
        <v>0</v>
      </c>
      <c r="S396" s="14">
        <f t="shared" si="692"/>
        <v>0</v>
      </c>
      <c r="T396" s="86"/>
      <c r="U396" s="64">
        <f t="shared" si="693"/>
        <v>0</v>
      </c>
      <c r="V396" s="103"/>
      <c r="W396" s="103"/>
      <c r="X396" s="103"/>
      <c r="Y396" s="103"/>
      <c r="Z396" s="105">
        <f t="shared" si="641"/>
        <v>0</v>
      </c>
      <c r="AA396" s="103">
        <f t="shared" si="694"/>
        <v>0</v>
      </c>
    </row>
    <row r="397" spans="1:27" x14ac:dyDescent="0.2">
      <c r="A397" s="116">
        <v>3540</v>
      </c>
      <c r="B397" s="122" t="s">
        <v>144</v>
      </c>
      <c r="C397" s="15"/>
      <c r="D397" s="35"/>
      <c r="E397" s="11">
        <f>shoot</f>
        <v>0</v>
      </c>
      <c r="F397" s="39"/>
      <c r="G397" s="16">
        <f t="shared" si="685"/>
        <v>0</v>
      </c>
      <c r="H397" s="11">
        <v>1</v>
      </c>
      <c r="I397" s="35" t="s">
        <v>272</v>
      </c>
      <c r="J397" s="45"/>
      <c r="K397" s="64">
        <f t="shared" si="686"/>
        <v>0</v>
      </c>
      <c r="N397" s="13">
        <f t="shared" si="687"/>
        <v>0</v>
      </c>
      <c r="O397" s="13">
        <f t="shared" si="688"/>
        <v>0</v>
      </c>
      <c r="P397" s="13">
        <f t="shared" si="689"/>
        <v>0</v>
      </c>
      <c r="Q397" s="13">
        <f t="shared" si="690"/>
        <v>0</v>
      </c>
      <c r="R397" s="13">
        <f t="shared" si="691"/>
        <v>0</v>
      </c>
      <c r="S397" s="14">
        <f t="shared" si="692"/>
        <v>0</v>
      </c>
      <c r="T397" s="86"/>
      <c r="U397" s="64">
        <f t="shared" si="693"/>
        <v>0</v>
      </c>
      <c r="V397" s="103"/>
      <c r="W397" s="103"/>
      <c r="X397" s="103"/>
      <c r="Y397" s="103"/>
      <c r="Z397" s="105">
        <f t="shared" si="641"/>
        <v>0</v>
      </c>
      <c r="AA397" s="103">
        <f t="shared" si="694"/>
        <v>0</v>
      </c>
    </row>
    <row r="398" spans="1:27" x14ac:dyDescent="0.2">
      <c r="A398" s="116">
        <v>3541</v>
      </c>
      <c r="B398" s="122" t="s">
        <v>43</v>
      </c>
      <c r="C398" s="15"/>
      <c r="D398" s="35"/>
      <c r="E398" s="45">
        <v>1</v>
      </c>
      <c r="F398" s="39"/>
      <c r="G398" s="16">
        <f t="shared" si="685"/>
        <v>1</v>
      </c>
      <c r="H398" s="11">
        <v>1</v>
      </c>
      <c r="I398" s="35" t="s">
        <v>226</v>
      </c>
      <c r="J398" s="45"/>
      <c r="K398" s="64">
        <f t="shared" si="686"/>
        <v>0</v>
      </c>
      <c r="N398" s="13">
        <f t="shared" si="687"/>
        <v>0</v>
      </c>
      <c r="O398" s="13">
        <f t="shared" si="688"/>
        <v>0</v>
      </c>
      <c r="P398" s="13">
        <f t="shared" si="689"/>
        <v>0</v>
      </c>
      <c r="Q398" s="13">
        <f t="shared" si="690"/>
        <v>0</v>
      </c>
      <c r="R398" s="13">
        <f t="shared" si="691"/>
        <v>0</v>
      </c>
      <c r="S398" s="14">
        <f t="shared" si="692"/>
        <v>0</v>
      </c>
      <c r="T398" s="86"/>
      <c r="U398" s="64">
        <f t="shared" si="693"/>
        <v>0</v>
      </c>
      <c r="V398" s="103"/>
      <c r="W398" s="103"/>
      <c r="X398" s="103"/>
      <c r="Y398" s="103"/>
      <c r="Z398" s="105">
        <f t="shared" si="641"/>
        <v>0</v>
      </c>
      <c r="AA398" s="103">
        <f t="shared" si="694"/>
        <v>0</v>
      </c>
    </row>
    <row r="399" spans="1:27" x14ac:dyDescent="0.2">
      <c r="A399" s="116">
        <v>3542</v>
      </c>
      <c r="B399" s="122" t="s">
        <v>145</v>
      </c>
      <c r="C399" s="15"/>
      <c r="D399" s="35"/>
      <c r="E399" s="45">
        <v>1</v>
      </c>
      <c r="F399" s="39"/>
      <c r="G399" s="16">
        <f t="shared" si="685"/>
        <v>1</v>
      </c>
      <c r="H399" s="11">
        <v>1</v>
      </c>
      <c r="I399" s="35" t="s">
        <v>226</v>
      </c>
      <c r="J399" s="45"/>
      <c r="K399" s="64">
        <f t="shared" si="686"/>
        <v>0</v>
      </c>
      <c r="N399" s="13">
        <f t="shared" si="687"/>
        <v>0</v>
      </c>
      <c r="O399" s="13">
        <f t="shared" si="688"/>
        <v>0</v>
      </c>
      <c r="P399" s="13">
        <f t="shared" si="689"/>
        <v>0</v>
      </c>
      <c r="Q399" s="13">
        <f t="shared" si="690"/>
        <v>0</v>
      </c>
      <c r="R399" s="13">
        <f t="shared" si="691"/>
        <v>0</v>
      </c>
      <c r="S399" s="14">
        <f t="shared" si="692"/>
        <v>0</v>
      </c>
      <c r="T399" s="86"/>
      <c r="U399" s="64">
        <f t="shared" si="693"/>
        <v>0</v>
      </c>
      <c r="V399" s="103"/>
      <c r="W399" s="103"/>
      <c r="X399" s="103"/>
      <c r="Y399" s="103"/>
      <c r="Z399" s="105">
        <f t="shared" si="641"/>
        <v>0</v>
      </c>
      <c r="AA399" s="103">
        <f t="shared" si="694"/>
        <v>0</v>
      </c>
    </row>
    <row r="400" spans="1:27" x14ac:dyDescent="0.2">
      <c r="A400" s="116" t="s">
        <v>777</v>
      </c>
      <c r="B400" s="122" t="s">
        <v>778</v>
      </c>
      <c r="C400" s="15"/>
      <c r="D400" s="35"/>
      <c r="E400" s="45">
        <v>1</v>
      </c>
      <c r="F400" s="39"/>
      <c r="G400" s="16">
        <f t="shared" ref="G400" si="706">SUM(D400:F400)</f>
        <v>1</v>
      </c>
      <c r="H400" s="11">
        <v>1</v>
      </c>
      <c r="I400" s="35" t="s">
        <v>226</v>
      </c>
      <c r="J400" s="45"/>
      <c r="K400" s="64">
        <f t="shared" ref="K400" si="707">G400*H400*J400</f>
        <v>0</v>
      </c>
      <c r="N400" s="13">
        <f t="shared" ref="N400" si="708">L400+M400</f>
        <v>0</v>
      </c>
      <c r="O400" s="13">
        <f t="shared" ref="O400" si="709">MAX(K400-N400,0)</f>
        <v>0</v>
      </c>
      <c r="P400" s="13">
        <f t="shared" ref="P400" si="710">N400+O400</f>
        <v>0</v>
      </c>
      <c r="Q400" s="13">
        <f t="shared" ref="Q400" si="711">K400-P400</f>
        <v>0</v>
      </c>
      <c r="R400" s="13">
        <f t="shared" ref="R400" si="712">S400-K400</f>
        <v>0</v>
      </c>
      <c r="S400" s="14">
        <f t="shared" ref="S400" si="713">K400</f>
        <v>0</v>
      </c>
      <c r="T400" s="86"/>
      <c r="U400" s="64">
        <f t="shared" ref="U400" si="714">MAX(K400-SUM(V400:Y400),0)</f>
        <v>0</v>
      </c>
      <c r="V400" s="103"/>
      <c r="W400" s="103"/>
      <c r="X400" s="103"/>
      <c r="Y400" s="103"/>
      <c r="Z400" s="105">
        <f t="shared" ref="Z400" si="715">K400-SUM(U400:Y400)</f>
        <v>0</v>
      </c>
      <c r="AA400" s="103">
        <f t="shared" si="694"/>
        <v>0</v>
      </c>
    </row>
    <row r="401" spans="1:27" x14ac:dyDescent="0.2">
      <c r="A401" s="116">
        <v>3544</v>
      </c>
      <c r="B401" s="122" t="s">
        <v>447</v>
      </c>
      <c r="C401" s="15"/>
      <c r="D401" s="35"/>
      <c r="E401" s="45">
        <v>1</v>
      </c>
      <c r="F401" s="39"/>
      <c r="G401" s="16">
        <f t="shared" si="685"/>
        <v>1</v>
      </c>
      <c r="H401" s="11">
        <v>1</v>
      </c>
      <c r="I401" s="35" t="s">
        <v>272</v>
      </c>
      <c r="J401" s="45"/>
      <c r="K401" s="64">
        <f t="shared" si="686"/>
        <v>0</v>
      </c>
      <c r="N401" s="13">
        <f t="shared" si="687"/>
        <v>0</v>
      </c>
      <c r="O401" s="13">
        <f t="shared" si="688"/>
        <v>0</v>
      </c>
      <c r="P401" s="13">
        <f t="shared" si="689"/>
        <v>0</v>
      </c>
      <c r="Q401" s="13">
        <f t="shared" si="690"/>
        <v>0</v>
      </c>
      <c r="R401" s="13">
        <f t="shared" si="691"/>
        <v>0</v>
      </c>
      <c r="S401" s="14">
        <f t="shared" si="692"/>
        <v>0</v>
      </c>
      <c r="T401" s="86"/>
      <c r="U401" s="64">
        <f t="shared" si="693"/>
        <v>0</v>
      </c>
      <c r="V401" s="103"/>
      <c r="W401" s="103"/>
      <c r="X401" s="103"/>
      <c r="Y401" s="103"/>
      <c r="Z401" s="105">
        <f t="shared" ref="Z401:Z461" si="716">K401-SUM(U401:Y401)</f>
        <v>0</v>
      </c>
      <c r="AA401" s="103">
        <f t="shared" si="694"/>
        <v>0</v>
      </c>
    </row>
    <row r="402" spans="1:27" x14ac:dyDescent="0.2">
      <c r="A402" s="116" t="s">
        <v>448</v>
      </c>
      <c r="B402" s="122" t="s">
        <v>449</v>
      </c>
      <c r="C402" s="15"/>
      <c r="D402" s="35"/>
      <c r="E402" s="45">
        <v>1</v>
      </c>
      <c r="F402" s="39"/>
      <c r="G402" s="16">
        <f t="shared" si="685"/>
        <v>1</v>
      </c>
      <c r="H402" s="11">
        <v>1</v>
      </c>
      <c r="I402" s="35" t="s">
        <v>272</v>
      </c>
      <c r="J402" s="45"/>
      <c r="K402" s="64">
        <f t="shared" si="686"/>
        <v>0</v>
      </c>
      <c r="N402" s="13">
        <f t="shared" si="687"/>
        <v>0</v>
      </c>
      <c r="O402" s="13">
        <f t="shared" si="688"/>
        <v>0</v>
      </c>
      <c r="P402" s="13">
        <f t="shared" si="689"/>
        <v>0</v>
      </c>
      <c r="Q402" s="13">
        <f t="shared" si="690"/>
        <v>0</v>
      </c>
      <c r="R402" s="13">
        <f t="shared" si="691"/>
        <v>0</v>
      </c>
      <c r="S402" s="14">
        <f t="shared" si="692"/>
        <v>0</v>
      </c>
      <c r="T402" s="86"/>
      <c r="U402" s="64">
        <f t="shared" si="693"/>
        <v>0</v>
      </c>
      <c r="V402" s="103"/>
      <c r="W402" s="103"/>
      <c r="X402" s="103"/>
      <c r="Y402" s="103"/>
      <c r="Z402" s="105">
        <f t="shared" si="716"/>
        <v>0</v>
      </c>
      <c r="AA402" s="103">
        <f t="shared" si="694"/>
        <v>0</v>
      </c>
    </row>
    <row r="403" spans="1:27" x14ac:dyDescent="0.2">
      <c r="A403" s="116">
        <v>3547</v>
      </c>
      <c r="B403" s="122" t="s">
        <v>779</v>
      </c>
      <c r="C403" s="15"/>
      <c r="D403" s="35"/>
      <c r="E403" s="45">
        <v>1</v>
      </c>
      <c r="F403" s="39"/>
      <c r="G403" s="16">
        <f t="shared" ref="G403" si="717">SUM(D403:F403)</f>
        <v>1</v>
      </c>
      <c r="H403" s="11">
        <v>1</v>
      </c>
      <c r="I403" s="35" t="s">
        <v>272</v>
      </c>
      <c r="J403" s="45"/>
      <c r="K403" s="64">
        <f t="shared" ref="K403" si="718">G403*H403*J403</f>
        <v>0</v>
      </c>
      <c r="N403" s="13">
        <f t="shared" ref="N403" si="719">L403+M403</f>
        <v>0</v>
      </c>
      <c r="O403" s="13">
        <f t="shared" ref="O403" si="720">MAX(K403-N403,0)</f>
        <v>0</v>
      </c>
      <c r="P403" s="13">
        <f t="shared" ref="P403" si="721">N403+O403</f>
        <v>0</v>
      </c>
      <c r="Q403" s="13">
        <f t="shared" ref="Q403" si="722">K403-P403</f>
        <v>0</v>
      </c>
      <c r="R403" s="13">
        <f t="shared" ref="R403" si="723">S403-K403</f>
        <v>0</v>
      </c>
      <c r="S403" s="14">
        <f t="shared" ref="S403" si="724">K403</f>
        <v>0</v>
      </c>
      <c r="T403" s="86"/>
      <c r="U403" s="64">
        <f t="shared" ref="U403" si="725">MAX(K403-SUM(V403:Y403),0)</f>
        <v>0</v>
      </c>
      <c r="V403" s="103"/>
      <c r="W403" s="103"/>
      <c r="X403" s="103"/>
      <c r="Y403" s="103"/>
      <c r="Z403" s="105">
        <f t="shared" ref="Z403" si="726">K403-SUM(U403:Y403)</f>
        <v>0</v>
      </c>
      <c r="AA403" s="103">
        <f t="shared" si="694"/>
        <v>0</v>
      </c>
    </row>
    <row r="404" spans="1:27" x14ac:dyDescent="0.2">
      <c r="A404" s="116">
        <v>3548</v>
      </c>
      <c r="B404" s="122" t="s">
        <v>780</v>
      </c>
      <c r="C404" s="15"/>
      <c r="D404" s="35"/>
      <c r="E404" s="45">
        <v>1</v>
      </c>
      <c r="F404" s="39"/>
      <c r="G404" s="16">
        <f t="shared" ref="G404" si="727">SUM(D404:F404)</f>
        <v>1</v>
      </c>
      <c r="H404" s="11">
        <v>1</v>
      </c>
      <c r="I404" s="35" t="s">
        <v>272</v>
      </c>
      <c r="J404" s="45"/>
      <c r="K404" s="64">
        <f t="shared" ref="K404" si="728">G404*H404*J404</f>
        <v>0</v>
      </c>
      <c r="N404" s="13">
        <f t="shared" ref="N404" si="729">L404+M404</f>
        <v>0</v>
      </c>
      <c r="O404" s="13">
        <f t="shared" ref="O404" si="730">MAX(K404-N404,0)</f>
        <v>0</v>
      </c>
      <c r="P404" s="13">
        <f t="shared" ref="P404" si="731">N404+O404</f>
        <v>0</v>
      </c>
      <c r="Q404" s="13">
        <f t="shared" ref="Q404" si="732">K404-P404</f>
        <v>0</v>
      </c>
      <c r="R404" s="13">
        <f t="shared" ref="R404" si="733">S404-K404</f>
        <v>0</v>
      </c>
      <c r="S404" s="14">
        <f t="shared" ref="S404" si="734">K404</f>
        <v>0</v>
      </c>
      <c r="T404" s="86"/>
      <c r="U404" s="64">
        <f t="shared" ref="U404" si="735">MAX(K404-SUM(V404:Y404),0)</f>
        <v>0</v>
      </c>
      <c r="V404" s="103"/>
      <c r="W404" s="103"/>
      <c r="X404" s="103"/>
      <c r="Y404" s="103"/>
      <c r="Z404" s="105">
        <f t="shared" ref="Z404" si="736">K404-SUM(U404:Y404)</f>
        <v>0</v>
      </c>
      <c r="AA404" s="103">
        <f t="shared" si="694"/>
        <v>0</v>
      </c>
    </row>
    <row r="405" spans="1:27" x14ac:dyDescent="0.2">
      <c r="A405" s="116">
        <v>3550</v>
      </c>
      <c r="B405" s="122" t="s">
        <v>146</v>
      </c>
      <c r="C405" s="15"/>
      <c r="D405" s="35"/>
      <c r="E405" s="45">
        <v>1</v>
      </c>
      <c r="F405" s="39"/>
      <c r="G405" s="16">
        <f t="shared" si="685"/>
        <v>1</v>
      </c>
      <c r="H405" s="11">
        <v>1</v>
      </c>
      <c r="I405" s="35" t="s">
        <v>226</v>
      </c>
      <c r="J405" s="45"/>
      <c r="K405" s="64">
        <f t="shared" si="686"/>
        <v>0</v>
      </c>
      <c r="N405" s="13">
        <f t="shared" si="687"/>
        <v>0</v>
      </c>
      <c r="O405" s="13">
        <f t="shared" si="688"/>
        <v>0</v>
      </c>
      <c r="P405" s="13">
        <f t="shared" si="689"/>
        <v>0</v>
      </c>
      <c r="Q405" s="13">
        <f t="shared" si="690"/>
        <v>0</v>
      </c>
      <c r="R405" s="13">
        <f t="shared" si="691"/>
        <v>0</v>
      </c>
      <c r="S405" s="14">
        <f t="shared" si="692"/>
        <v>0</v>
      </c>
      <c r="T405" s="86"/>
      <c r="U405" s="64">
        <f t="shared" si="693"/>
        <v>0</v>
      </c>
      <c r="V405" s="103"/>
      <c r="W405" s="103"/>
      <c r="X405" s="103"/>
      <c r="Y405" s="103"/>
      <c r="Z405" s="105">
        <f t="shared" si="716"/>
        <v>0</v>
      </c>
      <c r="AA405" s="103">
        <f t="shared" si="694"/>
        <v>0</v>
      </c>
    </row>
    <row r="406" spans="1:27" ht="10.7" customHeight="1" x14ac:dyDescent="0.2">
      <c r="A406" s="116">
        <v>3583</v>
      </c>
      <c r="B406" s="122" t="s">
        <v>147</v>
      </c>
      <c r="C406" s="15"/>
      <c r="D406" s="35"/>
      <c r="E406" s="45">
        <v>1</v>
      </c>
      <c r="F406" s="39"/>
      <c r="G406" s="16">
        <f t="shared" si="685"/>
        <v>1</v>
      </c>
      <c r="H406" s="11">
        <v>1</v>
      </c>
      <c r="I406" s="35" t="s">
        <v>272</v>
      </c>
      <c r="J406" s="45"/>
      <c r="K406" s="64">
        <f t="shared" si="686"/>
        <v>0</v>
      </c>
      <c r="N406" s="13">
        <f t="shared" si="687"/>
        <v>0</v>
      </c>
      <c r="O406" s="13">
        <f t="shared" si="688"/>
        <v>0</v>
      </c>
      <c r="P406" s="13">
        <f t="shared" si="689"/>
        <v>0</v>
      </c>
      <c r="Q406" s="13">
        <f t="shared" si="690"/>
        <v>0</v>
      </c>
      <c r="R406" s="13">
        <f t="shared" si="691"/>
        <v>0</v>
      </c>
      <c r="S406" s="14">
        <f t="shared" si="692"/>
        <v>0</v>
      </c>
      <c r="T406" s="86"/>
      <c r="U406" s="64">
        <f t="shared" si="693"/>
        <v>0</v>
      </c>
      <c r="V406" s="103"/>
      <c r="W406" s="103"/>
      <c r="X406" s="103"/>
      <c r="Y406" s="103"/>
      <c r="Z406" s="105">
        <f t="shared" si="716"/>
        <v>0</v>
      </c>
      <c r="AA406" s="103">
        <f t="shared" si="694"/>
        <v>0</v>
      </c>
    </row>
    <row r="407" spans="1:27" x14ac:dyDescent="0.2">
      <c r="A407" s="116"/>
      <c r="B407" s="124" t="s">
        <v>265</v>
      </c>
      <c r="C407" s="15"/>
      <c r="D407" s="35"/>
      <c r="E407" s="45"/>
      <c r="F407" s="39"/>
      <c r="G407" s="16"/>
      <c r="I407" s="35"/>
      <c r="J407" s="45"/>
      <c r="K407" s="66">
        <f t="shared" ref="K407:Z407" si="737">SUM(K391:K406)</f>
        <v>0</v>
      </c>
      <c r="L407" s="22"/>
      <c r="M407" s="22"/>
      <c r="N407" s="22">
        <f t="shared" si="737"/>
        <v>0</v>
      </c>
      <c r="O407" s="22">
        <f t="shared" si="737"/>
        <v>0</v>
      </c>
      <c r="P407" s="22">
        <f t="shared" si="737"/>
        <v>0</v>
      </c>
      <c r="Q407" s="22">
        <f t="shared" si="737"/>
        <v>0</v>
      </c>
      <c r="R407" s="22">
        <f t="shared" si="737"/>
        <v>0</v>
      </c>
      <c r="S407" s="23">
        <f t="shared" si="737"/>
        <v>0</v>
      </c>
      <c r="T407" s="85">
        <f t="shared" si="737"/>
        <v>0</v>
      </c>
      <c r="U407" s="66">
        <f t="shared" si="737"/>
        <v>0</v>
      </c>
      <c r="V407" s="112">
        <f t="shared" si="737"/>
        <v>0</v>
      </c>
      <c r="W407" s="112">
        <f t="shared" si="737"/>
        <v>0</v>
      </c>
      <c r="X407" s="112"/>
      <c r="Y407" s="112">
        <f t="shared" si="737"/>
        <v>0</v>
      </c>
      <c r="Z407" s="66">
        <f t="shared" si="737"/>
        <v>0</v>
      </c>
      <c r="AA407" s="112">
        <f>SUM(AA391:AA406)</f>
        <v>0</v>
      </c>
    </row>
    <row r="408" spans="1:27" x14ac:dyDescent="0.2">
      <c r="A408" s="62"/>
      <c r="B408" s="122"/>
      <c r="C408" s="15"/>
      <c r="J408" s="45"/>
      <c r="T408" s="86"/>
      <c r="U408" s="64"/>
      <c r="V408" s="103"/>
      <c r="W408" s="103"/>
      <c r="X408" s="103"/>
      <c r="Y408" s="103"/>
      <c r="AA408" s="103"/>
    </row>
    <row r="409" spans="1:27" x14ac:dyDescent="0.2">
      <c r="A409" s="118" t="s">
        <v>199</v>
      </c>
      <c r="B409" s="98" t="s">
        <v>243</v>
      </c>
      <c r="C409" s="15"/>
      <c r="D409" s="35"/>
      <c r="E409" s="45"/>
      <c r="F409" s="39"/>
      <c r="G409" s="16"/>
      <c r="I409" s="35"/>
      <c r="J409" s="45"/>
      <c r="P409" s="13"/>
      <c r="T409" s="86"/>
      <c r="U409" s="64"/>
      <c r="V409" s="103"/>
      <c r="W409" s="103"/>
      <c r="X409" s="103"/>
      <c r="Y409" s="103"/>
      <c r="AA409" s="103"/>
    </row>
    <row r="410" spans="1:27" x14ac:dyDescent="0.2">
      <c r="A410" s="116">
        <v>3601</v>
      </c>
      <c r="B410" s="122" t="s">
        <v>148</v>
      </c>
      <c r="C410" s="15"/>
      <c r="D410" s="35"/>
      <c r="E410" s="11">
        <f>shoot</f>
        <v>0</v>
      </c>
      <c r="F410" s="39"/>
      <c r="G410" s="16">
        <f t="shared" ref="G410:G421" si="738">SUM(D410:F410)</f>
        <v>0</v>
      </c>
      <c r="H410" s="11">
        <v>1</v>
      </c>
      <c r="I410" s="35" t="s">
        <v>272</v>
      </c>
      <c r="J410" s="45"/>
      <c r="K410" s="64">
        <f t="shared" ref="K410:K421" si="739">G410*H410*J410</f>
        <v>0</v>
      </c>
      <c r="N410" s="13">
        <f t="shared" ref="N410:N421" si="740">L410+M410</f>
        <v>0</v>
      </c>
      <c r="O410" s="13">
        <f t="shared" ref="O410:O421" si="741">MAX(K410-N410,0)</f>
        <v>0</v>
      </c>
      <c r="P410" s="13">
        <f t="shared" ref="P410:P421" si="742">N410+O410</f>
        <v>0</v>
      </c>
      <c r="Q410" s="13">
        <f t="shared" ref="Q410:Q421" si="743">K410-P410</f>
        <v>0</v>
      </c>
      <c r="R410" s="13">
        <f t="shared" ref="R410:R421" si="744">S410-K410</f>
        <v>0</v>
      </c>
      <c r="S410" s="14">
        <f t="shared" ref="S410:S421" si="745">K410</f>
        <v>0</v>
      </c>
      <c r="T410" s="86"/>
      <c r="U410" s="64">
        <f t="shared" ref="U410:U421" si="746">MAX(K410-SUM(V410:Y410),0)</f>
        <v>0</v>
      </c>
      <c r="V410" s="103"/>
      <c r="W410" s="103"/>
      <c r="X410" s="103"/>
      <c r="Y410" s="103"/>
      <c r="Z410" s="105">
        <f t="shared" si="716"/>
        <v>0</v>
      </c>
      <c r="AA410" s="103">
        <f t="shared" ref="AA410:AA421" si="747">U410</f>
        <v>0</v>
      </c>
    </row>
    <row r="411" spans="1:27" x14ac:dyDescent="0.2">
      <c r="A411" s="116">
        <v>3602</v>
      </c>
      <c r="B411" s="122" t="s">
        <v>149</v>
      </c>
      <c r="C411" s="15"/>
      <c r="D411" s="35"/>
      <c r="E411" s="11">
        <f>shoot</f>
        <v>0</v>
      </c>
      <c r="F411" s="39"/>
      <c r="G411" s="16">
        <f t="shared" si="738"/>
        <v>0</v>
      </c>
      <c r="H411" s="11">
        <v>1</v>
      </c>
      <c r="I411" s="35" t="s">
        <v>272</v>
      </c>
      <c r="J411" s="45"/>
      <c r="K411" s="64">
        <f t="shared" si="739"/>
        <v>0</v>
      </c>
      <c r="N411" s="13">
        <f t="shared" si="740"/>
        <v>0</v>
      </c>
      <c r="O411" s="13">
        <f t="shared" si="741"/>
        <v>0</v>
      </c>
      <c r="P411" s="13">
        <f t="shared" si="742"/>
        <v>0</v>
      </c>
      <c r="Q411" s="13">
        <f t="shared" si="743"/>
        <v>0</v>
      </c>
      <c r="R411" s="13">
        <f t="shared" si="744"/>
        <v>0</v>
      </c>
      <c r="S411" s="14">
        <f t="shared" si="745"/>
        <v>0</v>
      </c>
      <c r="T411" s="86"/>
      <c r="U411" s="64">
        <f t="shared" si="746"/>
        <v>0</v>
      </c>
      <c r="V411" s="103"/>
      <c r="W411" s="103"/>
      <c r="X411" s="103"/>
      <c r="Y411" s="103"/>
      <c r="Z411" s="105">
        <f t="shared" si="716"/>
        <v>0</v>
      </c>
      <c r="AA411" s="103">
        <f t="shared" si="747"/>
        <v>0</v>
      </c>
    </row>
    <row r="412" spans="1:27" x14ac:dyDescent="0.2">
      <c r="A412" s="116">
        <v>3613</v>
      </c>
      <c r="B412" s="122" t="s">
        <v>42</v>
      </c>
      <c r="C412" s="15"/>
      <c r="D412" s="35"/>
      <c r="E412" s="11">
        <v>1</v>
      </c>
      <c r="F412" s="39"/>
      <c r="G412" s="16"/>
      <c r="H412" s="11">
        <v>2</v>
      </c>
      <c r="I412" s="35" t="s">
        <v>272</v>
      </c>
      <c r="J412" s="45"/>
      <c r="K412" s="64">
        <f t="shared" ref="K412:K413" si="748">G412*H412*J412</f>
        <v>0</v>
      </c>
      <c r="N412" s="13">
        <f t="shared" ref="N412:N413" si="749">L412+M412</f>
        <v>0</v>
      </c>
      <c r="O412" s="13">
        <f t="shared" ref="O412:O413" si="750">MAX(K412-N412,0)</f>
        <v>0</v>
      </c>
      <c r="P412" s="13">
        <f t="shared" ref="P412:P413" si="751">N412+O412</f>
        <v>0</v>
      </c>
      <c r="Q412" s="13">
        <f t="shared" ref="Q412:Q413" si="752">K412-P412</f>
        <v>0</v>
      </c>
      <c r="R412" s="13">
        <f t="shared" ref="R412:R413" si="753">S412-K412</f>
        <v>0</v>
      </c>
      <c r="S412" s="14">
        <f t="shared" ref="S412:S413" si="754">K412</f>
        <v>0</v>
      </c>
      <c r="T412" s="86"/>
      <c r="U412" s="64">
        <f t="shared" ref="U412:U413" si="755">MAX(K412-SUM(V412:Y412),0)</f>
        <v>0</v>
      </c>
      <c r="V412" s="103"/>
      <c r="W412" s="103"/>
      <c r="X412" s="103"/>
      <c r="Y412" s="103"/>
      <c r="Z412" s="105">
        <f t="shared" ref="Z412:Z413" si="756">K412-SUM(U412:Y412)</f>
        <v>0</v>
      </c>
      <c r="AA412" s="103">
        <f t="shared" si="747"/>
        <v>0</v>
      </c>
    </row>
    <row r="413" spans="1:27" x14ac:dyDescent="0.2">
      <c r="A413" s="116">
        <v>3639</v>
      </c>
      <c r="B413" s="122" t="s">
        <v>921</v>
      </c>
      <c r="C413" s="15"/>
      <c r="D413" s="35"/>
      <c r="E413" s="11">
        <v>1</v>
      </c>
      <c r="F413" s="39"/>
      <c r="G413" s="16"/>
      <c r="H413" s="11">
        <v>3</v>
      </c>
      <c r="I413" s="35" t="s">
        <v>272</v>
      </c>
      <c r="J413" s="45"/>
      <c r="K413" s="64">
        <f t="shared" si="748"/>
        <v>0</v>
      </c>
      <c r="N413" s="13">
        <f t="shared" si="749"/>
        <v>0</v>
      </c>
      <c r="O413" s="13">
        <f t="shared" si="750"/>
        <v>0</v>
      </c>
      <c r="P413" s="13">
        <f t="shared" si="751"/>
        <v>0</v>
      </c>
      <c r="Q413" s="13">
        <f t="shared" si="752"/>
        <v>0</v>
      </c>
      <c r="R413" s="13">
        <f t="shared" si="753"/>
        <v>0</v>
      </c>
      <c r="S413" s="14">
        <f t="shared" si="754"/>
        <v>0</v>
      </c>
      <c r="T413" s="86"/>
      <c r="U413" s="64">
        <f t="shared" si="755"/>
        <v>0</v>
      </c>
      <c r="V413" s="103"/>
      <c r="W413" s="103"/>
      <c r="X413" s="103"/>
      <c r="Y413" s="103"/>
      <c r="Z413" s="105">
        <f t="shared" si="756"/>
        <v>0</v>
      </c>
      <c r="AA413" s="103">
        <f t="shared" si="747"/>
        <v>0</v>
      </c>
    </row>
    <row r="414" spans="1:27" x14ac:dyDescent="0.2">
      <c r="A414" s="116">
        <v>3640</v>
      </c>
      <c r="B414" s="122" t="s">
        <v>150</v>
      </c>
      <c r="C414" s="15"/>
      <c r="D414" s="35"/>
      <c r="E414" s="11">
        <f>shoot</f>
        <v>0</v>
      </c>
      <c r="F414" s="39"/>
      <c r="G414" s="16">
        <f t="shared" si="738"/>
        <v>0</v>
      </c>
      <c r="H414" s="11">
        <v>1</v>
      </c>
      <c r="I414" s="35" t="s">
        <v>272</v>
      </c>
      <c r="J414" s="45"/>
      <c r="K414" s="64">
        <f t="shared" si="739"/>
        <v>0</v>
      </c>
      <c r="N414" s="13">
        <f t="shared" si="740"/>
        <v>0</v>
      </c>
      <c r="O414" s="13">
        <f t="shared" si="741"/>
        <v>0</v>
      </c>
      <c r="P414" s="13">
        <f t="shared" si="742"/>
        <v>0</v>
      </c>
      <c r="Q414" s="13">
        <f t="shared" si="743"/>
        <v>0</v>
      </c>
      <c r="R414" s="13">
        <f t="shared" si="744"/>
        <v>0</v>
      </c>
      <c r="S414" s="14">
        <f t="shared" si="745"/>
        <v>0</v>
      </c>
      <c r="T414" s="86"/>
      <c r="U414" s="64">
        <f t="shared" si="746"/>
        <v>0</v>
      </c>
      <c r="V414" s="103"/>
      <c r="W414" s="103"/>
      <c r="X414" s="103"/>
      <c r="Y414" s="103"/>
      <c r="Z414" s="105">
        <f t="shared" si="716"/>
        <v>0</v>
      </c>
      <c r="AA414" s="103">
        <f t="shared" si="747"/>
        <v>0</v>
      </c>
    </row>
    <row r="415" spans="1:27" x14ac:dyDescent="0.2">
      <c r="A415" s="116">
        <v>3641</v>
      </c>
      <c r="B415" s="122" t="s">
        <v>43</v>
      </c>
      <c r="C415" s="15"/>
      <c r="D415" s="35"/>
      <c r="E415" s="11">
        <f>shoot</f>
        <v>0</v>
      </c>
      <c r="F415" s="39"/>
      <c r="G415" s="16">
        <f t="shared" si="738"/>
        <v>0</v>
      </c>
      <c r="H415" s="11">
        <v>1</v>
      </c>
      <c r="I415" s="35" t="s">
        <v>226</v>
      </c>
      <c r="J415" s="45"/>
      <c r="K415" s="64">
        <f t="shared" si="739"/>
        <v>0</v>
      </c>
      <c r="N415" s="13">
        <f t="shared" si="740"/>
        <v>0</v>
      </c>
      <c r="O415" s="13">
        <f t="shared" si="741"/>
        <v>0</v>
      </c>
      <c r="P415" s="13">
        <f t="shared" si="742"/>
        <v>0</v>
      </c>
      <c r="Q415" s="13">
        <f t="shared" si="743"/>
        <v>0</v>
      </c>
      <c r="R415" s="13">
        <f t="shared" si="744"/>
        <v>0</v>
      </c>
      <c r="S415" s="14">
        <f t="shared" si="745"/>
        <v>0</v>
      </c>
      <c r="T415" s="86"/>
      <c r="U415" s="64">
        <f t="shared" si="746"/>
        <v>0</v>
      </c>
      <c r="V415" s="103"/>
      <c r="W415" s="103"/>
      <c r="X415" s="103"/>
      <c r="Y415" s="103"/>
      <c r="Z415" s="105">
        <f t="shared" si="716"/>
        <v>0</v>
      </c>
      <c r="AA415" s="103">
        <f t="shared" si="747"/>
        <v>0</v>
      </c>
    </row>
    <row r="416" spans="1:27" x14ac:dyDescent="0.2">
      <c r="A416" s="116">
        <v>3642</v>
      </c>
      <c r="B416" s="122" t="s">
        <v>44</v>
      </c>
      <c r="C416" s="15"/>
      <c r="D416" s="35"/>
      <c r="E416" s="45">
        <v>1</v>
      </c>
      <c r="F416" s="39"/>
      <c r="G416" s="16">
        <f t="shared" si="738"/>
        <v>1</v>
      </c>
      <c r="H416" s="11">
        <v>1</v>
      </c>
      <c r="I416" s="35" t="s">
        <v>226</v>
      </c>
      <c r="J416" s="45"/>
      <c r="K416" s="64">
        <f t="shared" si="739"/>
        <v>0</v>
      </c>
      <c r="N416" s="13">
        <f t="shared" si="740"/>
        <v>0</v>
      </c>
      <c r="O416" s="13">
        <f t="shared" si="741"/>
        <v>0</v>
      </c>
      <c r="P416" s="13">
        <f t="shared" si="742"/>
        <v>0</v>
      </c>
      <c r="Q416" s="13">
        <f t="shared" si="743"/>
        <v>0</v>
      </c>
      <c r="R416" s="13">
        <f t="shared" si="744"/>
        <v>0</v>
      </c>
      <c r="S416" s="14">
        <f t="shared" si="745"/>
        <v>0</v>
      </c>
      <c r="T416" s="86"/>
      <c r="U416" s="64">
        <f t="shared" si="746"/>
        <v>0</v>
      </c>
      <c r="V416" s="103"/>
      <c r="W416" s="103"/>
      <c r="X416" s="103"/>
      <c r="Y416" s="103"/>
      <c r="Z416" s="105">
        <f t="shared" si="716"/>
        <v>0</v>
      </c>
      <c r="AA416" s="103">
        <f t="shared" si="747"/>
        <v>0</v>
      </c>
    </row>
    <row r="417" spans="1:27" x14ac:dyDescent="0.2">
      <c r="A417" s="116">
        <v>3643</v>
      </c>
      <c r="B417" s="122" t="s">
        <v>781</v>
      </c>
      <c r="C417" s="15"/>
      <c r="D417" s="35"/>
      <c r="E417" s="45">
        <v>1</v>
      </c>
      <c r="F417" s="39"/>
      <c r="G417" s="16">
        <f t="shared" ref="G417" si="757">SUM(D417:F417)</f>
        <v>1</v>
      </c>
      <c r="H417" s="11">
        <v>1</v>
      </c>
      <c r="I417" s="35" t="s">
        <v>226</v>
      </c>
      <c r="J417" s="45"/>
      <c r="K417" s="64">
        <f t="shared" ref="K417" si="758">G417*H417*J417</f>
        <v>0</v>
      </c>
      <c r="N417" s="13">
        <f t="shared" ref="N417" si="759">L417+M417</f>
        <v>0</v>
      </c>
      <c r="O417" s="13">
        <f t="shared" ref="O417" si="760">MAX(K417-N417,0)</f>
        <v>0</v>
      </c>
      <c r="P417" s="13">
        <f t="shared" ref="P417" si="761">N417+O417</f>
        <v>0</v>
      </c>
      <c r="Q417" s="13">
        <f t="shared" ref="Q417" si="762">K417-P417</f>
        <v>0</v>
      </c>
      <c r="R417" s="13">
        <f t="shared" ref="R417" si="763">S417-K417</f>
        <v>0</v>
      </c>
      <c r="S417" s="14">
        <f t="shared" ref="S417" si="764">K417</f>
        <v>0</v>
      </c>
      <c r="T417" s="86"/>
      <c r="U417" s="64">
        <f t="shared" ref="U417" si="765">MAX(K417-SUM(V417:Y417),0)</f>
        <v>0</v>
      </c>
      <c r="V417" s="103"/>
      <c r="W417" s="103"/>
      <c r="X417" s="103"/>
      <c r="Y417" s="103"/>
      <c r="Z417" s="105">
        <f t="shared" ref="Z417" si="766">K417-SUM(U417:Y417)</f>
        <v>0</v>
      </c>
      <c r="AA417" s="103">
        <f t="shared" si="747"/>
        <v>0</v>
      </c>
    </row>
    <row r="418" spans="1:27" x14ac:dyDescent="0.2">
      <c r="A418" s="116">
        <v>3645</v>
      </c>
      <c r="B418" s="122" t="s">
        <v>151</v>
      </c>
      <c r="C418" s="15"/>
      <c r="D418" s="35"/>
      <c r="E418" s="45">
        <v>2</v>
      </c>
      <c r="F418" s="39"/>
      <c r="G418" s="16">
        <f t="shared" si="738"/>
        <v>2</v>
      </c>
      <c r="H418" s="11">
        <v>1</v>
      </c>
      <c r="I418" s="35" t="s">
        <v>554</v>
      </c>
      <c r="J418" s="45"/>
      <c r="K418" s="64">
        <f t="shared" si="739"/>
        <v>0</v>
      </c>
      <c r="N418" s="13">
        <f t="shared" si="740"/>
        <v>0</v>
      </c>
      <c r="O418" s="13">
        <f t="shared" si="741"/>
        <v>0</v>
      </c>
      <c r="P418" s="13">
        <f t="shared" si="742"/>
        <v>0</v>
      </c>
      <c r="Q418" s="13">
        <f t="shared" si="743"/>
        <v>0</v>
      </c>
      <c r="R418" s="13">
        <f t="shared" si="744"/>
        <v>0</v>
      </c>
      <c r="S418" s="14">
        <f t="shared" si="745"/>
        <v>0</v>
      </c>
      <c r="T418" s="86"/>
      <c r="U418" s="64">
        <f t="shared" si="746"/>
        <v>0</v>
      </c>
      <c r="V418" s="103"/>
      <c r="W418" s="103"/>
      <c r="X418" s="103"/>
      <c r="Y418" s="103"/>
      <c r="Z418" s="105">
        <f t="shared" si="716"/>
        <v>0</v>
      </c>
      <c r="AA418" s="103">
        <f t="shared" si="747"/>
        <v>0</v>
      </c>
    </row>
    <row r="419" spans="1:27" x14ac:dyDescent="0.2">
      <c r="A419" s="116">
        <v>3646</v>
      </c>
      <c r="B419" s="122" t="s">
        <v>450</v>
      </c>
      <c r="C419" s="15"/>
      <c r="D419" s="35"/>
      <c r="E419" s="45">
        <v>1</v>
      </c>
      <c r="F419" s="39"/>
      <c r="G419" s="16">
        <f t="shared" si="738"/>
        <v>1</v>
      </c>
      <c r="H419" s="11">
        <v>1</v>
      </c>
      <c r="I419" s="35" t="s">
        <v>226</v>
      </c>
      <c r="J419" s="45"/>
      <c r="K419" s="64">
        <f t="shared" si="739"/>
        <v>0</v>
      </c>
      <c r="N419" s="13">
        <f t="shared" si="740"/>
        <v>0</v>
      </c>
      <c r="O419" s="13">
        <f t="shared" si="741"/>
        <v>0</v>
      </c>
      <c r="P419" s="13">
        <f t="shared" si="742"/>
        <v>0</v>
      </c>
      <c r="Q419" s="13">
        <f t="shared" si="743"/>
        <v>0</v>
      </c>
      <c r="R419" s="13">
        <f t="shared" si="744"/>
        <v>0</v>
      </c>
      <c r="S419" s="14">
        <f t="shared" si="745"/>
        <v>0</v>
      </c>
      <c r="T419" s="86"/>
      <c r="U419" s="64">
        <f t="shared" si="746"/>
        <v>0</v>
      </c>
      <c r="V419" s="103"/>
      <c r="W419" s="103"/>
      <c r="X419" s="103"/>
      <c r="Y419" s="103"/>
      <c r="Z419" s="105">
        <f t="shared" si="716"/>
        <v>0</v>
      </c>
      <c r="AA419" s="103">
        <f t="shared" si="747"/>
        <v>0</v>
      </c>
    </row>
    <row r="420" spans="1:27" x14ac:dyDescent="0.2">
      <c r="A420" s="116">
        <v>3647</v>
      </c>
      <c r="B420" s="122" t="s">
        <v>451</v>
      </c>
      <c r="C420" s="15"/>
      <c r="D420" s="35"/>
      <c r="E420" s="56">
        <f>shootmonths</f>
        <v>0</v>
      </c>
      <c r="F420" s="39"/>
      <c r="G420" s="16">
        <f t="shared" si="738"/>
        <v>0</v>
      </c>
      <c r="H420" s="11">
        <v>1</v>
      </c>
      <c r="I420" s="35" t="s">
        <v>273</v>
      </c>
      <c r="J420" s="45"/>
      <c r="K420" s="64">
        <f t="shared" si="739"/>
        <v>0</v>
      </c>
      <c r="N420" s="13">
        <f t="shared" si="740"/>
        <v>0</v>
      </c>
      <c r="O420" s="13">
        <f t="shared" si="741"/>
        <v>0</v>
      </c>
      <c r="P420" s="13">
        <f t="shared" si="742"/>
        <v>0</v>
      </c>
      <c r="Q420" s="13">
        <f t="shared" si="743"/>
        <v>0</v>
      </c>
      <c r="R420" s="13">
        <f t="shared" si="744"/>
        <v>0</v>
      </c>
      <c r="S420" s="14">
        <f t="shared" si="745"/>
        <v>0</v>
      </c>
      <c r="T420" s="86"/>
      <c r="U420" s="64">
        <f t="shared" si="746"/>
        <v>0</v>
      </c>
      <c r="V420" s="103"/>
      <c r="W420" s="103"/>
      <c r="X420" s="103"/>
      <c r="Y420" s="103"/>
      <c r="Z420" s="105">
        <f t="shared" si="716"/>
        <v>0</v>
      </c>
      <c r="AA420" s="103">
        <f t="shared" si="747"/>
        <v>0</v>
      </c>
    </row>
    <row r="421" spans="1:27" x14ac:dyDescent="0.2">
      <c r="A421" s="116">
        <v>3683</v>
      </c>
      <c r="B421" s="122" t="s">
        <v>152</v>
      </c>
      <c r="C421" s="15"/>
      <c r="D421" s="35"/>
      <c r="E421" s="45">
        <v>1</v>
      </c>
      <c r="F421" s="39"/>
      <c r="G421" s="16">
        <f t="shared" si="738"/>
        <v>1</v>
      </c>
      <c r="H421" s="11">
        <v>1</v>
      </c>
      <c r="I421" s="35" t="s">
        <v>272</v>
      </c>
      <c r="J421" s="45"/>
      <c r="K421" s="64">
        <f t="shared" si="739"/>
        <v>0</v>
      </c>
      <c r="N421" s="13">
        <f t="shared" si="740"/>
        <v>0</v>
      </c>
      <c r="O421" s="13">
        <f t="shared" si="741"/>
        <v>0</v>
      </c>
      <c r="P421" s="13">
        <f t="shared" si="742"/>
        <v>0</v>
      </c>
      <c r="Q421" s="13">
        <f t="shared" si="743"/>
        <v>0</v>
      </c>
      <c r="R421" s="13">
        <f t="shared" si="744"/>
        <v>0</v>
      </c>
      <c r="S421" s="14">
        <f t="shared" si="745"/>
        <v>0</v>
      </c>
      <c r="T421" s="86"/>
      <c r="U421" s="64">
        <f t="shared" si="746"/>
        <v>0</v>
      </c>
      <c r="V421" s="103"/>
      <c r="W421" s="103"/>
      <c r="X421" s="103"/>
      <c r="Y421" s="103"/>
      <c r="Z421" s="105">
        <f t="shared" si="716"/>
        <v>0</v>
      </c>
      <c r="AA421" s="103">
        <f t="shared" si="747"/>
        <v>0</v>
      </c>
    </row>
    <row r="422" spans="1:27" x14ac:dyDescent="0.2">
      <c r="A422" s="116"/>
      <c r="B422" s="124" t="s">
        <v>265</v>
      </c>
      <c r="C422" s="15"/>
      <c r="D422" s="35"/>
      <c r="E422" s="45"/>
      <c r="F422" s="39"/>
      <c r="G422" s="16"/>
      <c r="I422" s="35"/>
      <c r="J422" s="45"/>
      <c r="K422" s="66">
        <f t="shared" ref="K422:Z422" si="767">SUM(K410:K421)</f>
        <v>0</v>
      </c>
      <c r="L422" s="22"/>
      <c r="M422" s="22"/>
      <c r="N422" s="22">
        <f t="shared" si="767"/>
        <v>0</v>
      </c>
      <c r="O422" s="22">
        <f t="shared" si="767"/>
        <v>0</v>
      </c>
      <c r="P422" s="22">
        <f t="shared" si="767"/>
        <v>0</v>
      </c>
      <c r="Q422" s="22">
        <f t="shared" si="767"/>
        <v>0</v>
      </c>
      <c r="R422" s="22">
        <f t="shared" si="767"/>
        <v>0</v>
      </c>
      <c r="S422" s="23">
        <f t="shared" si="767"/>
        <v>0</v>
      </c>
      <c r="T422" s="85">
        <f t="shared" si="767"/>
        <v>0</v>
      </c>
      <c r="U422" s="66">
        <f t="shared" si="767"/>
        <v>0</v>
      </c>
      <c r="V422" s="112">
        <f t="shared" si="767"/>
        <v>0</v>
      </c>
      <c r="W422" s="112">
        <f t="shared" si="767"/>
        <v>0</v>
      </c>
      <c r="X422" s="112"/>
      <c r="Y422" s="112">
        <f t="shared" si="767"/>
        <v>0</v>
      </c>
      <c r="Z422" s="66">
        <f t="shared" si="767"/>
        <v>0</v>
      </c>
      <c r="AA422" s="112">
        <f>SUM(AA410:AA421)</f>
        <v>0</v>
      </c>
    </row>
    <row r="423" spans="1:27" x14ac:dyDescent="0.2">
      <c r="A423" s="116"/>
      <c r="B423" s="122"/>
      <c r="C423" s="15"/>
      <c r="F423" s="11"/>
      <c r="J423" s="45"/>
      <c r="P423" s="13"/>
      <c r="T423" s="86"/>
      <c r="U423" s="64"/>
      <c r="V423" s="103"/>
      <c r="W423" s="103"/>
      <c r="X423" s="103"/>
      <c r="Y423" s="103"/>
      <c r="AA423" s="103"/>
    </row>
    <row r="424" spans="1:27" x14ac:dyDescent="0.2">
      <c r="A424" s="118" t="s">
        <v>206</v>
      </c>
      <c r="B424" s="98" t="s">
        <v>244</v>
      </c>
      <c r="C424" s="15"/>
      <c r="D424" s="35"/>
      <c r="E424" s="45"/>
      <c r="F424" s="39"/>
      <c r="G424" s="16"/>
      <c r="I424" s="35"/>
      <c r="J424" s="45"/>
      <c r="P424" s="13"/>
      <c r="T424" s="86"/>
      <c r="U424" s="64"/>
      <c r="V424" s="103"/>
      <c r="W424" s="103"/>
      <c r="X424" s="103"/>
      <c r="Y424" s="103"/>
      <c r="AA424" s="103"/>
    </row>
    <row r="425" spans="1:27" x14ac:dyDescent="0.2">
      <c r="A425" s="116" t="s">
        <v>484</v>
      </c>
      <c r="B425" s="122" t="s">
        <v>483</v>
      </c>
      <c r="C425" s="15"/>
      <c r="D425" s="35"/>
      <c r="E425" s="45">
        <v>1</v>
      </c>
      <c r="F425" s="39"/>
      <c r="G425" s="16">
        <f t="shared" ref="G425:G443" si="768">SUM(D425:F425)</f>
        <v>1</v>
      </c>
      <c r="H425" s="11">
        <v>1</v>
      </c>
      <c r="I425" s="35" t="s">
        <v>272</v>
      </c>
      <c r="J425" s="45"/>
      <c r="K425" s="64">
        <f t="shared" ref="K425:K443" si="769">G425*H425*J425</f>
        <v>0</v>
      </c>
      <c r="N425" s="13">
        <f t="shared" ref="N425:N443" si="770">L425+M425</f>
        <v>0</v>
      </c>
      <c r="O425" s="13">
        <f t="shared" ref="O425:O443" si="771">MAX(K425-N425,0)</f>
        <v>0</v>
      </c>
      <c r="P425" s="13">
        <f t="shared" ref="P425:P443" si="772">N425+O425</f>
        <v>0</v>
      </c>
      <c r="Q425" s="13">
        <f t="shared" ref="Q425:Q443" si="773">K425-P425</f>
        <v>0</v>
      </c>
      <c r="R425" s="13">
        <f t="shared" ref="R425:R443" si="774">S425-K425</f>
        <v>0</v>
      </c>
      <c r="S425" s="14">
        <f t="shared" ref="S425:S443" si="775">K425</f>
        <v>0</v>
      </c>
      <c r="T425" s="86"/>
      <c r="U425" s="64">
        <f t="shared" ref="U425:U443" si="776">MAX(K425-SUM(V425:Y425),0)</f>
        <v>0</v>
      </c>
      <c r="V425" s="103"/>
      <c r="W425" s="103"/>
      <c r="X425" s="103"/>
      <c r="Y425" s="103"/>
      <c r="Z425" s="105">
        <f t="shared" si="716"/>
        <v>0</v>
      </c>
      <c r="AA425" s="103">
        <f t="shared" ref="AA425:AA442" si="777">U425</f>
        <v>0</v>
      </c>
    </row>
    <row r="426" spans="1:27" x14ac:dyDescent="0.2">
      <c r="A426" s="116">
        <v>3702</v>
      </c>
      <c r="B426" s="122" t="s">
        <v>922</v>
      </c>
      <c r="C426" s="15"/>
      <c r="D426" s="35"/>
      <c r="E426" s="45">
        <v>1</v>
      </c>
      <c r="F426" s="39"/>
      <c r="G426" s="16">
        <f t="shared" si="768"/>
        <v>1</v>
      </c>
      <c r="H426" s="11">
        <v>1</v>
      </c>
      <c r="I426" s="35" t="s">
        <v>272</v>
      </c>
      <c r="J426" s="45"/>
      <c r="K426" s="64">
        <f t="shared" si="769"/>
        <v>0</v>
      </c>
      <c r="N426" s="13">
        <f t="shared" si="770"/>
        <v>0</v>
      </c>
      <c r="O426" s="13">
        <f t="shared" si="771"/>
        <v>0</v>
      </c>
      <c r="P426" s="13">
        <f t="shared" si="772"/>
        <v>0</v>
      </c>
      <c r="Q426" s="13">
        <f t="shared" si="773"/>
        <v>0</v>
      </c>
      <c r="R426" s="13">
        <f t="shared" si="774"/>
        <v>0</v>
      </c>
      <c r="S426" s="14">
        <f t="shared" si="775"/>
        <v>0</v>
      </c>
      <c r="T426" s="86"/>
      <c r="U426" s="64">
        <f t="shared" si="776"/>
        <v>0</v>
      </c>
      <c r="V426" s="103"/>
      <c r="W426" s="103"/>
      <c r="X426" s="103"/>
      <c r="Y426" s="103"/>
      <c r="Z426" s="105">
        <f t="shared" si="716"/>
        <v>0</v>
      </c>
      <c r="AA426" s="103">
        <f t="shared" si="777"/>
        <v>0</v>
      </c>
    </row>
    <row r="427" spans="1:27" x14ac:dyDescent="0.2">
      <c r="A427" s="116">
        <v>3704</v>
      </c>
      <c r="B427" s="122" t="s">
        <v>782</v>
      </c>
      <c r="C427" s="15"/>
      <c r="D427" s="35"/>
      <c r="E427" s="45">
        <v>1</v>
      </c>
      <c r="F427" s="39"/>
      <c r="G427" s="16">
        <f t="shared" ref="G427" si="778">SUM(D427:F427)</f>
        <v>1</v>
      </c>
      <c r="H427" s="11">
        <v>1</v>
      </c>
      <c r="I427" s="35" t="s">
        <v>272</v>
      </c>
      <c r="J427" s="45"/>
      <c r="K427" s="64">
        <f t="shared" ref="K427" si="779">G427*H427*J427</f>
        <v>0</v>
      </c>
      <c r="N427" s="13">
        <f t="shared" ref="N427" si="780">L427+M427</f>
        <v>0</v>
      </c>
      <c r="O427" s="13">
        <f t="shared" ref="O427" si="781">MAX(K427-N427,0)</f>
        <v>0</v>
      </c>
      <c r="P427" s="13">
        <f t="shared" ref="P427" si="782">N427+O427</f>
        <v>0</v>
      </c>
      <c r="Q427" s="13">
        <f t="shared" ref="Q427" si="783">K427-P427</f>
        <v>0</v>
      </c>
      <c r="R427" s="13">
        <f t="shared" ref="R427" si="784">S427-K427</f>
        <v>0</v>
      </c>
      <c r="S427" s="14">
        <f t="shared" ref="S427" si="785">K427</f>
        <v>0</v>
      </c>
      <c r="T427" s="86"/>
      <c r="U427" s="64">
        <f t="shared" ref="U427" si="786">MAX(K427-SUM(V427:Y427),0)</f>
        <v>0</v>
      </c>
      <c r="V427" s="103"/>
      <c r="W427" s="103"/>
      <c r="X427" s="103"/>
      <c r="Y427" s="103"/>
      <c r="Z427" s="105">
        <f t="shared" ref="Z427" si="787">K427-SUM(U427:Y427)</f>
        <v>0</v>
      </c>
      <c r="AA427" s="103">
        <f t="shared" si="777"/>
        <v>0</v>
      </c>
    </row>
    <row r="428" spans="1:27" x14ac:dyDescent="0.2">
      <c r="A428" s="116">
        <v>3740</v>
      </c>
      <c r="B428" s="122" t="s">
        <v>485</v>
      </c>
      <c r="C428" s="15"/>
      <c r="D428" s="35"/>
      <c r="E428" s="45">
        <v>1</v>
      </c>
      <c r="F428" s="39"/>
      <c r="G428" s="16">
        <f t="shared" si="768"/>
        <v>1</v>
      </c>
      <c r="H428" s="11">
        <v>1</v>
      </c>
      <c r="I428" s="35" t="s">
        <v>272</v>
      </c>
      <c r="J428" s="45"/>
      <c r="K428" s="64">
        <f t="shared" si="769"/>
        <v>0</v>
      </c>
      <c r="N428" s="13">
        <f t="shared" si="770"/>
        <v>0</v>
      </c>
      <c r="O428" s="13">
        <f t="shared" si="771"/>
        <v>0</v>
      </c>
      <c r="P428" s="13">
        <f t="shared" si="772"/>
        <v>0</v>
      </c>
      <c r="Q428" s="13">
        <f t="shared" si="773"/>
        <v>0</v>
      </c>
      <c r="R428" s="13">
        <f t="shared" si="774"/>
        <v>0</v>
      </c>
      <c r="S428" s="14">
        <f t="shared" si="775"/>
        <v>0</v>
      </c>
      <c r="T428" s="86"/>
      <c r="U428" s="64">
        <f t="shared" si="776"/>
        <v>0</v>
      </c>
      <c r="V428" s="103"/>
      <c r="W428" s="103"/>
      <c r="X428" s="103"/>
      <c r="Y428" s="103"/>
      <c r="Z428" s="105">
        <f t="shared" si="716"/>
        <v>0</v>
      </c>
      <c r="AA428" s="103">
        <f t="shared" si="777"/>
        <v>0</v>
      </c>
    </row>
    <row r="429" spans="1:27" x14ac:dyDescent="0.2">
      <c r="A429" s="116">
        <v>3741</v>
      </c>
      <c r="B429" s="122" t="s">
        <v>486</v>
      </c>
      <c r="C429" s="15"/>
      <c r="D429" s="35"/>
      <c r="E429" s="45">
        <v>1</v>
      </c>
      <c r="F429" s="39"/>
      <c r="G429" s="16">
        <f t="shared" si="768"/>
        <v>1</v>
      </c>
      <c r="H429" s="11">
        <v>1</v>
      </c>
      <c r="I429" s="35" t="s">
        <v>272</v>
      </c>
      <c r="J429" s="45"/>
      <c r="K429" s="64">
        <f t="shared" si="769"/>
        <v>0</v>
      </c>
      <c r="N429" s="13">
        <f t="shared" si="770"/>
        <v>0</v>
      </c>
      <c r="O429" s="13">
        <f t="shared" si="771"/>
        <v>0</v>
      </c>
      <c r="P429" s="13">
        <f t="shared" si="772"/>
        <v>0</v>
      </c>
      <c r="Q429" s="13">
        <f t="shared" si="773"/>
        <v>0</v>
      </c>
      <c r="R429" s="13">
        <f t="shared" si="774"/>
        <v>0</v>
      </c>
      <c r="S429" s="14">
        <f t="shared" si="775"/>
        <v>0</v>
      </c>
      <c r="T429" s="86"/>
      <c r="U429" s="64">
        <f t="shared" si="776"/>
        <v>0</v>
      </c>
      <c r="V429" s="103"/>
      <c r="W429" s="103"/>
      <c r="X429" s="103"/>
      <c r="Y429" s="103"/>
      <c r="Z429" s="105">
        <f t="shared" si="716"/>
        <v>0</v>
      </c>
      <c r="AA429" s="103">
        <f t="shared" si="777"/>
        <v>0</v>
      </c>
    </row>
    <row r="430" spans="1:27" x14ac:dyDescent="0.2">
      <c r="A430" s="116">
        <v>3742</v>
      </c>
      <c r="B430" s="122" t="s">
        <v>153</v>
      </c>
      <c r="C430" s="15"/>
      <c r="D430" s="35"/>
      <c r="E430" s="45">
        <v>1</v>
      </c>
      <c r="F430" s="39"/>
      <c r="G430" s="16">
        <f t="shared" si="768"/>
        <v>1</v>
      </c>
      <c r="H430" s="11">
        <v>1</v>
      </c>
      <c r="I430" s="35" t="s">
        <v>272</v>
      </c>
      <c r="J430" s="45"/>
      <c r="K430" s="64">
        <f t="shared" si="769"/>
        <v>0</v>
      </c>
      <c r="N430" s="13">
        <f t="shared" si="770"/>
        <v>0</v>
      </c>
      <c r="O430" s="13">
        <f t="shared" si="771"/>
        <v>0</v>
      </c>
      <c r="P430" s="13">
        <f t="shared" si="772"/>
        <v>0</v>
      </c>
      <c r="Q430" s="13">
        <f t="shared" si="773"/>
        <v>0</v>
      </c>
      <c r="R430" s="13">
        <f t="shared" si="774"/>
        <v>0</v>
      </c>
      <c r="S430" s="14">
        <f t="shared" si="775"/>
        <v>0</v>
      </c>
      <c r="T430" s="86"/>
      <c r="U430" s="64">
        <f t="shared" si="776"/>
        <v>0</v>
      </c>
      <c r="V430" s="103"/>
      <c r="W430" s="103"/>
      <c r="X430" s="103"/>
      <c r="Y430" s="103"/>
      <c r="Z430" s="105">
        <f t="shared" si="716"/>
        <v>0</v>
      </c>
      <c r="AA430" s="103">
        <f t="shared" si="777"/>
        <v>0</v>
      </c>
    </row>
    <row r="431" spans="1:27" x14ac:dyDescent="0.2">
      <c r="A431" s="116">
        <v>3743</v>
      </c>
      <c r="B431" s="122" t="s">
        <v>154</v>
      </c>
      <c r="C431" s="15"/>
      <c r="D431" s="35"/>
      <c r="E431" s="45">
        <v>1</v>
      </c>
      <c r="F431" s="39"/>
      <c r="G431" s="16">
        <f t="shared" si="768"/>
        <v>1</v>
      </c>
      <c r="H431" s="11">
        <v>1</v>
      </c>
      <c r="I431" s="35" t="s">
        <v>272</v>
      </c>
      <c r="J431" s="45"/>
      <c r="K431" s="64">
        <f t="shared" si="769"/>
        <v>0</v>
      </c>
      <c r="N431" s="13">
        <f t="shared" si="770"/>
        <v>0</v>
      </c>
      <c r="O431" s="13">
        <f t="shared" si="771"/>
        <v>0</v>
      </c>
      <c r="P431" s="13">
        <f t="shared" si="772"/>
        <v>0</v>
      </c>
      <c r="Q431" s="13">
        <f t="shared" si="773"/>
        <v>0</v>
      </c>
      <c r="R431" s="13">
        <f t="shared" si="774"/>
        <v>0</v>
      </c>
      <c r="S431" s="14">
        <f t="shared" si="775"/>
        <v>0</v>
      </c>
      <c r="T431" s="86"/>
      <c r="U431" s="64">
        <f t="shared" si="776"/>
        <v>0</v>
      </c>
      <c r="V431" s="103"/>
      <c r="W431" s="103"/>
      <c r="X431" s="103"/>
      <c r="Y431" s="103"/>
      <c r="Z431" s="105">
        <f t="shared" si="716"/>
        <v>0</v>
      </c>
      <c r="AA431" s="103">
        <f t="shared" si="777"/>
        <v>0</v>
      </c>
    </row>
    <row r="432" spans="1:27" x14ac:dyDescent="0.2">
      <c r="A432" s="116">
        <v>3751</v>
      </c>
      <c r="B432" s="122" t="s">
        <v>155</v>
      </c>
      <c r="C432" s="15"/>
      <c r="D432" s="35"/>
      <c r="E432" s="45">
        <v>1</v>
      </c>
      <c r="F432" s="39"/>
      <c r="G432" s="16">
        <f t="shared" si="768"/>
        <v>1</v>
      </c>
      <c r="H432" s="11">
        <v>1</v>
      </c>
      <c r="I432" s="35" t="s">
        <v>226</v>
      </c>
      <c r="J432" s="45"/>
      <c r="K432" s="64">
        <f t="shared" si="769"/>
        <v>0</v>
      </c>
      <c r="N432" s="13">
        <f t="shared" si="770"/>
        <v>0</v>
      </c>
      <c r="O432" s="13">
        <f t="shared" si="771"/>
        <v>0</v>
      </c>
      <c r="P432" s="13">
        <f t="shared" si="772"/>
        <v>0</v>
      </c>
      <c r="Q432" s="13">
        <f t="shared" si="773"/>
        <v>0</v>
      </c>
      <c r="R432" s="13">
        <f t="shared" si="774"/>
        <v>0</v>
      </c>
      <c r="S432" s="14">
        <f t="shared" si="775"/>
        <v>0</v>
      </c>
      <c r="T432" s="86"/>
      <c r="U432" s="64">
        <f t="shared" si="776"/>
        <v>0</v>
      </c>
      <c r="V432" s="103"/>
      <c r="W432" s="103"/>
      <c r="X432" s="103"/>
      <c r="Y432" s="103"/>
      <c r="Z432" s="105">
        <f t="shared" si="716"/>
        <v>0</v>
      </c>
      <c r="AA432" s="111"/>
    </row>
    <row r="433" spans="1:27" x14ac:dyDescent="0.2">
      <c r="A433" s="116">
        <v>3755</v>
      </c>
      <c r="B433" s="122" t="s">
        <v>156</v>
      </c>
      <c r="C433" s="15"/>
      <c r="D433" s="35"/>
      <c r="E433" s="45">
        <v>1</v>
      </c>
      <c r="F433" s="39"/>
      <c r="G433" s="16">
        <f t="shared" si="768"/>
        <v>1</v>
      </c>
      <c r="H433" s="11">
        <v>1</v>
      </c>
      <c r="I433" s="35" t="s">
        <v>226</v>
      </c>
      <c r="J433" s="45"/>
      <c r="K433" s="64">
        <f t="shared" si="769"/>
        <v>0</v>
      </c>
      <c r="N433" s="13">
        <f t="shared" si="770"/>
        <v>0</v>
      </c>
      <c r="O433" s="13">
        <f t="shared" si="771"/>
        <v>0</v>
      </c>
      <c r="P433" s="13">
        <f t="shared" si="772"/>
        <v>0</v>
      </c>
      <c r="Q433" s="13">
        <f t="shared" si="773"/>
        <v>0</v>
      </c>
      <c r="R433" s="13">
        <f t="shared" si="774"/>
        <v>0</v>
      </c>
      <c r="S433" s="14">
        <f t="shared" si="775"/>
        <v>0</v>
      </c>
      <c r="T433" s="86"/>
      <c r="U433" s="64">
        <f t="shared" si="776"/>
        <v>0</v>
      </c>
      <c r="V433" s="103"/>
      <c r="W433" s="103"/>
      <c r="X433" s="103"/>
      <c r="Y433" s="103"/>
      <c r="Z433" s="105">
        <f t="shared" si="716"/>
        <v>0</v>
      </c>
      <c r="AA433" s="111"/>
    </row>
    <row r="434" spans="1:27" x14ac:dyDescent="0.2">
      <c r="A434" s="116">
        <v>3757</v>
      </c>
      <c r="B434" s="122" t="s">
        <v>157</v>
      </c>
      <c r="C434" s="15"/>
      <c r="D434" s="35"/>
      <c r="E434" s="45">
        <v>1</v>
      </c>
      <c r="F434" s="39"/>
      <c r="G434" s="16">
        <f t="shared" si="768"/>
        <v>1</v>
      </c>
      <c r="H434" s="11">
        <v>1</v>
      </c>
      <c r="I434" s="35" t="s">
        <v>226</v>
      </c>
      <c r="J434" s="45"/>
      <c r="K434" s="64">
        <f t="shared" si="769"/>
        <v>0</v>
      </c>
      <c r="N434" s="13">
        <f t="shared" si="770"/>
        <v>0</v>
      </c>
      <c r="O434" s="13">
        <f t="shared" si="771"/>
        <v>0</v>
      </c>
      <c r="P434" s="13">
        <f t="shared" si="772"/>
        <v>0</v>
      </c>
      <c r="Q434" s="13">
        <f t="shared" si="773"/>
        <v>0</v>
      </c>
      <c r="R434" s="13">
        <f t="shared" si="774"/>
        <v>0</v>
      </c>
      <c r="S434" s="14">
        <f t="shared" si="775"/>
        <v>0</v>
      </c>
      <c r="T434" s="86"/>
      <c r="U434" s="64">
        <f t="shared" si="776"/>
        <v>0</v>
      </c>
      <c r="V434" s="103"/>
      <c r="W434" s="103"/>
      <c r="X434" s="103"/>
      <c r="Y434" s="103"/>
      <c r="Z434" s="105">
        <f t="shared" si="716"/>
        <v>0</v>
      </c>
      <c r="AA434" s="111"/>
    </row>
    <row r="435" spans="1:27" x14ac:dyDescent="0.2">
      <c r="A435" s="116">
        <v>3758</v>
      </c>
      <c r="B435" s="122" t="s">
        <v>158</v>
      </c>
      <c r="C435" s="15"/>
      <c r="D435" s="35"/>
      <c r="E435" s="45">
        <v>1</v>
      </c>
      <c r="F435" s="39"/>
      <c r="G435" s="16">
        <f t="shared" si="768"/>
        <v>1</v>
      </c>
      <c r="H435" s="11">
        <v>1</v>
      </c>
      <c r="I435" s="35" t="s">
        <v>226</v>
      </c>
      <c r="J435" s="45"/>
      <c r="K435" s="64">
        <f t="shared" si="769"/>
        <v>0</v>
      </c>
      <c r="N435" s="13">
        <f t="shared" si="770"/>
        <v>0</v>
      </c>
      <c r="O435" s="13">
        <f t="shared" si="771"/>
        <v>0</v>
      </c>
      <c r="P435" s="13">
        <f t="shared" si="772"/>
        <v>0</v>
      </c>
      <c r="Q435" s="13">
        <f t="shared" si="773"/>
        <v>0</v>
      </c>
      <c r="R435" s="13">
        <f t="shared" si="774"/>
        <v>0</v>
      </c>
      <c r="S435" s="14">
        <f t="shared" si="775"/>
        <v>0</v>
      </c>
      <c r="T435" s="86"/>
      <c r="U435" s="64">
        <f t="shared" si="776"/>
        <v>0</v>
      </c>
      <c r="V435" s="103"/>
      <c r="W435" s="103"/>
      <c r="X435" s="103"/>
      <c r="Y435" s="103"/>
      <c r="Z435" s="105">
        <f t="shared" si="716"/>
        <v>0</v>
      </c>
      <c r="AA435" s="111"/>
    </row>
    <row r="436" spans="1:27" x14ac:dyDescent="0.2">
      <c r="A436" s="116">
        <v>3759</v>
      </c>
      <c r="B436" s="122" t="s">
        <v>159</v>
      </c>
      <c r="C436" s="15"/>
      <c r="D436" s="35"/>
      <c r="E436" s="45">
        <v>1</v>
      </c>
      <c r="F436" s="39"/>
      <c r="G436" s="16">
        <f t="shared" si="768"/>
        <v>1</v>
      </c>
      <c r="H436" s="11">
        <v>1</v>
      </c>
      <c r="I436" s="35" t="s">
        <v>226</v>
      </c>
      <c r="J436" s="45"/>
      <c r="K436" s="64">
        <f t="shared" si="769"/>
        <v>0</v>
      </c>
      <c r="N436" s="13">
        <f t="shared" si="770"/>
        <v>0</v>
      </c>
      <c r="O436" s="13">
        <f t="shared" si="771"/>
        <v>0</v>
      </c>
      <c r="P436" s="13">
        <f t="shared" si="772"/>
        <v>0</v>
      </c>
      <c r="Q436" s="13">
        <f t="shared" si="773"/>
        <v>0</v>
      </c>
      <c r="R436" s="13">
        <f t="shared" si="774"/>
        <v>0</v>
      </c>
      <c r="S436" s="14">
        <f t="shared" si="775"/>
        <v>0</v>
      </c>
      <c r="T436" s="86"/>
      <c r="U436" s="64">
        <f t="shared" si="776"/>
        <v>0</v>
      </c>
      <c r="V436" s="103"/>
      <c r="W436" s="103"/>
      <c r="X436" s="103"/>
      <c r="Y436" s="103"/>
      <c r="Z436" s="105">
        <f t="shared" si="716"/>
        <v>0</v>
      </c>
      <c r="AA436" s="111"/>
    </row>
    <row r="437" spans="1:27" x14ac:dyDescent="0.2">
      <c r="A437" s="116">
        <v>3760</v>
      </c>
      <c r="B437" s="122" t="s">
        <v>487</v>
      </c>
      <c r="C437" s="15"/>
      <c r="D437" s="35"/>
      <c r="E437" s="45">
        <v>1</v>
      </c>
      <c r="F437" s="39"/>
      <c r="G437" s="16">
        <f t="shared" si="768"/>
        <v>1</v>
      </c>
      <c r="H437" s="11">
        <v>1</v>
      </c>
      <c r="I437" s="35" t="s">
        <v>226</v>
      </c>
      <c r="J437" s="45"/>
      <c r="K437" s="64">
        <f t="shared" si="769"/>
        <v>0</v>
      </c>
      <c r="N437" s="13">
        <f t="shared" si="770"/>
        <v>0</v>
      </c>
      <c r="O437" s="13">
        <f t="shared" si="771"/>
        <v>0</v>
      </c>
      <c r="P437" s="13">
        <f t="shared" si="772"/>
        <v>0</v>
      </c>
      <c r="Q437" s="13">
        <f t="shared" si="773"/>
        <v>0</v>
      </c>
      <c r="R437" s="13">
        <f t="shared" si="774"/>
        <v>0</v>
      </c>
      <c r="S437" s="14">
        <f t="shared" si="775"/>
        <v>0</v>
      </c>
      <c r="T437" s="86"/>
      <c r="U437" s="64">
        <f t="shared" si="776"/>
        <v>0</v>
      </c>
      <c r="V437" s="103"/>
      <c r="W437" s="103"/>
      <c r="X437" s="103"/>
      <c r="Y437" s="103"/>
      <c r="Z437" s="105">
        <f t="shared" si="716"/>
        <v>0</v>
      </c>
      <c r="AA437" s="111"/>
    </row>
    <row r="438" spans="1:27" x14ac:dyDescent="0.2">
      <c r="A438" s="116">
        <v>3761</v>
      </c>
      <c r="B438" s="122" t="s">
        <v>783</v>
      </c>
      <c r="C438" s="15"/>
      <c r="D438" s="35"/>
      <c r="E438" s="45">
        <v>1</v>
      </c>
      <c r="F438" s="39"/>
      <c r="G438" s="16">
        <f t="shared" ref="G438" si="788">SUM(D438:F438)</f>
        <v>1</v>
      </c>
      <c r="H438" s="11">
        <v>1</v>
      </c>
      <c r="I438" s="35" t="s">
        <v>226</v>
      </c>
      <c r="J438" s="45"/>
      <c r="K438" s="64">
        <f t="shared" ref="K438" si="789">G438*H438*J438</f>
        <v>0</v>
      </c>
      <c r="N438" s="13">
        <f t="shared" ref="N438" si="790">L438+M438</f>
        <v>0</v>
      </c>
      <c r="O438" s="13">
        <f t="shared" ref="O438" si="791">MAX(K438-N438,0)</f>
        <v>0</v>
      </c>
      <c r="P438" s="13">
        <f t="shared" ref="P438" si="792">N438+O438</f>
        <v>0</v>
      </c>
      <c r="Q438" s="13">
        <f t="shared" ref="Q438" si="793">K438-P438</f>
        <v>0</v>
      </c>
      <c r="R438" s="13">
        <f t="shared" ref="R438" si="794">S438-K438</f>
        <v>0</v>
      </c>
      <c r="S438" s="14">
        <f t="shared" ref="S438" si="795">K438</f>
        <v>0</v>
      </c>
      <c r="T438" s="86"/>
      <c r="U438" s="64">
        <f t="shared" ref="U438" si="796">MAX(K438-SUM(V438:Y438),0)</f>
        <v>0</v>
      </c>
      <c r="V438" s="103"/>
      <c r="W438" s="103"/>
      <c r="X438" s="103"/>
      <c r="Y438" s="103"/>
      <c r="Z438" s="105">
        <f t="shared" ref="Z438" si="797">K438-SUM(U438:Y438)</f>
        <v>0</v>
      </c>
      <c r="AA438" s="111"/>
    </row>
    <row r="439" spans="1:27" x14ac:dyDescent="0.2">
      <c r="A439" s="116">
        <v>3762</v>
      </c>
      <c r="B439" s="122" t="s">
        <v>488</v>
      </c>
      <c r="C439" s="15"/>
      <c r="D439" s="44"/>
      <c r="E439" s="45">
        <v>1</v>
      </c>
      <c r="F439" s="39"/>
      <c r="G439" s="16">
        <f t="shared" si="768"/>
        <v>1</v>
      </c>
      <c r="H439" s="11">
        <v>1</v>
      </c>
      <c r="I439" s="35" t="s">
        <v>226</v>
      </c>
      <c r="J439" s="45"/>
      <c r="K439" s="64">
        <f t="shared" si="769"/>
        <v>0</v>
      </c>
      <c r="N439" s="13">
        <f t="shared" si="770"/>
        <v>0</v>
      </c>
      <c r="O439" s="13">
        <f t="shared" si="771"/>
        <v>0</v>
      </c>
      <c r="P439" s="13">
        <f t="shared" si="772"/>
        <v>0</v>
      </c>
      <c r="Q439" s="13">
        <f t="shared" si="773"/>
        <v>0</v>
      </c>
      <c r="R439" s="13">
        <f t="shared" si="774"/>
        <v>0</v>
      </c>
      <c r="S439" s="14">
        <f t="shared" si="775"/>
        <v>0</v>
      </c>
      <c r="T439" s="86"/>
      <c r="U439" s="64">
        <f t="shared" si="776"/>
        <v>0</v>
      </c>
      <c r="V439" s="103"/>
      <c r="W439" s="103"/>
      <c r="X439" s="103"/>
      <c r="Y439" s="103"/>
      <c r="Z439" s="105">
        <f t="shared" si="716"/>
        <v>0</v>
      </c>
      <c r="AA439" s="111"/>
    </row>
    <row r="440" spans="1:27" x14ac:dyDescent="0.2">
      <c r="A440" s="116">
        <v>3784</v>
      </c>
      <c r="B440" s="122" t="s">
        <v>364</v>
      </c>
      <c r="C440" s="15"/>
      <c r="E440" s="45">
        <v>1</v>
      </c>
      <c r="F440" s="39"/>
      <c r="G440" s="16">
        <f t="shared" si="768"/>
        <v>1</v>
      </c>
      <c r="H440" s="11">
        <v>1</v>
      </c>
      <c r="I440" s="35" t="s">
        <v>226</v>
      </c>
      <c r="J440" s="45"/>
      <c r="K440" s="64">
        <f t="shared" si="769"/>
        <v>0</v>
      </c>
      <c r="N440" s="13">
        <f t="shared" si="770"/>
        <v>0</v>
      </c>
      <c r="O440" s="13">
        <f t="shared" si="771"/>
        <v>0</v>
      </c>
      <c r="P440" s="13">
        <f t="shared" si="772"/>
        <v>0</v>
      </c>
      <c r="Q440" s="13">
        <f t="shared" si="773"/>
        <v>0</v>
      </c>
      <c r="R440" s="13">
        <f t="shared" si="774"/>
        <v>0</v>
      </c>
      <c r="S440" s="14">
        <f t="shared" si="775"/>
        <v>0</v>
      </c>
      <c r="T440" s="86"/>
      <c r="U440" s="64">
        <f t="shared" si="776"/>
        <v>0</v>
      </c>
      <c r="V440" s="103"/>
      <c r="W440" s="103"/>
      <c r="X440" s="103"/>
      <c r="Y440" s="103"/>
      <c r="Z440" s="105">
        <f t="shared" si="716"/>
        <v>0</v>
      </c>
      <c r="AA440" s="103">
        <f t="shared" si="777"/>
        <v>0</v>
      </c>
    </row>
    <row r="441" spans="1:27" x14ac:dyDescent="0.2">
      <c r="A441" s="116" t="s">
        <v>490</v>
      </c>
      <c r="B441" s="122" t="s">
        <v>489</v>
      </c>
      <c r="C441" s="15"/>
      <c r="E441" s="45">
        <v>1</v>
      </c>
      <c r="F441" s="39"/>
      <c r="G441" s="16">
        <f t="shared" si="768"/>
        <v>1</v>
      </c>
      <c r="H441" s="11">
        <v>1</v>
      </c>
      <c r="I441" s="35" t="s">
        <v>226</v>
      </c>
      <c r="J441" s="45"/>
      <c r="K441" s="64">
        <f t="shared" si="769"/>
        <v>0</v>
      </c>
      <c r="N441" s="13">
        <f t="shared" si="770"/>
        <v>0</v>
      </c>
      <c r="O441" s="13">
        <f t="shared" si="771"/>
        <v>0</v>
      </c>
      <c r="P441" s="13">
        <f t="shared" si="772"/>
        <v>0</v>
      </c>
      <c r="Q441" s="13">
        <f t="shared" si="773"/>
        <v>0</v>
      </c>
      <c r="R441" s="13">
        <f t="shared" si="774"/>
        <v>0</v>
      </c>
      <c r="S441" s="14">
        <f t="shared" si="775"/>
        <v>0</v>
      </c>
      <c r="T441" s="86"/>
      <c r="U441" s="64">
        <f t="shared" si="776"/>
        <v>0</v>
      </c>
      <c r="V441" s="103"/>
      <c r="W441" s="103"/>
      <c r="X441" s="103"/>
      <c r="Y441" s="103"/>
      <c r="Z441" s="105">
        <f t="shared" si="716"/>
        <v>0</v>
      </c>
      <c r="AA441" s="103">
        <f t="shared" si="777"/>
        <v>0</v>
      </c>
    </row>
    <row r="442" spans="1:27" x14ac:dyDescent="0.2">
      <c r="A442" s="116">
        <v>3794</v>
      </c>
      <c r="B442" s="122" t="s">
        <v>160</v>
      </c>
      <c r="C442" s="15"/>
      <c r="E442" s="45">
        <v>1</v>
      </c>
      <c r="F442" s="39"/>
      <c r="G442" s="16">
        <f t="shared" si="768"/>
        <v>1</v>
      </c>
      <c r="H442" s="11">
        <v>1</v>
      </c>
      <c r="I442" s="35" t="s">
        <v>226</v>
      </c>
      <c r="J442" s="45"/>
      <c r="K442" s="64">
        <f t="shared" si="769"/>
        <v>0</v>
      </c>
      <c r="N442" s="13">
        <f t="shared" si="770"/>
        <v>0</v>
      </c>
      <c r="O442" s="13">
        <f t="shared" si="771"/>
        <v>0</v>
      </c>
      <c r="P442" s="13">
        <f t="shared" si="772"/>
        <v>0</v>
      </c>
      <c r="Q442" s="13">
        <f t="shared" si="773"/>
        <v>0</v>
      </c>
      <c r="R442" s="13">
        <f t="shared" si="774"/>
        <v>0</v>
      </c>
      <c r="S442" s="14">
        <f t="shared" si="775"/>
        <v>0</v>
      </c>
      <c r="T442" s="86"/>
      <c r="U442" s="64">
        <f t="shared" si="776"/>
        <v>0</v>
      </c>
      <c r="V442" s="103"/>
      <c r="W442" s="103"/>
      <c r="X442" s="103"/>
      <c r="Y442" s="103"/>
      <c r="Z442" s="105">
        <f t="shared" si="716"/>
        <v>0</v>
      </c>
      <c r="AA442" s="103">
        <f t="shared" si="777"/>
        <v>0</v>
      </c>
    </row>
    <row r="443" spans="1:27" x14ac:dyDescent="0.2">
      <c r="A443" s="116">
        <v>3797</v>
      </c>
      <c r="B443" s="122" t="s">
        <v>161</v>
      </c>
      <c r="C443" s="15"/>
      <c r="E443" s="11">
        <v>1</v>
      </c>
      <c r="F443" s="39"/>
      <c r="G443" s="16">
        <f t="shared" si="768"/>
        <v>1</v>
      </c>
      <c r="H443" s="11">
        <v>1</v>
      </c>
      <c r="I443" s="35" t="s">
        <v>226</v>
      </c>
      <c r="J443" s="45"/>
      <c r="K443" s="64">
        <f t="shared" si="769"/>
        <v>0</v>
      </c>
      <c r="N443" s="13">
        <f t="shared" si="770"/>
        <v>0</v>
      </c>
      <c r="O443" s="13">
        <f t="shared" si="771"/>
        <v>0</v>
      </c>
      <c r="P443" s="13">
        <f t="shared" si="772"/>
        <v>0</v>
      </c>
      <c r="Q443" s="13">
        <f t="shared" si="773"/>
        <v>0</v>
      </c>
      <c r="R443" s="13">
        <f t="shared" si="774"/>
        <v>0</v>
      </c>
      <c r="S443" s="14">
        <f t="shared" si="775"/>
        <v>0</v>
      </c>
      <c r="T443" s="86"/>
      <c r="U443" s="64">
        <f t="shared" si="776"/>
        <v>0</v>
      </c>
      <c r="V443" s="103"/>
      <c r="W443" s="103"/>
      <c r="X443" s="103"/>
      <c r="Y443" s="103"/>
      <c r="Z443" s="105">
        <f t="shared" si="716"/>
        <v>0</v>
      </c>
      <c r="AA443" s="111"/>
    </row>
    <row r="444" spans="1:27" x14ac:dyDescent="0.2">
      <c r="A444" s="62"/>
      <c r="B444" s="124" t="s">
        <v>265</v>
      </c>
      <c r="C444" s="15"/>
      <c r="F444" s="39"/>
      <c r="G444" s="16"/>
      <c r="I444" s="35"/>
      <c r="J444" s="45"/>
      <c r="K444" s="66">
        <f>SUM(K425:K443)</f>
        <v>0</v>
      </c>
      <c r="L444" s="22"/>
      <c r="M444" s="22"/>
      <c r="N444" s="22">
        <f t="shared" ref="N444:Y444" si="798">SUM(N425:N443)</f>
        <v>0</v>
      </c>
      <c r="O444" s="22">
        <f t="shared" si="798"/>
        <v>0</v>
      </c>
      <c r="P444" s="22">
        <f t="shared" si="798"/>
        <v>0</v>
      </c>
      <c r="Q444" s="22">
        <f t="shared" si="798"/>
        <v>0</v>
      </c>
      <c r="R444" s="22">
        <f t="shared" si="798"/>
        <v>0</v>
      </c>
      <c r="S444" s="23">
        <f t="shared" si="798"/>
        <v>0</v>
      </c>
      <c r="T444" s="85">
        <f>SUM(T425:T443)</f>
        <v>0</v>
      </c>
      <c r="U444" s="66">
        <f t="shared" si="798"/>
        <v>0</v>
      </c>
      <c r="V444" s="112">
        <f t="shared" si="798"/>
        <v>0</v>
      </c>
      <c r="W444" s="112">
        <f t="shared" si="798"/>
        <v>0</v>
      </c>
      <c r="X444" s="112"/>
      <c r="Y444" s="112">
        <f t="shared" si="798"/>
        <v>0</v>
      </c>
      <c r="Z444" s="66">
        <f>SUM(Z425:Z443)</f>
        <v>0</v>
      </c>
      <c r="AA444" s="112">
        <f>SUM(AA425:AA443)</f>
        <v>0</v>
      </c>
    </row>
    <row r="445" spans="1:27" x14ac:dyDescent="0.2">
      <c r="A445" s="62"/>
      <c r="B445" s="122"/>
      <c r="C445" s="15"/>
      <c r="J445" s="45"/>
      <c r="T445" s="86"/>
      <c r="U445" s="64"/>
      <c r="V445" s="103"/>
      <c r="W445" s="103"/>
      <c r="X445" s="103"/>
      <c r="Y445" s="103"/>
      <c r="AA445" s="103"/>
    </row>
    <row r="446" spans="1:27" x14ac:dyDescent="0.2">
      <c r="A446" s="118" t="s">
        <v>204</v>
      </c>
      <c r="B446" s="98" t="s">
        <v>245</v>
      </c>
      <c r="C446" s="15"/>
      <c r="D446" s="35"/>
      <c r="E446" s="45"/>
      <c r="F446" s="39"/>
      <c r="G446" s="39"/>
      <c r="I446" s="35"/>
      <c r="J446" s="45"/>
      <c r="P446" s="13"/>
      <c r="T446" s="86"/>
      <c r="U446" s="64"/>
      <c r="V446" s="103"/>
      <c r="W446" s="103"/>
      <c r="X446" s="103"/>
      <c r="Y446" s="103"/>
      <c r="AA446" s="103"/>
    </row>
    <row r="447" spans="1:27" x14ac:dyDescent="0.2">
      <c r="A447" s="116">
        <v>3801</v>
      </c>
      <c r="B447" s="122" t="s">
        <v>162</v>
      </c>
      <c r="C447" s="15"/>
      <c r="D447" s="35"/>
      <c r="E447" s="45">
        <f>scout</f>
        <v>0</v>
      </c>
      <c r="F447" s="39"/>
      <c r="G447" s="16">
        <f t="shared" ref="G447:G461" si="799">SUM(D447:F447)</f>
        <v>0</v>
      </c>
      <c r="H447" s="11">
        <v>1</v>
      </c>
      <c r="I447" s="35" t="s">
        <v>272</v>
      </c>
      <c r="J447" s="45"/>
      <c r="K447" s="64">
        <f t="shared" ref="K447:K461" si="800">G447*H447*J447</f>
        <v>0</v>
      </c>
      <c r="N447" s="13">
        <f t="shared" ref="N447:N461" si="801">L447+M447</f>
        <v>0</v>
      </c>
      <c r="O447" s="13">
        <f t="shared" ref="O447:O461" si="802">MAX(K447-N447,0)</f>
        <v>0</v>
      </c>
      <c r="P447" s="13">
        <f t="shared" ref="P447:P461" si="803">N447+O447</f>
        <v>0</v>
      </c>
      <c r="Q447" s="13">
        <f t="shared" ref="Q447:Q461" si="804">K447-P447</f>
        <v>0</v>
      </c>
      <c r="R447" s="13">
        <f t="shared" ref="R447:R461" si="805">S447-K447</f>
        <v>0</v>
      </c>
      <c r="S447" s="14">
        <f t="shared" ref="S447:S461" si="806">K447</f>
        <v>0</v>
      </c>
      <c r="T447" s="86"/>
      <c r="U447" s="64">
        <f t="shared" ref="U447:U461" si="807">MAX(K447-SUM(V447:Y447),0)</f>
        <v>0</v>
      </c>
      <c r="V447" s="103"/>
      <c r="W447" s="103"/>
      <c r="X447" s="103"/>
      <c r="Y447" s="103"/>
      <c r="Z447" s="105">
        <f t="shared" si="716"/>
        <v>0</v>
      </c>
      <c r="AA447" s="103">
        <f t="shared" ref="AA447:AA461" si="808">U447</f>
        <v>0</v>
      </c>
    </row>
    <row r="448" spans="1:27" x14ac:dyDescent="0.2">
      <c r="A448" s="116" t="s">
        <v>395</v>
      </c>
      <c r="B448" s="122" t="s">
        <v>396</v>
      </c>
      <c r="C448" s="15"/>
      <c r="D448" s="35"/>
      <c r="E448" s="45">
        <v>1</v>
      </c>
      <c r="F448" s="39"/>
      <c r="G448" s="16">
        <f t="shared" si="799"/>
        <v>1</v>
      </c>
      <c r="H448" s="11">
        <v>1</v>
      </c>
      <c r="I448" s="35" t="s">
        <v>272</v>
      </c>
      <c r="J448" s="45"/>
      <c r="K448" s="64">
        <f t="shared" si="800"/>
        <v>0</v>
      </c>
      <c r="N448" s="13">
        <f t="shared" si="801"/>
        <v>0</v>
      </c>
      <c r="O448" s="13">
        <f t="shared" si="802"/>
        <v>0</v>
      </c>
      <c r="P448" s="13">
        <f t="shared" si="803"/>
        <v>0</v>
      </c>
      <c r="Q448" s="13">
        <f t="shared" si="804"/>
        <v>0</v>
      </c>
      <c r="R448" s="13">
        <f t="shared" si="805"/>
        <v>0</v>
      </c>
      <c r="S448" s="14">
        <f t="shared" si="806"/>
        <v>0</v>
      </c>
      <c r="T448" s="86"/>
      <c r="U448" s="64">
        <f t="shared" si="807"/>
        <v>0</v>
      </c>
      <c r="V448" s="103"/>
      <c r="W448" s="103"/>
      <c r="X448" s="103"/>
      <c r="Y448" s="103"/>
      <c r="Z448" s="105">
        <f t="shared" si="716"/>
        <v>0</v>
      </c>
      <c r="AA448" s="103">
        <f t="shared" si="808"/>
        <v>0</v>
      </c>
    </row>
    <row r="449" spans="1:27" x14ac:dyDescent="0.2">
      <c r="A449" s="116">
        <v>3803</v>
      </c>
      <c r="B449" s="122" t="s">
        <v>163</v>
      </c>
      <c r="C449" s="15"/>
      <c r="D449" s="35">
        <f>2*E449/5</f>
        <v>0</v>
      </c>
      <c r="E449" s="11">
        <f>location</f>
        <v>0</v>
      </c>
      <c r="F449" s="39"/>
      <c r="G449" s="16">
        <f t="shared" si="799"/>
        <v>0</v>
      </c>
      <c r="H449" s="11">
        <v>1</v>
      </c>
      <c r="I449" s="35" t="s">
        <v>272</v>
      </c>
      <c r="J449" s="45"/>
      <c r="K449" s="64">
        <f t="shared" si="800"/>
        <v>0</v>
      </c>
      <c r="N449" s="13">
        <f t="shared" si="801"/>
        <v>0</v>
      </c>
      <c r="O449" s="13">
        <f t="shared" si="802"/>
        <v>0</v>
      </c>
      <c r="P449" s="13">
        <f t="shared" si="803"/>
        <v>0</v>
      </c>
      <c r="Q449" s="13">
        <f t="shared" si="804"/>
        <v>0</v>
      </c>
      <c r="R449" s="13">
        <f t="shared" si="805"/>
        <v>0</v>
      </c>
      <c r="S449" s="14">
        <f t="shared" si="806"/>
        <v>0</v>
      </c>
      <c r="T449" s="86"/>
      <c r="U449" s="64">
        <f t="shared" si="807"/>
        <v>0</v>
      </c>
      <c r="V449" s="103"/>
      <c r="W449" s="103"/>
      <c r="X449" s="103"/>
      <c r="Y449" s="103"/>
      <c r="Z449" s="105">
        <f t="shared" si="716"/>
        <v>0</v>
      </c>
      <c r="AA449" s="103">
        <f t="shared" si="808"/>
        <v>0</v>
      </c>
    </row>
    <row r="450" spans="1:27" x14ac:dyDescent="0.2">
      <c r="A450" s="116">
        <v>3804</v>
      </c>
      <c r="B450" s="122" t="s">
        <v>164</v>
      </c>
      <c r="C450" s="15"/>
      <c r="D450" s="35"/>
      <c r="E450" s="11">
        <v>1</v>
      </c>
      <c r="F450" s="39"/>
      <c r="G450" s="16">
        <f t="shared" si="799"/>
        <v>1</v>
      </c>
      <c r="H450" s="11">
        <v>1</v>
      </c>
      <c r="I450" s="35" t="s">
        <v>272</v>
      </c>
      <c r="J450" s="45"/>
      <c r="K450" s="64">
        <f t="shared" si="800"/>
        <v>0</v>
      </c>
      <c r="N450" s="13">
        <f t="shared" si="801"/>
        <v>0</v>
      </c>
      <c r="O450" s="13">
        <f t="shared" si="802"/>
        <v>0</v>
      </c>
      <c r="P450" s="13">
        <f t="shared" si="803"/>
        <v>0</v>
      </c>
      <c r="Q450" s="13">
        <f t="shared" si="804"/>
        <v>0</v>
      </c>
      <c r="R450" s="13">
        <f t="shared" si="805"/>
        <v>0</v>
      </c>
      <c r="S450" s="14">
        <f t="shared" si="806"/>
        <v>0</v>
      </c>
      <c r="T450" s="86"/>
      <c r="U450" s="64">
        <f t="shared" si="807"/>
        <v>0</v>
      </c>
      <c r="V450" s="103"/>
      <c r="W450" s="103"/>
      <c r="X450" s="103"/>
      <c r="Y450" s="103"/>
      <c r="Z450" s="105">
        <f t="shared" si="716"/>
        <v>0</v>
      </c>
      <c r="AA450" s="103">
        <f t="shared" si="808"/>
        <v>0</v>
      </c>
    </row>
    <row r="451" spans="1:27" x14ac:dyDescent="0.2">
      <c r="A451" s="116" t="s">
        <v>397</v>
      </c>
      <c r="B451" s="122" t="s">
        <v>399</v>
      </c>
      <c r="C451" s="15"/>
      <c r="D451" s="35"/>
      <c r="E451" s="45">
        <v>1</v>
      </c>
      <c r="F451" s="39"/>
      <c r="G451" s="16">
        <f t="shared" si="799"/>
        <v>1</v>
      </c>
      <c r="H451" s="11">
        <v>1</v>
      </c>
      <c r="I451" s="35" t="s">
        <v>272</v>
      </c>
      <c r="J451" s="45"/>
      <c r="K451" s="64">
        <f t="shared" si="800"/>
        <v>0</v>
      </c>
      <c r="N451" s="13">
        <f t="shared" si="801"/>
        <v>0</v>
      </c>
      <c r="O451" s="13">
        <f t="shared" si="802"/>
        <v>0</v>
      </c>
      <c r="P451" s="13">
        <f t="shared" si="803"/>
        <v>0</v>
      </c>
      <c r="Q451" s="13">
        <f t="shared" si="804"/>
        <v>0</v>
      </c>
      <c r="R451" s="13">
        <f t="shared" si="805"/>
        <v>0</v>
      </c>
      <c r="S451" s="14">
        <f t="shared" si="806"/>
        <v>0</v>
      </c>
      <c r="T451" s="86"/>
      <c r="U451" s="64">
        <f t="shared" si="807"/>
        <v>0</v>
      </c>
      <c r="V451" s="103"/>
      <c r="W451" s="103"/>
      <c r="X451" s="103"/>
      <c r="Y451" s="103"/>
      <c r="Z451" s="105">
        <f t="shared" si="716"/>
        <v>0</v>
      </c>
      <c r="AA451" s="103">
        <f t="shared" si="808"/>
        <v>0</v>
      </c>
    </row>
    <row r="452" spans="1:27" x14ac:dyDescent="0.2">
      <c r="A452" s="116" t="s">
        <v>398</v>
      </c>
      <c r="B452" s="122" t="s">
        <v>400</v>
      </c>
      <c r="C452" s="15"/>
      <c r="D452" s="35"/>
      <c r="E452" s="45">
        <v>1</v>
      </c>
      <c r="F452" s="39"/>
      <c r="G452" s="16">
        <f t="shared" si="799"/>
        <v>1</v>
      </c>
      <c r="H452" s="11">
        <v>1</v>
      </c>
      <c r="I452" s="35" t="s">
        <v>272</v>
      </c>
      <c r="J452" s="45"/>
      <c r="K452" s="64">
        <f t="shared" si="800"/>
        <v>0</v>
      </c>
      <c r="N452" s="13">
        <f t="shared" si="801"/>
        <v>0</v>
      </c>
      <c r="O452" s="13">
        <f t="shared" si="802"/>
        <v>0</v>
      </c>
      <c r="P452" s="13">
        <f t="shared" si="803"/>
        <v>0</v>
      </c>
      <c r="Q452" s="13">
        <f t="shared" si="804"/>
        <v>0</v>
      </c>
      <c r="R452" s="13">
        <f t="shared" si="805"/>
        <v>0</v>
      </c>
      <c r="S452" s="14">
        <f t="shared" si="806"/>
        <v>0</v>
      </c>
      <c r="T452" s="86"/>
      <c r="U452" s="64">
        <f t="shared" si="807"/>
        <v>0</v>
      </c>
      <c r="V452" s="103"/>
      <c r="W452" s="103"/>
      <c r="X452" s="103"/>
      <c r="Y452" s="103"/>
      <c r="Z452" s="105">
        <f t="shared" si="716"/>
        <v>0</v>
      </c>
      <c r="AA452" s="103">
        <f t="shared" si="808"/>
        <v>0</v>
      </c>
    </row>
    <row r="453" spans="1:27" x14ac:dyDescent="0.2">
      <c r="A453" s="116">
        <v>3840</v>
      </c>
      <c r="B453" s="122" t="s">
        <v>165</v>
      </c>
      <c r="C453" s="15"/>
      <c r="D453" s="35"/>
      <c r="E453" s="11">
        <f>location</f>
        <v>0</v>
      </c>
      <c r="F453" s="39"/>
      <c r="G453" s="16">
        <f t="shared" si="799"/>
        <v>0</v>
      </c>
      <c r="H453" s="11">
        <v>1</v>
      </c>
      <c r="I453" s="35" t="s">
        <v>272</v>
      </c>
      <c r="J453" s="45"/>
      <c r="K453" s="64">
        <f t="shared" si="800"/>
        <v>0</v>
      </c>
      <c r="N453" s="13">
        <f t="shared" si="801"/>
        <v>0</v>
      </c>
      <c r="O453" s="13">
        <f t="shared" si="802"/>
        <v>0</v>
      </c>
      <c r="P453" s="13">
        <f t="shared" si="803"/>
        <v>0</v>
      </c>
      <c r="Q453" s="13">
        <f t="shared" si="804"/>
        <v>0</v>
      </c>
      <c r="R453" s="13">
        <f t="shared" si="805"/>
        <v>0</v>
      </c>
      <c r="S453" s="14">
        <f t="shared" si="806"/>
        <v>0</v>
      </c>
      <c r="T453" s="86"/>
      <c r="U453" s="64">
        <f t="shared" si="807"/>
        <v>0</v>
      </c>
      <c r="V453" s="103"/>
      <c r="W453" s="103"/>
      <c r="X453" s="103"/>
      <c r="Y453" s="103"/>
      <c r="Z453" s="105">
        <f t="shared" si="716"/>
        <v>0</v>
      </c>
      <c r="AA453" s="103">
        <f t="shared" si="808"/>
        <v>0</v>
      </c>
    </row>
    <row r="454" spans="1:27" x14ac:dyDescent="0.2">
      <c r="A454" s="116">
        <v>3843</v>
      </c>
      <c r="B454" s="122" t="s">
        <v>784</v>
      </c>
      <c r="C454" s="15"/>
      <c r="D454" s="35"/>
      <c r="E454" s="11">
        <v>1</v>
      </c>
      <c r="F454" s="39"/>
      <c r="G454" s="16">
        <f t="shared" ref="G454" si="809">SUM(D454:F454)</f>
        <v>1</v>
      </c>
      <c r="H454" s="11">
        <v>1</v>
      </c>
      <c r="I454" s="35" t="s">
        <v>226</v>
      </c>
      <c r="J454" s="45"/>
      <c r="K454" s="64">
        <f t="shared" ref="K454" si="810">G454*H454*J454</f>
        <v>0</v>
      </c>
      <c r="N454" s="13">
        <f t="shared" ref="N454" si="811">L454+M454</f>
        <v>0</v>
      </c>
      <c r="O454" s="13">
        <f t="shared" ref="O454" si="812">MAX(K454-N454,0)</f>
        <v>0</v>
      </c>
      <c r="P454" s="13">
        <f t="shared" ref="P454" si="813">N454+O454</f>
        <v>0</v>
      </c>
      <c r="Q454" s="13">
        <f t="shared" ref="Q454" si="814">K454-P454</f>
        <v>0</v>
      </c>
      <c r="R454" s="13">
        <f t="shared" ref="R454" si="815">S454-K454</f>
        <v>0</v>
      </c>
      <c r="S454" s="14">
        <f t="shared" ref="S454" si="816">K454</f>
        <v>0</v>
      </c>
      <c r="T454" s="86"/>
      <c r="U454" s="64">
        <f t="shared" ref="U454" si="817">MAX(K454-SUM(V454:Y454),0)</f>
        <v>0</v>
      </c>
      <c r="V454" s="103"/>
      <c r="W454" s="103"/>
      <c r="X454" s="103"/>
      <c r="Y454" s="103"/>
      <c r="Z454" s="105">
        <f t="shared" ref="Z454" si="818">K454-SUM(U454:Y454)</f>
        <v>0</v>
      </c>
      <c r="AA454" s="103">
        <f t="shared" si="808"/>
        <v>0</v>
      </c>
    </row>
    <row r="455" spans="1:27" x14ac:dyDescent="0.2">
      <c r="A455" s="116">
        <v>3844</v>
      </c>
      <c r="B455" s="122" t="s">
        <v>166</v>
      </c>
      <c r="C455" s="15"/>
      <c r="D455" s="35"/>
      <c r="E455" s="11">
        <f>location</f>
        <v>0</v>
      </c>
      <c r="F455" s="39"/>
      <c r="G455" s="16">
        <f t="shared" si="799"/>
        <v>0</v>
      </c>
      <c r="H455" s="11">
        <v>1</v>
      </c>
      <c r="I455" s="35" t="s">
        <v>272</v>
      </c>
      <c r="J455" s="45"/>
      <c r="K455" s="64">
        <f t="shared" si="800"/>
        <v>0</v>
      </c>
      <c r="N455" s="13">
        <f t="shared" si="801"/>
        <v>0</v>
      </c>
      <c r="O455" s="13">
        <f t="shared" si="802"/>
        <v>0</v>
      </c>
      <c r="P455" s="13">
        <f t="shared" si="803"/>
        <v>0</v>
      </c>
      <c r="Q455" s="13">
        <f t="shared" si="804"/>
        <v>0</v>
      </c>
      <c r="R455" s="13">
        <f t="shared" si="805"/>
        <v>0</v>
      </c>
      <c r="S455" s="14">
        <f t="shared" si="806"/>
        <v>0</v>
      </c>
      <c r="T455" s="86"/>
      <c r="U455" s="64">
        <f t="shared" si="807"/>
        <v>0</v>
      </c>
      <c r="V455" s="103"/>
      <c r="W455" s="103"/>
      <c r="X455" s="103"/>
      <c r="Y455" s="103"/>
      <c r="Z455" s="105">
        <f t="shared" si="716"/>
        <v>0</v>
      </c>
      <c r="AA455" s="103">
        <f t="shared" si="808"/>
        <v>0</v>
      </c>
    </row>
    <row r="456" spans="1:27" x14ac:dyDescent="0.2">
      <c r="A456" s="116" t="s">
        <v>401</v>
      </c>
      <c r="B456" s="122" t="s">
        <v>402</v>
      </c>
      <c r="C456" s="15"/>
      <c r="D456" s="35"/>
      <c r="E456" s="45">
        <v>1</v>
      </c>
      <c r="F456" s="39"/>
      <c r="G456" s="16">
        <f t="shared" si="799"/>
        <v>1</v>
      </c>
      <c r="H456" s="11">
        <v>1</v>
      </c>
      <c r="I456" s="35" t="s">
        <v>226</v>
      </c>
      <c r="J456" s="45"/>
      <c r="K456" s="64">
        <f t="shared" si="800"/>
        <v>0</v>
      </c>
      <c r="N456" s="13">
        <f t="shared" si="801"/>
        <v>0</v>
      </c>
      <c r="O456" s="13">
        <f t="shared" si="802"/>
        <v>0</v>
      </c>
      <c r="P456" s="13">
        <f t="shared" si="803"/>
        <v>0</v>
      </c>
      <c r="Q456" s="13">
        <f t="shared" si="804"/>
        <v>0</v>
      </c>
      <c r="R456" s="13">
        <f t="shared" si="805"/>
        <v>0</v>
      </c>
      <c r="S456" s="14">
        <f t="shared" si="806"/>
        <v>0</v>
      </c>
      <c r="T456" s="86"/>
      <c r="U456" s="64">
        <f t="shared" si="807"/>
        <v>0</v>
      </c>
      <c r="V456" s="103"/>
      <c r="W456" s="103"/>
      <c r="X456" s="103"/>
      <c r="Y456" s="103"/>
      <c r="Z456" s="105">
        <f t="shared" si="716"/>
        <v>0</v>
      </c>
      <c r="AA456" s="103">
        <f t="shared" si="808"/>
        <v>0</v>
      </c>
    </row>
    <row r="457" spans="1:27" x14ac:dyDescent="0.2">
      <c r="A457" s="116">
        <v>3846</v>
      </c>
      <c r="B457" s="122" t="s">
        <v>403</v>
      </c>
      <c r="C457" s="15"/>
      <c r="D457" s="35"/>
      <c r="E457" s="45">
        <v>1</v>
      </c>
      <c r="F457" s="39"/>
      <c r="G457" s="16">
        <f t="shared" si="799"/>
        <v>1</v>
      </c>
      <c r="H457" s="11">
        <v>1</v>
      </c>
      <c r="I457" s="35" t="s">
        <v>226</v>
      </c>
      <c r="J457" s="45"/>
      <c r="K457" s="64">
        <f t="shared" si="800"/>
        <v>0</v>
      </c>
      <c r="N457" s="13">
        <f t="shared" si="801"/>
        <v>0</v>
      </c>
      <c r="O457" s="13">
        <f t="shared" si="802"/>
        <v>0</v>
      </c>
      <c r="P457" s="13">
        <f t="shared" si="803"/>
        <v>0</v>
      </c>
      <c r="Q457" s="13">
        <f t="shared" si="804"/>
        <v>0</v>
      </c>
      <c r="R457" s="13">
        <f t="shared" si="805"/>
        <v>0</v>
      </c>
      <c r="S457" s="14">
        <f t="shared" si="806"/>
        <v>0</v>
      </c>
      <c r="T457" s="86"/>
      <c r="U457" s="64">
        <f t="shared" si="807"/>
        <v>0</v>
      </c>
      <c r="V457" s="103"/>
      <c r="W457" s="103"/>
      <c r="X457" s="103"/>
      <c r="Y457" s="103"/>
      <c r="Z457" s="105">
        <f t="shared" si="716"/>
        <v>0</v>
      </c>
      <c r="AA457" s="103">
        <f t="shared" si="808"/>
        <v>0</v>
      </c>
    </row>
    <row r="458" spans="1:27" x14ac:dyDescent="0.2">
      <c r="A458" s="116" t="s">
        <v>404</v>
      </c>
      <c r="B458" s="122" t="s">
        <v>405</v>
      </c>
      <c r="C458" s="15"/>
      <c r="D458" s="35"/>
      <c r="E458" s="45">
        <v>1</v>
      </c>
      <c r="F458" s="39"/>
      <c r="G458" s="16">
        <f t="shared" si="799"/>
        <v>1</v>
      </c>
      <c r="H458" s="11">
        <v>1</v>
      </c>
      <c r="I458" s="35" t="s">
        <v>226</v>
      </c>
      <c r="J458" s="45"/>
      <c r="K458" s="64">
        <f t="shared" si="800"/>
        <v>0</v>
      </c>
      <c r="N458" s="13">
        <f t="shared" si="801"/>
        <v>0</v>
      </c>
      <c r="O458" s="13">
        <f t="shared" si="802"/>
        <v>0</v>
      </c>
      <c r="P458" s="13">
        <f t="shared" si="803"/>
        <v>0</v>
      </c>
      <c r="Q458" s="13">
        <f t="shared" si="804"/>
        <v>0</v>
      </c>
      <c r="R458" s="13">
        <f t="shared" si="805"/>
        <v>0</v>
      </c>
      <c r="S458" s="14">
        <f t="shared" si="806"/>
        <v>0</v>
      </c>
      <c r="T458" s="86"/>
      <c r="U458" s="64">
        <f t="shared" si="807"/>
        <v>0</v>
      </c>
      <c r="V458" s="103"/>
      <c r="W458" s="103"/>
      <c r="X458" s="103"/>
      <c r="Y458" s="103"/>
      <c r="Z458" s="105">
        <f t="shared" si="716"/>
        <v>0</v>
      </c>
      <c r="AA458" s="103">
        <f t="shared" si="808"/>
        <v>0</v>
      </c>
    </row>
    <row r="459" spans="1:27" x14ac:dyDescent="0.2">
      <c r="A459" s="116">
        <v>3855</v>
      </c>
      <c r="B459" s="122" t="s">
        <v>785</v>
      </c>
      <c r="C459" s="15"/>
      <c r="D459" s="35"/>
      <c r="E459" s="45">
        <v>1</v>
      </c>
      <c r="F459" s="39"/>
      <c r="G459" s="16">
        <f t="shared" si="799"/>
        <v>1</v>
      </c>
      <c r="H459" s="11">
        <v>1</v>
      </c>
      <c r="I459" s="35" t="s">
        <v>226</v>
      </c>
      <c r="J459" s="45"/>
      <c r="K459" s="64">
        <f t="shared" si="800"/>
        <v>0</v>
      </c>
      <c r="N459" s="13">
        <f t="shared" si="801"/>
        <v>0</v>
      </c>
      <c r="O459" s="13">
        <f t="shared" si="802"/>
        <v>0</v>
      </c>
      <c r="P459" s="13">
        <f t="shared" si="803"/>
        <v>0</v>
      </c>
      <c r="Q459" s="13">
        <f t="shared" si="804"/>
        <v>0</v>
      </c>
      <c r="R459" s="13">
        <f t="shared" si="805"/>
        <v>0</v>
      </c>
      <c r="S459" s="14">
        <f t="shared" si="806"/>
        <v>0</v>
      </c>
      <c r="T459" s="86"/>
      <c r="U459" s="64">
        <f t="shared" si="807"/>
        <v>0</v>
      </c>
      <c r="V459" s="103"/>
      <c r="W459" s="103"/>
      <c r="X459" s="103"/>
      <c r="Y459" s="103"/>
      <c r="Z459" s="105">
        <f t="shared" si="716"/>
        <v>0</v>
      </c>
      <c r="AA459" s="103">
        <f t="shared" si="808"/>
        <v>0</v>
      </c>
    </row>
    <row r="460" spans="1:27" x14ac:dyDescent="0.2">
      <c r="A460" s="116" t="s">
        <v>406</v>
      </c>
      <c r="B460" s="122" t="s">
        <v>407</v>
      </c>
      <c r="C460" s="15"/>
      <c r="D460" s="35"/>
      <c r="E460" s="45">
        <v>1</v>
      </c>
      <c r="F460" s="39"/>
      <c r="G460" s="16">
        <f t="shared" si="799"/>
        <v>1</v>
      </c>
      <c r="H460" s="11">
        <v>1</v>
      </c>
      <c r="I460" s="35" t="s">
        <v>226</v>
      </c>
      <c r="J460" s="45"/>
      <c r="K460" s="64">
        <f t="shared" si="800"/>
        <v>0</v>
      </c>
      <c r="N460" s="13">
        <f t="shared" si="801"/>
        <v>0</v>
      </c>
      <c r="O460" s="13">
        <f t="shared" si="802"/>
        <v>0</v>
      </c>
      <c r="P460" s="13">
        <f t="shared" si="803"/>
        <v>0</v>
      </c>
      <c r="Q460" s="13">
        <f t="shared" si="804"/>
        <v>0</v>
      </c>
      <c r="R460" s="13">
        <f t="shared" si="805"/>
        <v>0</v>
      </c>
      <c r="S460" s="14">
        <f t="shared" si="806"/>
        <v>0</v>
      </c>
      <c r="T460" s="86"/>
      <c r="U460" s="64">
        <f t="shared" si="807"/>
        <v>0</v>
      </c>
      <c r="V460" s="103"/>
      <c r="W460" s="103"/>
      <c r="X460" s="103"/>
      <c r="Y460" s="103"/>
      <c r="Z460" s="105">
        <f t="shared" si="716"/>
        <v>0</v>
      </c>
      <c r="AA460" s="103">
        <f t="shared" si="808"/>
        <v>0</v>
      </c>
    </row>
    <row r="461" spans="1:27" x14ac:dyDescent="0.2">
      <c r="A461" s="116">
        <v>3883</v>
      </c>
      <c r="B461" s="122" t="s">
        <v>167</v>
      </c>
      <c r="C461" s="15"/>
      <c r="D461" s="35"/>
      <c r="E461" s="11">
        <f>location</f>
        <v>0</v>
      </c>
      <c r="F461" s="39"/>
      <c r="G461" s="16">
        <f t="shared" si="799"/>
        <v>0</v>
      </c>
      <c r="H461" s="11">
        <v>1</v>
      </c>
      <c r="I461" s="35" t="s">
        <v>272</v>
      </c>
      <c r="J461" s="45"/>
      <c r="K461" s="64">
        <f t="shared" si="800"/>
        <v>0</v>
      </c>
      <c r="N461" s="13">
        <f t="shared" si="801"/>
        <v>0</v>
      </c>
      <c r="O461" s="13">
        <f t="shared" si="802"/>
        <v>0</v>
      </c>
      <c r="P461" s="13">
        <f t="shared" si="803"/>
        <v>0</v>
      </c>
      <c r="Q461" s="13">
        <f t="shared" si="804"/>
        <v>0</v>
      </c>
      <c r="R461" s="13">
        <f t="shared" si="805"/>
        <v>0</v>
      </c>
      <c r="S461" s="14">
        <f t="shared" si="806"/>
        <v>0</v>
      </c>
      <c r="T461" s="86"/>
      <c r="U461" s="64">
        <f t="shared" si="807"/>
        <v>0</v>
      </c>
      <c r="V461" s="103"/>
      <c r="W461" s="103"/>
      <c r="X461" s="103"/>
      <c r="Y461" s="103"/>
      <c r="Z461" s="105">
        <f t="shared" si="716"/>
        <v>0</v>
      </c>
      <c r="AA461" s="103">
        <f t="shared" si="808"/>
        <v>0</v>
      </c>
    </row>
    <row r="462" spans="1:27" x14ac:dyDescent="0.2">
      <c r="A462" s="116"/>
      <c r="B462" s="124" t="s">
        <v>265</v>
      </c>
      <c r="C462" s="15"/>
      <c r="D462" s="35"/>
      <c r="E462" s="45"/>
      <c r="F462" s="39"/>
      <c r="G462" s="16"/>
      <c r="I462" s="35"/>
      <c r="J462" s="45"/>
      <c r="K462" s="66">
        <f>SUM(K447:K461)</f>
        <v>0</v>
      </c>
      <c r="L462" s="22"/>
      <c r="M462" s="22"/>
      <c r="N462" s="22">
        <f t="shared" ref="N462:Z462" si="819">SUM(N447:N461)</f>
        <v>0</v>
      </c>
      <c r="O462" s="22">
        <f t="shared" si="819"/>
        <v>0</v>
      </c>
      <c r="P462" s="22">
        <f t="shared" si="819"/>
        <v>0</v>
      </c>
      <c r="Q462" s="22">
        <f t="shared" si="819"/>
        <v>0</v>
      </c>
      <c r="R462" s="22">
        <f t="shared" si="819"/>
        <v>0</v>
      </c>
      <c r="S462" s="23">
        <f t="shared" si="819"/>
        <v>0</v>
      </c>
      <c r="T462" s="85">
        <f t="shared" si="819"/>
        <v>0</v>
      </c>
      <c r="U462" s="66">
        <f t="shared" si="819"/>
        <v>0</v>
      </c>
      <c r="V462" s="112">
        <f t="shared" si="819"/>
        <v>0</v>
      </c>
      <c r="W462" s="112">
        <f t="shared" si="819"/>
        <v>0</v>
      </c>
      <c r="X462" s="112"/>
      <c r="Y462" s="112">
        <f t="shared" si="819"/>
        <v>0</v>
      </c>
      <c r="Z462" s="66">
        <f t="shared" si="819"/>
        <v>0</v>
      </c>
      <c r="AA462" s="112">
        <f>SUM(AA447:AA461)</f>
        <v>0</v>
      </c>
    </row>
    <row r="463" spans="1:27" x14ac:dyDescent="0.2">
      <c r="A463" s="62"/>
      <c r="B463" s="122"/>
      <c r="C463" s="15"/>
      <c r="J463" s="45"/>
      <c r="T463" s="86"/>
      <c r="U463" s="64"/>
      <c r="V463" s="103"/>
      <c r="W463" s="103"/>
      <c r="X463" s="103"/>
      <c r="Y463" s="103"/>
      <c r="AA463" s="103"/>
    </row>
    <row r="464" spans="1:27" x14ac:dyDescent="0.2">
      <c r="A464" s="118" t="s">
        <v>205</v>
      </c>
      <c r="B464" s="98" t="s">
        <v>246</v>
      </c>
      <c r="C464" s="15"/>
      <c r="I464" s="40"/>
      <c r="J464" s="45"/>
      <c r="T464" s="86"/>
      <c r="U464" s="64"/>
      <c r="V464" s="103"/>
      <c r="W464" s="103"/>
      <c r="X464" s="103"/>
      <c r="Y464" s="103"/>
      <c r="AA464" s="103"/>
    </row>
    <row r="465" spans="1:27" x14ac:dyDescent="0.2">
      <c r="A465" s="116" t="s">
        <v>386</v>
      </c>
      <c r="B465" s="122" t="s">
        <v>387</v>
      </c>
      <c r="C465" s="15"/>
      <c r="E465" s="11">
        <v>1</v>
      </c>
      <c r="G465" s="16">
        <f t="shared" ref="G465:G472" si="820">SUM(D465:F465)</f>
        <v>1</v>
      </c>
      <c r="H465" s="11">
        <v>1</v>
      </c>
      <c r="I465" s="35" t="s">
        <v>272</v>
      </c>
      <c r="J465" s="45"/>
      <c r="K465" s="64">
        <f t="shared" ref="K465:K472" si="821">G465*H465*J465</f>
        <v>0</v>
      </c>
      <c r="N465" s="13">
        <f t="shared" ref="N465:N472" si="822">L465+M465</f>
        <v>0</v>
      </c>
      <c r="O465" s="13">
        <f t="shared" ref="O465:O472" si="823">MAX(K465-N465,0)</f>
        <v>0</v>
      </c>
      <c r="P465" s="13">
        <f t="shared" ref="P465:P472" si="824">N465+O465</f>
        <v>0</v>
      </c>
      <c r="Q465" s="13">
        <f t="shared" ref="Q465:Q472" si="825">K465-P465</f>
        <v>0</v>
      </c>
      <c r="R465" s="13">
        <f t="shared" ref="R465:R472" si="826">S465-K465</f>
        <v>0</v>
      </c>
      <c r="S465" s="14">
        <f t="shared" ref="S465:S472" si="827">K465</f>
        <v>0</v>
      </c>
      <c r="T465" s="86"/>
      <c r="U465" s="64">
        <f t="shared" ref="U465:U472" si="828">MAX(K465-SUM(V465:Y465),0)</f>
        <v>0</v>
      </c>
      <c r="V465" s="103"/>
      <c r="W465" s="103"/>
      <c r="X465" s="103"/>
      <c r="Y465" s="103"/>
      <c r="Z465" s="105">
        <f t="shared" ref="Z465:Z508" si="829">K465-SUM(U465:Y465)</f>
        <v>0</v>
      </c>
      <c r="AA465" s="103">
        <f t="shared" ref="AA465:AA471" si="830">U465</f>
        <v>0</v>
      </c>
    </row>
    <row r="466" spans="1:27" x14ac:dyDescent="0.2">
      <c r="A466" s="116">
        <v>3903</v>
      </c>
      <c r="B466" s="122" t="s">
        <v>163</v>
      </c>
      <c r="C466" s="15"/>
      <c r="E466" s="11">
        <v>1</v>
      </c>
      <c r="G466" s="16">
        <f t="shared" ref="G466" si="831">SUM(D466:F466)</f>
        <v>1</v>
      </c>
      <c r="H466" s="11">
        <v>1</v>
      </c>
      <c r="I466" s="35" t="s">
        <v>272</v>
      </c>
      <c r="J466" s="45"/>
      <c r="K466" s="64">
        <f t="shared" ref="K466" si="832">G466*H466*J466</f>
        <v>0</v>
      </c>
      <c r="N466" s="13">
        <f t="shared" ref="N466" si="833">L466+M466</f>
        <v>0</v>
      </c>
      <c r="O466" s="13">
        <f t="shared" ref="O466" si="834">MAX(K466-N466,0)</f>
        <v>0</v>
      </c>
      <c r="P466" s="13">
        <f t="shared" ref="P466" si="835">N466+O466</f>
        <v>0</v>
      </c>
      <c r="Q466" s="13">
        <f t="shared" ref="Q466" si="836">K466-P466</f>
        <v>0</v>
      </c>
      <c r="R466" s="13">
        <f t="shared" ref="R466" si="837">S466-K466</f>
        <v>0</v>
      </c>
      <c r="S466" s="14">
        <f t="shared" ref="S466" si="838">K466</f>
        <v>0</v>
      </c>
      <c r="T466" s="86"/>
      <c r="U466" s="64">
        <f t="shared" ref="U466" si="839">MAX(K466-SUM(V466:Y466),0)</f>
        <v>0</v>
      </c>
      <c r="V466" s="103"/>
      <c r="W466" s="103"/>
      <c r="X466" s="103"/>
      <c r="Y466" s="103"/>
      <c r="Z466" s="105">
        <f t="shared" ref="Z466" si="840">K466-SUM(U466:Y466)</f>
        <v>0</v>
      </c>
      <c r="AA466" s="103">
        <f t="shared" si="830"/>
        <v>0</v>
      </c>
    </row>
    <row r="467" spans="1:27" x14ac:dyDescent="0.2">
      <c r="A467" s="116">
        <v>3940</v>
      </c>
      <c r="B467" s="122" t="s">
        <v>123</v>
      </c>
      <c r="C467" s="15"/>
      <c r="D467" s="11">
        <f>E467*0.75</f>
        <v>0</v>
      </c>
      <c r="E467" s="11">
        <f>shoot-location</f>
        <v>0</v>
      </c>
      <c r="F467" s="35">
        <f>E467*0.25</f>
        <v>0</v>
      </c>
      <c r="G467" s="16">
        <f t="shared" si="820"/>
        <v>0</v>
      </c>
      <c r="H467" s="11">
        <v>1</v>
      </c>
      <c r="I467" s="35" t="s">
        <v>272</v>
      </c>
      <c r="J467" s="45"/>
      <c r="K467" s="64">
        <f t="shared" si="821"/>
        <v>0</v>
      </c>
      <c r="N467" s="13">
        <f t="shared" si="822"/>
        <v>0</v>
      </c>
      <c r="O467" s="13">
        <f t="shared" si="823"/>
        <v>0</v>
      </c>
      <c r="P467" s="13">
        <f t="shared" si="824"/>
        <v>0</v>
      </c>
      <c r="Q467" s="13">
        <f t="shared" si="825"/>
        <v>0</v>
      </c>
      <c r="R467" s="13">
        <f t="shared" si="826"/>
        <v>0</v>
      </c>
      <c r="S467" s="14">
        <f t="shared" si="827"/>
        <v>0</v>
      </c>
      <c r="T467" s="86"/>
      <c r="U467" s="64">
        <f t="shared" si="828"/>
        <v>0</v>
      </c>
      <c r="V467" s="103"/>
      <c r="W467" s="103"/>
      <c r="X467" s="103"/>
      <c r="Y467" s="103"/>
      <c r="Z467" s="105">
        <f t="shared" si="829"/>
        <v>0</v>
      </c>
      <c r="AA467" s="103">
        <f t="shared" si="830"/>
        <v>0</v>
      </c>
    </row>
    <row r="468" spans="1:27" x14ac:dyDescent="0.2">
      <c r="A468" s="116" t="s">
        <v>388</v>
      </c>
      <c r="B468" s="122" t="s">
        <v>389</v>
      </c>
      <c r="C468" s="15"/>
      <c r="E468" s="11">
        <v>1</v>
      </c>
      <c r="G468" s="16">
        <f t="shared" si="820"/>
        <v>1</v>
      </c>
      <c r="H468" s="11">
        <v>1</v>
      </c>
      <c r="I468" s="35" t="s">
        <v>272</v>
      </c>
      <c r="J468" s="45"/>
      <c r="K468" s="64">
        <f t="shared" si="821"/>
        <v>0</v>
      </c>
      <c r="N468" s="13">
        <f t="shared" si="822"/>
        <v>0</v>
      </c>
      <c r="O468" s="13">
        <f t="shared" si="823"/>
        <v>0</v>
      </c>
      <c r="P468" s="13">
        <f t="shared" si="824"/>
        <v>0</v>
      </c>
      <c r="Q468" s="13">
        <f t="shared" si="825"/>
        <v>0</v>
      </c>
      <c r="R468" s="13">
        <f t="shared" si="826"/>
        <v>0</v>
      </c>
      <c r="S468" s="14">
        <f t="shared" si="827"/>
        <v>0</v>
      </c>
      <c r="T468" s="86"/>
      <c r="U468" s="64">
        <f t="shared" si="828"/>
        <v>0</v>
      </c>
      <c r="V468" s="103"/>
      <c r="W468" s="103"/>
      <c r="X468" s="103"/>
      <c r="Y468" s="103"/>
      <c r="Z468" s="105">
        <f t="shared" si="829"/>
        <v>0</v>
      </c>
      <c r="AA468" s="103">
        <f t="shared" si="830"/>
        <v>0</v>
      </c>
    </row>
    <row r="469" spans="1:27" x14ac:dyDescent="0.2">
      <c r="A469" s="116">
        <v>3943</v>
      </c>
      <c r="B469" s="122" t="s">
        <v>124</v>
      </c>
      <c r="C469" s="15"/>
      <c r="D469" s="11">
        <f>E469*0.75</f>
        <v>0</v>
      </c>
      <c r="E469" s="11">
        <f>shoot-location</f>
        <v>0</v>
      </c>
      <c r="F469" s="35">
        <f>E469*0.25</f>
        <v>0</v>
      </c>
      <c r="G469" s="16">
        <f t="shared" si="820"/>
        <v>0</v>
      </c>
      <c r="H469" s="11">
        <v>1</v>
      </c>
      <c r="I469" s="35" t="s">
        <v>272</v>
      </c>
      <c r="J469" s="45"/>
      <c r="K469" s="64">
        <f t="shared" si="821"/>
        <v>0</v>
      </c>
      <c r="N469" s="13">
        <f t="shared" si="822"/>
        <v>0</v>
      </c>
      <c r="O469" s="13">
        <f t="shared" si="823"/>
        <v>0</v>
      </c>
      <c r="P469" s="13">
        <f t="shared" si="824"/>
        <v>0</v>
      </c>
      <c r="Q469" s="13">
        <f t="shared" si="825"/>
        <v>0</v>
      </c>
      <c r="R469" s="13">
        <f t="shared" si="826"/>
        <v>0</v>
      </c>
      <c r="S469" s="14">
        <f t="shared" si="827"/>
        <v>0</v>
      </c>
      <c r="T469" s="86"/>
      <c r="U469" s="64">
        <f t="shared" si="828"/>
        <v>0</v>
      </c>
      <c r="V469" s="103"/>
      <c r="W469" s="103"/>
      <c r="X469" s="103"/>
      <c r="Y469" s="103"/>
      <c r="Z469" s="105">
        <f t="shared" si="829"/>
        <v>0</v>
      </c>
      <c r="AA469" s="103">
        <f t="shared" si="830"/>
        <v>0</v>
      </c>
    </row>
    <row r="470" spans="1:27" x14ac:dyDescent="0.2">
      <c r="A470" s="116" t="s">
        <v>786</v>
      </c>
      <c r="B470" s="122" t="s">
        <v>390</v>
      </c>
      <c r="C470" s="15"/>
      <c r="E470" s="11">
        <v>1</v>
      </c>
      <c r="G470" s="16">
        <f t="shared" si="820"/>
        <v>1</v>
      </c>
      <c r="H470" s="11">
        <v>1</v>
      </c>
      <c r="I470" s="35" t="s">
        <v>226</v>
      </c>
      <c r="J470" s="45"/>
      <c r="K470" s="64">
        <f t="shared" si="821"/>
        <v>0</v>
      </c>
      <c r="N470" s="13">
        <f t="shared" si="822"/>
        <v>0</v>
      </c>
      <c r="O470" s="13">
        <f t="shared" si="823"/>
        <v>0</v>
      </c>
      <c r="P470" s="13">
        <f t="shared" si="824"/>
        <v>0</v>
      </c>
      <c r="Q470" s="13">
        <f t="shared" si="825"/>
        <v>0</v>
      </c>
      <c r="R470" s="13">
        <f t="shared" si="826"/>
        <v>0</v>
      </c>
      <c r="S470" s="14">
        <f t="shared" si="827"/>
        <v>0</v>
      </c>
      <c r="T470" s="86"/>
      <c r="U470" s="64">
        <f t="shared" si="828"/>
        <v>0</v>
      </c>
      <c r="V470" s="103"/>
      <c r="W470" s="103"/>
      <c r="X470" s="103"/>
      <c r="Y470" s="103"/>
      <c r="Z470" s="105">
        <f t="shared" si="829"/>
        <v>0</v>
      </c>
      <c r="AA470" s="103">
        <f t="shared" si="830"/>
        <v>0</v>
      </c>
    </row>
    <row r="471" spans="1:27" x14ac:dyDescent="0.2">
      <c r="A471" s="116" t="s">
        <v>393</v>
      </c>
      <c r="B471" s="122" t="s">
        <v>391</v>
      </c>
      <c r="C471" s="15"/>
      <c r="E471" s="11">
        <v>1</v>
      </c>
      <c r="G471" s="16">
        <f t="shared" si="820"/>
        <v>1</v>
      </c>
      <c r="H471" s="11">
        <v>1</v>
      </c>
      <c r="I471" s="35" t="s">
        <v>226</v>
      </c>
      <c r="J471" s="45"/>
      <c r="K471" s="64">
        <f t="shared" si="821"/>
        <v>0</v>
      </c>
      <c r="N471" s="13">
        <f t="shared" si="822"/>
        <v>0</v>
      </c>
      <c r="O471" s="13">
        <f t="shared" si="823"/>
        <v>0</v>
      </c>
      <c r="P471" s="13">
        <f t="shared" si="824"/>
        <v>0</v>
      </c>
      <c r="Q471" s="13">
        <f t="shared" si="825"/>
        <v>0</v>
      </c>
      <c r="R471" s="13">
        <f t="shared" si="826"/>
        <v>0</v>
      </c>
      <c r="S471" s="14">
        <f t="shared" si="827"/>
        <v>0</v>
      </c>
      <c r="T471" s="86"/>
      <c r="U471" s="64">
        <f t="shared" si="828"/>
        <v>0</v>
      </c>
      <c r="V471" s="103"/>
      <c r="W471" s="103"/>
      <c r="X471" s="103"/>
      <c r="Y471" s="103"/>
      <c r="Z471" s="105">
        <f t="shared" si="829"/>
        <v>0</v>
      </c>
      <c r="AA471" s="103">
        <f t="shared" si="830"/>
        <v>0</v>
      </c>
    </row>
    <row r="472" spans="1:27" x14ac:dyDescent="0.2">
      <c r="A472" s="116" t="s">
        <v>394</v>
      </c>
      <c r="B472" s="122" t="s">
        <v>392</v>
      </c>
      <c r="C472" s="15"/>
      <c r="E472" s="11">
        <v>1</v>
      </c>
      <c r="G472" s="16">
        <f t="shared" si="820"/>
        <v>1</v>
      </c>
      <c r="H472" s="11">
        <v>1</v>
      </c>
      <c r="I472" s="35" t="s">
        <v>226</v>
      </c>
      <c r="J472" s="45"/>
      <c r="K472" s="64">
        <f t="shared" si="821"/>
        <v>0</v>
      </c>
      <c r="N472" s="13">
        <f t="shared" si="822"/>
        <v>0</v>
      </c>
      <c r="O472" s="13">
        <f t="shared" si="823"/>
        <v>0</v>
      </c>
      <c r="P472" s="13">
        <f t="shared" si="824"/>
        <v>0</v>
      </c>
      <c r="Q472" s="13">
        <f t="shared" si="825"/>
        <v>0</v>
      </c>
      <c r="R472" s="13">
        <f t="shared" si="826"/>
        <v>0</v>
      </c>
      <c r="S472" s="14">
        <f t="shared" si="827"/>
        <v>0</v>
      </c>
      <c r="T472" s="86"/>
      <c r="U472" s="64">
        <f t="shared" si="828"/>
        <v>0</v>
      </c>
      <c r="V472" s="103"/>
      <c r="W472" s="103"/>
      <c r="X472" s="103"/>
      <c r="Y472" s="103"/>
      <c r="Z472" s="105">
        <f t="shared" si="829"/>
        <v>0</v>
      </c>
      <c r="AA472" s="111"/>
    </row>
    <row r="473" spans="1:27" x14ac:dyDescent="0.2">
      <c r="A473" s="62"/>
      <c r="B473" s="124" t="s">
        <v>265</v>
      </c>
      <c r="C473" s="15"/>
      <c r="J473" s="45"/>
      <c r="K473" s="66">
        <f t="shared" ref="K473:Z473" si="841">SUM(K465:K472)</f>
        <v>0</v>
      </c>
      <c r="L473" s="22"/>
      <c r="M473" s="22"/>
      <c r="N473" s="22">
        <f t="shared" si="841"/>
        <v>0</v>
      </c>
      <c r="O473" s="22">
        <f t="shared" si="841"/>
        <v>0</v>
      </c>
      <c r="P473" s="22">
        <f t="shared" si="841"/>
        <v>0</v>
      </c>
      <c r="Q473" s="22">
        <f t="shared" si="841"/>
        <v>0</v>
      </c>
      <c r="R473" s="22">
        <f t="shared" si="841"/>
        <v>0</v>
      </c>
      <c r="S473" s="23">
        <f t="shared" si="841"/>
        <v>0</v>
      </c>
      <c r="T473" s="85">
        <f t="shared" si="841"/>
        <v>0</v>
      </c>
      <c r="U473" s="66">
        <f t="shared" si="841"/>
        <v>0</v>
      </c>
      <c r="V473" s="112">
        <f t="shared" si="841"/>
        <v>0</v>
      </c>
      <c r="W473" s="112">
        <f t="shared" si="841"/>
        <v>0</v>
      </c>
      <c r="X473" s="112"/>
      <c r="Y473" s="112">
        <f t="shared" si="841"/>
        <v>0</v>
      </c>
      <c r="Z473" s="66">
        <f t="shared" si="841"/>
        <v>0</v>
      </c>
      <c r="AA473" s="112">
        <f>SUM(AA465:AA472)</f>
        <v>0</v>
      </c>
    </row>
    <row r="474" spans="1:27" x14ac:dyDescent="0.2">
      <c r="A474" s="116"/>
      <c r="B474" s="122"/>
      <c r="C474" s="15"/>
      <c r="F474" s="11"/>
      <c r="J474" s="45"/>
      <c r="P474" s="13"/>
      <c r="T474" s="86"/>
      <c r="U474" s="64"/>
      <c r="V474" s="103"/>
      <c r="W474" s="103"/>
      <c r="X474" s="103"/>
      <c r="Y474" s="103"/>
      <c r="AA474" s="103"/>
    </row>
    <row r="475" spans="1:27" x14ac:dyDescent="0.2">
      <c r="A475" s="118" t="s">
        <v>207</v>
      </c>
      <c r="B475" s="98" t="s">
        <v>247</v>
      </c>
      <c r="C475" s="15"/>
      <c r="D475" s="35"/>
      <c r="E475" s="45"/>
      <c r="F475" s="39"/>
      <c r="G475" s="16"/>
      <c r="I475" s="35"/>
      <c r="J475" s="45"/>
      <c r="P475" s="13"/>
      <c r="T475" s="86"/>
      <c r="U475" s="64"/>
      <c r="V475" s="103"/>
      <c r="W475" s="103"/>
      <c r="X475" s="103"/>
      <c r="Y475" s="103"/>
      <c r="AA475" s="103"/>
    </row>
    <row r="476" spans="1:27" x14ac:dyDescent="0.2">
      <c r="A476" s="116">
        <v>4001</v>
      </c>
      <c r="B476" s="122" t="s">
        <v>115</v>
      </c>
      <c r="C476" s="15"/>
      <c r="D476" s="35">
        <f>E476/10</f>
        <v>0</v>
      </c>
      <c r="E476" s="11">
        <f>shoot</f>
        <v>0</v>
      </c>
      <c r="F476" s="39"/>
      <c r="G476" s="16">
        <f t="shared" ref="G476:G490" si="842">SUM(D476:F476)</f>
        <v>0</v>
      </c>
      <c r="H476" s="11">
        <v>1</v>
      </c>
      <c r="I476" s="35" t="s">
        <v>272</v>
      </c>
      <c r="J476" s="45"/>
      <c r="K476" s="64">
        <f t="shared" ref="K476:K490" si="843">G476*H476*J476</f>
        <v>0</v>
      </c>
      <c r="N476" s="13">
        <f t="shared" ref="N476:N490" si="844">L476+M476</f>
        <v>0</v>
      </c>
      <c r="O476" s="13">
        <f t="shared" ref="O476:O490" si="845">MAX(K476-N476,0)</f>
        <v>0</v>
      </c>
      <c r="P476" s="13">
        <f t="shared" ref="P476:P490" si="846">N476+O476</f>
        <v>0</v>
      </c>
      <c r="Q476" s="13">
        <f t="shared" ref="Q476:Q490" si="847">K476-P476</f>
        <v>0</v>
      </c>
      <c r="R476" s="13">
        <f t="shared" ref="R476:R490" si="848">S476-K476</f>
        <v>0</v>
      </c>
      <c r="S476" s="14">
        <f t="shared" ref="S476:S490" si="849">K476</f>
        <v>0</v>
      </c>
      <c r="T476" s="86"/>
      <c r="U476" s="64">
        <f t="shared" ref="U476:U490" si="850">MAX(K476-SUM(V476:Y476),0)</f>
        <v>0</v>
      </c>
      <c r="V476" s="103"/>
      <c r="W476" s="103"/>
      <c r="X476" s="103"/>
      <c r="Y476" s="103"/>
      <c r="Z476" s="105">
        <f t="shared" si="829"/>
        <v>0</v>
      </c>
      <c r="AA476" s="103">
        <f t="shared" ref="AA476:AA483" si="851">U476</f>
        <v>0</v>
      </c>
    </row>
    <row r="477" spans="1:27" x14ac:dyDescent="0.2">
      <c r="A477" s="116">
        <v>4002</v>
      </c>
      <c r="B477" s="122" t="s">
        <v>381</v>
      </c>
      <c r="C477" s="15"/>
      <c r="D477" s="35"/>
      <c r="E477" s="11">
        <f>shoot</f>
        <v>0</v>
      </c>
      <c r="F477" s="39"/>
      <c r="G477" s="16">
        <f t="shared" si="842"/>
        <v>0</v>
      </c>
      <c r="H477" s="11">
        <v>1</v>
      </c>
      <c r="I477" s="35" t="s">
        <v>272</v>
      </c>
      <c r="J477" s="45"/>
      <c r="K477" s="64">
        <f t="shared" si="843"/>
        <v>0</v>
      </c>
      <c r="N477" s="13">
        <f t="shared" si="844"/>
        <v>0</v>
      </c>
      <c r="O477" s="13">
        <f t="shared" si="845"/>
        <v>0</v>
      </c>
      <c r="P477" s="13">
        <f t="shared" si="846"/>
        <v>0</v>
      </c>
      <c r="Q477" s="13">
        <f t="shared" si="847"/>
        <v>0</v>
      </c>
      <c r="R477" s="13">
        <f t="shared" si="848"/>
        <v>0</v>
      </c>
      <c r="S477" s="14">
        <f t="shared" si="849"/>
        <v>0</v>
      </c>
      <c r="T477" s="86"/>
      <c r="U477" s="64">
        <f t="shared" si="850"/>
        <v>0</v>
      </c>
      <c r="V477" s="103"/>
      <c r="W477" s="103"/>
      <c r="X477" s="103"/>
      <c r="Y477" s="103"/>
      <c r="Z477" s="105">
        <f t="shared" si="829"/>
        <v>0</v>
      </c>
      <c r="AA477" s="103">
        <f t="shared" si="851"/>
        <v>0</v>
      </c>
    </row>
    <row r="478" spans="1:27" x14ac:dyDescent="0.2">
      <c r="A478" s="116">
        <v>4003</v>
      </c>
      <c r="B478" s="122" t="s">
        <v>382</v>
      </c>
      <c r="C478" s="15"/>
      <c r="D478" s="35"/>
      <c r="E478" s="45">
        <v>1</v>
      </c>
      <c r="F478" s="39"/>
      <c r="G478" s="16">
        <f t="shared" si="842"/>
        <v>1</v>
      </c>
      <c r="H478" s="11">
        <v>1</v>
      </c>
      <c r="I478" s="35" t="s">
        <v>272</v>
      </c>
      <c r="J478" s="45"/>
      <c r="K478" s="64">
        <f t="shared" si="843"/>
        <v>0</v>
      </c>
      <c r="N478" s="13">
        <f t="shared" si="844"/>
        <v>0</v>
      </c>
      <c r="O478" s="13">
        <f t="shared" si="845"/>
        <v>0</v>
      </c>
      <c r="P478" s="13">
        <f t="shared" si="846"/>
        <v>0</v>
      </c>
      <c r="Q478" s="13">
        <f t="shared" si="847"/>
        <v>0</v>
      </c>
      <c r="R478" s="13">
        <f t="shared" si="848"/>
        <v>0</v>
      </c>
      <c r="S478" s="14">
        <f t="shared" si="849"/>
        <v>0</v>
      </c>
      <c r="T478" s="86"/>
      <c r="U478" s="64">
        <f t="shared" si="850"/>
        <v>0</v>
      </c>
      <c r="V478" s="103"/>
      <c r="W478" s="103"/>
      <c r="X478" s="103"/>
      <c r="Y478" s="103"/>
      <c r="Z478" s="105">
        <f t="shared" si="829"/>
        <v>0</v>
      </c>
      <c r="AA478" s="103">
        <f t="shared" si="851"/>
        <v>0</v>
      </c>
    </row>
    <row r="479" spans="1:27" x14ac:dyDescent="0.2">
      <c r="A479" s="116" t="s">
        <v>383</v>
      </c>
      <c r="B479" s="122" t="s">
        <v>384</v>
      </c>
      <c r="C479" s="15"/>
      <c r="D479" s="35"/>
      <c r="E479" s="11">
        <f>sh</f>
        <v>0</v>
      </c>
      <c r="F479" s="39"/>
      <c r="G479" s="16">
        <f t="shared" si="842"/>
        <v>0</v>
      </c>
      <c r="H479" s="11">
        <v>1</v>
      </c>
      <c r="I479" s="35" t="s">
        <v>272</v>
      </c>
      <c r="J479" s="45"/>
      <c r="K479" s="64">
        <f t="shared" si="843"/>
        <v>0</v>
      </c>
      <c r="N479" s="13">
        <f t="shared" si="844"/>
        <v>0</v>
      </c>
      <c r="O479" s="13">
        <f t="shared" si="845"/>
        <v>0</v>
      </c>
      <c r="P479" s="13">
        <f t="shared" si="846"/>
        <v>0</v>
      </c>
      <c r="Q479" s="13">
        <f t="shared" si="847"/>
        <v>0</v>
      </c>
      <c r="R479" s="13">
        <f t="shared" si="848"/>
        <v>0</v>
      </c>
      <c r="S479" s="14">
        <f t="shared" si="849"/>
        <v>0</v>
      </c>
      <c r="T479" s="86"/>
      <c r="U479" s="64">
        <f t="shared" si="850"/>
        <v>0</v>
      </c>
      <c r="V479" s="103"/>
      <c r="W479" s="103"/>
      <c r="X479" s="103"/>
      <c r="Y479" s="103"/>
      <c r="Z479" s="105">
        <f t="shared" si="829"/>
        <v>0</v>
      </c>
      <c r="AA479" s="103">
        <f t="shared" si="851"/>
        <v>0</v>
      </c>
    </row>
    <row r="480" spans="1:27" x14ac:dyDescent="0.2">
      <c r="A480" s="116" t="s">
        <v>787</v>
      </c>
      <c r="B480" s="122" t="s">
        <v>788</v>
      </c>
      <c r="C480" s="15"/>
      <c r="D480" s="35"/>
      <c r="E480" s="11">
        <v>1</v>
      </c>
      <c r="F480" s="39"/>
      <c r="G480" s="16">
        <f t="shared" si="842"/>
        <v>1</v>
      </c>
      <c r="H480" s="11">
        <v>1</v>
      </c>
      <c r="I480" s="35" t="s">
        <v>226</v>
      </c>
      <c r="J480" s="45"/>
      <c r="K480" s="64">
        <f t="shared" ref="K480" si="852">G480*H480*J480</f>
        <v>0</v>
      </c>
      <c r="N480" s="13">
        <f t="shared" ref="N480" si="853">L480+M480</f>
        <v>0</v>
      </c>
      <c r="O480" s="13">
        <f t="shared" ref="O480" si="854">MAX(K480-N480,0)</f>
        <v>0</v>
      </c>
      <c r="P480" s="13">
        <f t="shared" ref="P480" si="855">N480+O480</f>
        <v>0</v>
      </c>
      <c r="Q480" s="13">
        <f t="shared" ref="Q480" si="856">K480-P480</f>
        <v>0</v>
      </c>
      <c r="R480" s="13">
        <f t="shared" ref="R480" si="857">S480-K480</f>
        <v>0</v>
      </c>
      <c r="S480" s="14">
        <f t="shared" ref="S480" si="858">K480</f>
        <v>0</v>
      </c>
      <c r="T480" s="86"/>
      <c r="U480" s="64">
        <f t="shared" ref="U480" si="859">MAX(K480-SUM(V480:Y480),0)</f>
        <v>0</v>
      </c>
      <c r="V480" s="103"/>
      <c r="W480" s="103"/>
      <c r="X480" s="103"/>
      <c r="Y480" s="103"/>
      <c r="Z480" s="105">
        <f t="shared" ref="Z480" si="860">K480-SUM(U480:Y480)</f>
        <v>0</v>
      </c>
      <c r="AA480" s="103">
        <f t="shared" si="851"/>
        <v>0</v>
      </c>
    </row>
    <row r="481" spans="1:27" x14ac:dyDescent="0.2">
      <c r="A481" s="116">
        <v>4011</v>
      </c>
      <c r="B481" s="122" t="s">
        <v>116</v>
      </c>
      <c r="C481" s="15"/>
      <c r="D481" s="35"/>
      <c r="E481" s="45">
        <v>1</v>
      </c>
      <c r="F481" s="39"/>
      <c r="G481" s="16">
        <f t="shared" si="842"/>
        <v>1</v>
      </c>
      <c r="H481" s="11">
        <v>1</v>
      </c>
      <c r="I481" s="35" t="s">
        <v>272</v>
      </c>
      <c r="J481" s="45"/>
      <c r="K481" s="64">
        <f t="shared" si="843"/>
        <v>0</v>
      </c>
      <c r="N481" s="13">
        <f t="shared" si="844"/>
        <v>0</v>
      </c>
      <c r="O481" s="13">
        <f t="shared" si="845"/>
        <v>0</v>
      </c>
      <c r="P481" s="13">
        <f t="shared" si="846"/>
        <v>0</v>
      </c>
      <c r="Q481" s="13">
        <f t="shared" si="847"/>
        <v>0</v>
      </c>
      <c r="R481" s="13">
        <f t="shared" si="848"/>
        <v>0</v>
      </c>
      <c r="S481" s="14">
        <f t="shared" si="849"/>
        <v>0</v>
      </c>
      <c r="T481" s="86"/>
      <c r="U481" s="64">
        <f t="shared" si="850"/>
        <v>0</v>
      </c>
      <c r="V481" s="103"/>
      <c r="W481" s="103"/>
      <c r="X481" s="103"/>
      <c r="Y481" s="103"/>
      <c r="Z481" s="105">
        <f t="shared" si="829"/>
        <v>0</v>
      </c>
      <c r="AA481" s="103">
        <f t="shared" si="851"/>
        <v>0</v>
      </c>
    </row>
    <row r="482" spans="1:27" x14ac:dyDescent="0.2">
      <c r="A482" s="116">
        <v>4040</v>
      </c>
      <c r="B482" s="122" t="s">
        <v>661</v>
      </c>
      <c r="C482" s="15"/>
      <c r="D482" s="35"/>
      <c r="E482" s="11">
        <f>shoot</f>
        <v>0</v>
      </c>
      <c r="F482" s="39"/>
      <c r="G482" s="16">
        <f t="shared" si="842"/>
        <v>0</v>
      </c>
      <c r="H482" s="11">
        <f>cc</f>
        <v>0</v>
      </c>
      <c r="I482" s="35" t="s">
        <v>555</v>
      </c>
      <c r="J482" s="45"/>
      <c r="K482" s="64">
        <f t="shared" si="843"/>
        <v>0</v>
      </c>
      <c r="N482" s="13">
        <f t="shared" si="844"/>
        <v>0</v>
      </c>
      <c r="O482" s="13">
        <f t="shared" si="845"/>
        <v>0</v>
      </c>
      <c r="P482" s="13">
        <f t="shared" si="846"/>
        <v>0</v>
      </c>
      <c r="Q482" s="13">
        <f t="shared" si="847"/>
        <v>0</v>
      </c>
      <c r="R482" s="13">
        <f t="shared" si="848"/>
        <v>0</v>
      </c>
      <c r="S482" s="14">
        <f t="shared" si="849"/>
        <v>0</v>
      </c>
      <c r="T482" s="86"/>
      <c r="U482" s="64">
        <f t="shared" si="850"/>
        <v>0</v>
      </c>
      <c r="V482" s="103"/>
      <c r="W482" s="103"/>
      <c r="X482" s="103"/>
      <c r="Y482" s="103"/>
      <c r="Z482" s="105">
        <f t="shared" si="829"/>
        <v>0</v>
      </c>
      <c r="AA482" s="103">
        <f t="shared" si="851"/>
        <v>0</v>
      </c>
    </row>
    <row r="483" spans="1:27" x14ac:dyDescent="0.2">
      <c r="A483" s="116">
        <v>4042</v>
      </c>
      <c r="B483" s="122" t="s">
        <v>117</v>
      </c>
      <c r="C483" s="15"/>
      <c r="D483" s="35"/>
      <c r="E483" s="16">
        <f>extras+specials</f>
        <v>0</v>
      </c>
      <c r="F483" s="39"/>
      <c r="G483" s="16">
        <f t="shared" si="842"/>
        <v>0</v>
      </c>
      <c r="H483" s="11">
        <v>1</v>
      </c>
      <c r="I483" s="35" t="s">
        <v>555</v>
      </c>
      <c r="J483" s="45"/>
      <c r="K483" s="64">
        <f t="shared" si="843"/>
        <v>0</v>
      </c>
      <c r="N483" s="13">
        <f t="shared" si="844"/>
        <v>0</v>
      </c>
      <c r="O483" s="13">
        <f t="shared" si="845"/>
        <v>0</v>
      </c>
      <c r="P483" s="13">
        <f t="shared" si="846"/>
        <v>0</v>
      </c>
      <c r="Q483" s="13">
        <f t="shared" si="847"/>
        <v>0</v>
      </c>
      <c r="R483" s="13">
        <f t="shared" si="848"/>
        <v>0</v>
      </c>
      <c r="S483" s="14">
        <f t="shared" si="849"/>
        <v>0</v>
      </c>
      <c r="T483" s="86"/>
      <c r="U483" s="64">
        <f t="shared" si="850"/>
        <v>0</v>
      </c>
      <c r="V483" s="103"/>
      <c r="W483" s="103"/>
      <c r="X483" s="103"/>
      <c r="Y483" s="103"/>
      <c r="Z483" s="105">
        <f t="shared" si="829"/>
        <v>0</v>
      </c>
      <c r="AA483" s="103">
        <f t="shared" si="851"/>
        <v>0</v>
      </c>
    </row>
    <row r="484" spans="1:27" x14ac:dyDescent="0.2">
      <c r="A484" s="116">
        <v>4043</v>
      </c>
      <c r="B484" s="122" t="s">
        <v>385</v>
      </c>
      <c r="C484" s="15"/>
      <c r="D484" s="35">
        <f>pm</f>
        <v>0</v>
      </c>
      <c r="E484" s="45">
        <f>sm</f>
        <v>0</v>
      </c>
      <c r="F484" s="39">
        <f>wm</f>
        <v>0</v>
      </c>
      <c r="G484" s="16">
        <f t="shared" si="842"/>
        <v>0</v>
      </c>
      <c r="H484" s="11">
        <v>3</v>
      </c>
      <c r="I484" s="35" t="s">
        <v>226</v>
      </c>
      <c r="J484" s="45"/>
      <c r="K484" s="64">
        <f t="shared" si="843"/>
        <v>0</v>
      </c>
      <c r="N484" s="13">
        <f t="shared" si="844"/>
        <v>0</v>
      </c>
      <c r="O484" s="13">
        <f t="shared" si="845"/>
        <v>0</v>
      </c>
      <c r="P484" s="13">
        <f t="shared" si="846"/>
        <v>0</v>
      </c>
      <c r="Q484" s="13">
        <f t="shared" si="847"/>
        <v>0</v>
      </c>
      <c r="R484" s="13">
        <f t="shared" si="848"/>
        <v>0</v>
      </c>
      <c r="S484" s="14">
        <f t="shared" si="849"/>
        <v>0</v>
      </c>
      <c r="T484" s="86"/>
      <c r="U484" s="64">
        <f t="shared" si="850"/>
        <v>0</v>
      </c>
      <c r="V484" s="103"/>
      <c r="W484" s="103"/>
      <c r="X484" s="103"/>
      <c r="Y484" s="103"/>
      <c r="Z484" s="105">
        <f t="shared" si="829"/>
        <v>0</v>
      </c>
      <c r="AA484" s="111"/>
    </row>
    <row r="485" spans="1:27" x14ac:dyDescent="0.2">
      <c r="A485" s="116">
        <v>4044</v>
      </c>
      <c r="B485" s="122" t="s">
        <v>118</v>
      </c>
      <c r="C485" s="15"/>
      <c r="D485" s="35">
        <f>sm*1.5</f>
        <v>0</v>
      </c>
      <c r="E485" s="45">
        <f>sm</f>
        <v>0</v>
      </c>
      <c r="F485" s="39">
        <f>wm</f>
        <v>0</v>
      </c>
      <c r="G485" s="16">
        <f t="shared" si="842"/>
        <v>0</v>
      </c>
      <c r="H485" s="11">
        <v>2</v>
      </c>
      <c r="I485" s="35" t="s">
        <v>226</v>
      </c>
      <c r="J485" s="45"/>
      <c r="K485" s="64">
        <f t="shared" si="843"/>
        <v>0</v>
      </c>
      <c r="N485" s="13">
        <f t="shared" si="844"/>
        <v>0</v>
      </c>
      <c r="O485" s="13">
        <f t="shared" si="845"/>
        <v>0</v>
      </c>
      <c r="P485" s="13">
        <f t="shared" si="846"/>
        <v>0</v>
      </c>
      <c r="Q485" s="13">
        <f t="shared" si="847"/>
        <v>0</v>
      </c>
      <c r="R485" s="13">
        <f t="shared" si="848"/>
        <v>0</v>
      </c>
      <c r="S485" s="14">
        <f t="shared" si="849"/>
        <v>0</v>
      </c>
      <c r="T485" s="86"/>
      <c r="U485" s="64">
        <f t="shared" si="850"/>
        <v>0</v>
      </c>
      <c r="V485" s="103"/>
      <c r="W485" s="103"/>
      <c r="X485" s="103"/>
      <c r="Y485" s="103"/>
      <c r="Z485" s="105">
        <f t="shared" si="829"/>
        <v>0</v>
      </c>
      <c r="AA485" s="111"/>
    </row>
    <row r="486" spans="1:27" x14ac:dyDescent="0.2">
      <c r="A486" s="116">
        <v>4052</v>
      </c>
      <c r="B486" s="122" t="s">
        <v>119</v>
      </c>
      <c r="C486" s="15"/>
      <c r="D486" s="35"/>
      <c r="E486" s="45">
        <f>hotel</f>
        <v>0</v>
      </c>
      <c r="F486" s="39"/>
      <c r="G486" s="16">
        <f t="shared" si="842"/>
        <v>0</v>
      </c>
      <c r="H486" s="11">
        <v>1</v>
      </c>
      <c r="I486" s="35" t="s">
        <v>555</v>
      </c>
      <c r="J486" s="45"/>
      <c r="K486" s="64">
        <f t="shared" si="843"/>
        <v>0</v>
      </c>
      <c r="N486" s="13">
        <f t="shared" si="844"/>
        <v>0</v>
      </c>
      <c r="O486" s="13">
        <f t="shared" si="845"/>
        <v>0</v>
      </c>
      <c r="P486" s="13">
        <f t="shared" si="846"/>
        <v>0</v>
      </c>
      <c r="Q486" s="13">
        <f t="shared" si="847"/>
        <v>0</v>
      </c>
      <c r="R486" s="13">
        <f t="shared" si="848"/>
        <v>0</v>
      </c>
      <c r="S486" s="14">
        <f t="shared" si="849"/>
        <v>0</v>
      </c>
      <c r="T486" s="86"/>
      <c r="U486" s="64">
        <f t="shared" si="850"/>
        <v>0</v>
      </c>
      <c r="V486" s="103"/>
      <c r="W486" s="103"/>
      <c r="X486" s="103"/>
      <c r="Y486" s="103"/>
      <c r="Z486" s="105">
        <f t="shared" si="829"/>
        <v>0</v>
      </c>
      <c r="AA486" s="103">
        <f t="shared" ref="AA486" si="861">U486</f>
        <v>0</v>
      </c>
    </row>
    <row r="487" spans="1:27" x14ac:dyDescent="0.2">
      <c r="A487" s="116">
        <v>4053</v>
      </c>
      <c r="B487" s="122" t="s">
        <v>120</v>
      </c>
      <c r="C487" s="15"/>
      <c r="E487" s="45">
        <f>hotel</f>
        <v>0</v>
      </c>
      <c r="F487" s="39"/>
      <c r="G487" s="16">
        <f t="shared" si="842"/>
        <v>0</v>
      </c>
      <c r="H487" s="11">
        <v>1</v>
      </c>
      <c r="I487" s="35" t="s">
        <v>555</v>
      </c>
      <c r="J487" s="45"/>
      <c r="K487" s="64">
        <f t="shared" si="843"/>
        <v>0</v>
      </c>
      <c r="N487" s="13">
        <f t="shared" si="844"/>
        <v>0</v>
      </c>
      <c r="O487" s="13">
        <f t="shared" si="845"/>
        <v>0</v>
      </c>
      <c r="P487" s="13">
        <f t="shared" si="846"/>
        <v>0</v>
      </c>
      <c r="Q487" s="13">
        <f t="shared" si="847"/>
        <v>0</v>
      </c>
      <c r="R487" s="13">
        <f t="shared" si="848"/>
        <v>0</v>
      </c>
      <c r="S487" s="14">
        <f t="shared" si="849"/>
        <v>0</v>
      </c>
      <c r="T487" s="86"/>
      <c r="U487" s="64">
        <f t="shared" si="850"/>
        <v>0</v>
      </c>
      <c r="V487" s="103"/>
      <c r="W487" s="103"/>
      <c r="X487" s="103"/>
      <c r="Y487" s="103"/>
      <c r="Z487" s="105">
        <f t="shared" si="829"/>
        <v>0</v>
      </c>
      <c r="AA487" s="111"/>
    </row>
    <row r="488" spans="1:27" x14ac:dyDescent="0.2">
      <c r="A488" s="116">
        <v>4054</v>
      </c>
      <c r="B488" s="122" t="s">
        <v>121</v>
      </c>
      <c r="C488" s="15"/>
      <c r="D488" s="35">
        <f>sm*1.5</f>
        <v>0</v>
      </c>
      <c r="E488" s="45">
        <f>sm</f>
        <v>0</v>
      </c>
      <c r="F488" s="39">
        <f>wm</f>
        <v>0</v>
      </c>
      <c r="G488" s="16">
        <f t="shared" si="842"/>
        <v>0</v>
      </c>
      <c r="H488" s="11">
        <v>1</v>
      </c>
      <c r="I488" s="35" t="s">
        <v>226</v>
      </c>
      <c r="J488" s="45"/>
      <c r="K488" s="64">
        <f t="shared" si="843"/>
        <v>0</v>
      </c>
      <c r="N488" s="13">
        <f t="shared" si="844"/>
        <v>0</v>
      </c>
      <c r="O488" s="13">
        <f t="shared" si="845"/>
        <v>0</v>
      </c>
      <c r="P488" s="13">
        <f t="shared" si="846"/>
        <v>0</v>
      </c>
      <c r="Q488" s="13">
        <f t="shared" si="847"/>
        <v>0</v>
      </c>
      <c r="R488" s="13">
        <f t="shared" si="848"/>
        <v>0</v>
      </c>
      <c r="S488" s="14">
        <f t="shared" si="849"/>
        <v>0</v>
      </c>
      <c r="T488" s="86"/>
      <c r="U488" s="64">
        <f t="shared" si="850"/>
        <v>0</v>
      </c>
      <c r="V488" s="103"/>
      <c r="W488" s="103"/>
      <c r="X488" s="103"/>
      <c r="Y488" s="103"/>
      <c r="Z488" s="105">
        <f t="shared" si="829"/>
        <v>0</v>
      </c>
      <c r="AA488" s="111"/>
    </row>
    <row r="489" spans="1:27" x14ac:dyDescent="0.2">
      <c r="A489" s="116">
        <v>4060</v>
      </c>
      <c r="B489" s="122" t="s">
        <v>923</v>
      </c>
      <c r="C489" s="15"/>
      <c r="D489" s="35"/>
      <c r="E489" s="45">
        <v>1</v>
      </c>
      <c r="F489" s="39"/>
      <c r="G489" s="16">
        <f t="shared" si="842"/>
        <v>1</v>
      </c>
      <c r="H489" s="11">
        <v>1</v>
      </c>
      <c r="I489" s="35" t="s">
        <v>226</v>
      </c>
      <c r="J489" s="45"/>
      <c r="K489" s="64">
        <f t="shared" si="843"/>
        <v>0</v>
      </c>
      <c r="N489" s="13">
        <f t="shared" si="844"/>
        <v>0</v>
      </c>
      <c r="O489" s="13">
        <f t="shared" si="845"/>
        <v>0</v>
      </c>
      <c r="P489" s="13">
        <f t="shared" si="846"/>
        <v>0</v>
      </c>
      <c r="Q489" s="13">
        <f t="shared" si="847"/>
        <v>0</v>
      </c>
      <c r="R489" s="13">
        <f t="shared" si="848"/>
        <v>0</v>
      </c>
      <c r="S489" s="14">
        <f t="shared" si="849"/>
        <v>0</v>
      </c>
      <c r="T489" s="86"/>
      <c r="U489" s="64">
        <f t="shared" si="850"/>
        <v>0</v>
      </c>
      <c r="V489" s="103"/>
      <c r="W489" s="103"/>
      <c r="X489" s="103"/>
      <c r="Y489" s="103"/>
      <c r="Z489" s="105">
        <f t="shared" si="829"/>
        <v>0</v>
      </c>
      <c r="AA489" s="111"/>
    </row>
    <row r="490" spans="1:27" x14ac:dyDescent="0.2">
      <c r="A490" s="116">
        <v>4083</v>
      </c>
      <c r="B490" s="122" t="s">
        <v>122</v>
      </c>
      <c r="C490" s="15"/>
      <c r="E490" s="11">
        <f>shoot</f>
        <v>0</v>
      </c>
      <c r="F490" s="39"/>
      <c r="G490" s="16">
        <f t="shared" si="842"/>
        <v>0</v>
      </c>
      <c r="H490" s="11">
        <v>1</v>
      </c>
      <c r="I490" s="35" t="s">
        <v>272</v>
      </c>
      <c r="J490" s="45"/>
      <c r="K490" s="64">
        <f t="shared" si="843"/>
        <v>0</v>
      </c>
      <c r="N490" s="13">
        <f t="shared" si="844"/>
        <v>0</v>
      </c>
      <c r="O490" s="13">
        <f t="shared" si="845"/>
        <v>0</v>
      </c>
      <c r="P490" s="13">
        <f t="shared" si="846"/>
        <v>0</v>
      </c>
      <c r="Q490" s="13">
        <f t="shared" si="847"/>
        <v>0</v>
      </c>
      <c r="R490" s="13">
        <f t="shared" si="848"/>
        <v>0</v>
      </c>
      <c r="S490" s="14">
        <f t="shared" si="849"/>
        <v>0</v>
      </c>
      <c r="T490" s="86"/>
      <c r="U490" s="64">
        <f t="shared" si="850"/>
        <v>0</v>
      </c>
      <c r="V490" s="103"/>
      <c r="W490" s="103"/>
      <c r="X490" s="103"/>
      <c r="Y490" s="103"/>
      <c r="Z490" s="105">
        <f t="shared" si="829"/>
        <v>0</v>
      </c>
      <c r="AA490" s="103">
        <f t="shared" ref="AA490" si="862">U490</f>
        <v>0</v>
      </c>
    </row>
    <row r="491" spans="1:27" x14ac:dyDescent="0.2">
      <c r="A491" s="62"/>
      <c r="B491" s="124" t="s">
        <v>265</v>
      </c>
      <c r="C491" s="15"/>
      <c r="D491" s="35"/>
      <c r="E491" s="45"/>
      <c r="F491" s="39"/>
      <c r="G491" s="16"/>
      <c r="I491" s="35"/>
      <c r="J491" s="45"/>
      <c r="K491" s="66">
        <f>SUM(K476:K490)</f>
        <v>0</v>
      </c>
      <c r="L491" s="22"/>
      <c r="M491" s="22"/>
      <c r="N491" s="22">
        <f t="shared" ref="N491:Z491" si="863">SUM(N476:N490)</f>
        <v>0</v>
      </c>
      <c r="O491" s="22">
        <f t="shared" si="863"/>
        <v>0</v>
      </c>
      <c r="P491" s="22">
        <f t="shared" si="863"/>
        <v>0</v>
      </c>
      <c r="Q491" s="22">
        <f t="shared" si="863"/>
        <v>0</v>
      </c>
      <c r="R491" s="22">
        <f t="shared" si="863"/>
        <v>0</v>
      </c>
      <c r="S491" s="23">
        <f t="shared" si="863"/>
        <v>0</v>
      </c>
      <c r="T491" s="85">
        <f t="shared" si="863"/>
        <v>0</v>
      </c>
      <c r="U491" s="66">
        <f t="shared" si="863"/>
        <v>0</v>
      </c>
      <c r="V491" s="112">
        <f t="shared" si="863"/>
        <v>0</v>
      </c>
      <c r="W491" s="112">
        <f t="shared" si="863"/>
        <v>0</v>
      </c>
      <c r="X491" s="112"/>
      <c r="Y491" s="112">
        <f t="shared" si="863"/>
        <v>0</v>
      </c>
      <c r="Z491" s="66">
        <f t="shared" si="863"/>
        <v>0</v>
      </c>
      <c r="AA491" s="112">
        <f>SUM(AA476:AA490)</f>
        <v>0</v>
      </c>
    </row>
    <row r="492" spans="1:27" x14ac:dyDescent="0.2">
      <c r="A492" s="62"/>
      <c r="B492" s="122"/>
      <c r="C492" s="15"/>
      <c r="D492" s="35"/>
      <c r="F492" s="35" t="s">
        <v>588</v>
      </c>
      <c r="G492" s="35">
        <f>min*29</f>
        <v>0</v>
      </c>
      <c r="J492" s="45"/>
      <c r="P492" s="13"/>
      <c r="T492" s="86"/>
      <c r="U492" s="64"/>
      <c r="V492" s="103"/>
      <c r="W492" s="103"/>
      <c r="X492" s="103"/>
      <c r="Y492" s="103"/>
      <c r="AA492" s="103"/>
    </row>
    <row r="493" spans="1:27" x14ac:dyDescent="0.2">
      <c r="A493" s="118" t="s">
        <v>208</v>
      </c>
      <c r="B493" s="98" t="s">
        <v>248</v>
      </c>
      <c r="C493" s="15"/>
      <c r="D493" s="35"/>
      <c r="E493" s="35"/>
      <c r="I493" s="35"/>
      <c r="J493" s="45"/>
      <c r="P493" s="13"/>
      <c r="T493" s="86"/>
      <c r="U493" s="64"/>
      <c r="V493" s="103"/>
      <c r="W493" s="103"/>
      <c r="X493" s="103"/>
      <c r="Y493" s="103"/>
      <c r="AA493" s="103"/>
    </row>
    <row r="494" spans="1:27" x14ac:dyDescent="0.2">
      <c r="A494" s="116">
        <v>4140</v>
      </c>
      <c r="B494" s="122" t="s">
        <v>106</v>
      </c>
      <c r="C494" s="15"/>
      <c r="D494" s="35"/>
      <c r="E494" s="45">
        <f>IF(globals!$C$30=3,0,stock)</f>
        <v>0</v>
      </c>
      <c r="F494" s="39"/>
      <c r="G494" s="16">
        <f t="shared" ref="G494:G499" si="864">SUM(D494:F494)</f>
        <v>0</v>
      </c>
      <c r="H494" s="11">
        <v>1</v>
      </c>
      <c r="I494" s="35" t="s">
        <v>578</v>
      </c>
      <c r="J494" s="45"/>
      <c r="K494" s="64">
        <f t="shared" ref="K494:K499" si="865">G494*H494*J494</f>
        <v>0</v>
      </c>
      <c r="N494" s="13">
        <f t="shared" ref="N494:N499" si="866">L494+M494</f>
        <v>0</v>
      </c>
      <c r="O494" s="13">
        <f t="shared" ref="O494:O499" si="867">MAX(K494-N494,0)</f>
        <v>0</v>
      </c>
      <c r="P494" s="13">
        <f t="shared" ref="P494:P499" si="868">N494+O494</f>
        <v>0</v>
      </c>
      <c r="Q494" s="13">
        <f t="shared" ref="Q494:Q499" si="869">K494-P494</f>
        <v>0</v>
      </c>
      <c r="R494" s="13">
        <f t="shared" ref="R494:R499" si="870">S494-K494</f>
        <v>0</v>
      </c>
      <c r="S494" s="14">
        <f t="shared" ref="S494:S499" si="871">K494</f>
        <v>0</v>
      </c>
      <c r="T494" s="86"/>
      <c r="U494" s="64">
        <f t="shared" ref="U494:U499" si="872">MAX(K494-SUM(V494:Y494),0)</f>
        <v>0</v>
      </c>
      <c r="V494" s="103"/>
      <c r="W494" s="103"/>
      <c r="X494" s="103"/>
      <c r="Y494" s="103"/>
      <c r="Z494" s="105">
        <f t="shared" si="829"/>
        <v>0</v>
      </c>
      <c r="AA494" s="103">
        <f t="shared" ref="AA494:AA499" si="873">U494</f>
        <v>0</v>
      </c>
    </row>
    <row r="495" spans="1:27" x14ac:dyDescent="0.2">
      <c r="A495" s="116">
        <v>4141</v>
      </c>
      <c r="B495" s="122" t="s">
        <v>641</v>
      </c>
      <c r="C495" s="15"/>
      <c r="D495" s="35"/>
      <c r="E495" s="45">
        <f>IF(globals!$C$30=3,shoot*2,0)</f>
        <v>0</v>
      </c>
      <c r="F495" s="39"/>
      <c r="G495" s="16">
        <f t="shared" si="864"/>
        <v>0</v>
      </c>
      <c r="H495" s="11">
        <v>1</v>
      </c>
      <c r="I495" s="35" t="s">
        <v>225</v>
      </c>
      <c r="J495" s="45"/>
      <c r="K495" s="64">
        <f t="shared" si="865"/>
        <v>0</v>
      </c>
      <c r="N495" s="13">
        <f t="shared" si="866"/>
        <v>0</v>
      </c>
      <c r="O495" s="13">
        <f t="shared" si="867"/>
        <v>0</v>
      </c>
      <c r="P495" s="13">
        <f t="shared" si="868"/>
        <v>0</v>
      </c>
      <c r="Q495" s="13">
        <f t="shared" si="869"/>
        <v>0</v>
      </c>
      <c r="R495" s="13">
        <f t="shared" si="870"/>
        <v>0</v>
      </c>
      <c r="S495" s="14">
        <f t="shared" si="871"/>
        <v>0</v>
      </c>
      <c r="T495" s="86"/>
      <c r="U495" s="64">
        <f t="shared" si="872"/>
        <v>0</v>
      </c>
      <c r="V495" s="103"/>
      <c r="W495" s="103"/>
      <c r="X495" s="103"/>
      <c r="Y495" s="103"/>
      <c r="Z495" s="105">
        <f t="shared" si="829"/>
        <v>0</v>
      </c>
      <c r="AA495" s="103">
        <f t="shared" si="873"/>
        <v>0</v>
      </c>
    </row>
    <row r="496" spans="1:27" x14ac:dyDescent="0.2">
      <c r="A496" s="116">
        <v>4142</v>
      </c>
      <c r="B496" s="122" t="s">
        <v>796</v>
      </c>
      <c r="C496" s="15"/>
      <c r="D496" s="35"/>
      <c r="E496" s="45">
        <f>IF(globals!$C$30=3,0,stock)</f>
        <v>0</v>
      </c>
      <c r="F496" s="39"/>
      <c r="G496" s="16">
        <f t="shared" si="864"/>
        <v>0</v>
      </c>
      <c r="H496" s="11">
        <v>1</v>
      </c>
      <c r="I496" s="35" t="s">
        <v>557</v>
      </c>
      <c r="J496" s="45"/>
      <c r="K496" s="64">
        <f t="shared" si="865"/>
        <v>0</v>
      </c>
      <c r="N496" s="13">
        <f t="shared" si="866"/>
        <v>0</v>
      </c>
      <c r="O496" s="13">
        <f t="shared" si="867"/>
        <v>0</v>
      </c>
      <c r="P496" s="13">
        <f t="shared" si="868"/>
        <v>0</v>
      </c>
      <c r="Q496" s="13">
        <f t="shared" si="869"/>
        <v>0</v>
      </c>
      <c r="R496" s="13">
        <f t="shared" si="870"/>
        <v>0</v>
      </c>
      <c r="S496" s="14">
        <f t="shared" si="871"/>
        <v>0</v>
      </c>
      <c r="T496" s="86"/>
      <c r="U496" s="64">
        <f t="shared" si="872"/>
        <v>0</v>
      </c>
      <c r="V496" s="103"/>
      <c r="W496" s="103"/>
      <c r="X496" s="103"/>
      <c r="Y496" s="103"/>
      <c r="Z496" s="105">
        <f t="shared" si="829"/>
        <v>0</v>
      </c>
      <c r="AA496" s="103">
        <f t="shared" si="873"/>
        <v>0</v>
      </c>
    </row>
    <row r="497" spans="1:27" x14ac:dyDescent="0.2">
      <c r="A497" s="116" t="s">
        <v>797</v>
      </c>
      <c r="B497" s="122" t="s">
        <v>798</v>
      </c>
      <c r="C497" s="15"/>
      <c r="D497" s="35"/>
      <c r="E497" s="45">
        <f>IF(globals!$C$30=3,0,stock)</f>
        <v>0</v>
      </c>
      <c r="F497" s="39"/>
      <c r="G497" s="16">
        <f t="shared" si="864"/>
        <v>0</v>
      </c>
      <c r="H497" s="11">
        <v>1</v>
      </c>
      <c r="I497" s="35" t="s">
        <v>557</v>
      </c>
      <c r="J497" s="45"/>
      <c r="K497" s="64">
        <f t="shared" si="865"/>
        <v>0</v>
      </c>
      <c r="N497" s="13">
        <f t="shared" si="866"/>
        <v>0</v>
      </c>
      <c r="O497" s="13">
        <f t="shared" si="867"/>
        <v>0</v>
      </c>
      <c r="P497" s="13">
        <f t="shared" si="868"/>
        <v>0</v>
      </c>
      <c r="Q497" s="13">
        <f t="shared" si="869"/>
        <v>0</v>
      </c>
      <c r="R497" s="13">
        <f t="shared" si="870"/>
        <v>0</v>
      </c>
      <c r="S497" s="14">
        <f t="shared" si="871"/>
        <v>0</v>
      </c>
      <c r="T497" s="86"/>
      <c r="U497" s="64">
        <f t="shared" si="872"/>
        <v>0</v>
      </c>
      <c r="V497" s="103"/>
      <c r="W497" s="103"/>
      <c r="X497" s="103"/>
      <c r="Y497" s="103"/>
      <c r="Z497" s="105">
        <f t="shared" si="829"/>
        <v>0</v>
      </c>
      <c r="AA497" s="103">
        <f t="shared" si="873"/>
        <v>0</v>
      </c>
    </row>
    <row r="498" spans="1:27" x14ac:dyDescent="0.2">
      <c r="A498" s="116">
        <v>4170</v>
      </c>
      <c r="B498" s="122" t="s">
        <v>432</v>
      </c>
      <c r="C498" s="15"/>
      <c r="D498" s="35"/>
      <c r="E498" s="16">
        <f>shoot</f>
        <v>0</v>
      </c>
      <c r="F498" s="39"/>
      <c r="G498" s="16">
        <f t="shared" si="864"/>
        <v>0</v>
      </c>
      <c r="H498" s="11">
        <v>1</v>
      </c>
      <c r="I498" s="35" t="s">
        <v>225</v>
      </c>
      <c r="J498" s="45"/>
      <c r="K498" s="64">
        <f t="shared" si="865"/>
        <v>0</v>
      </c>
      <c r="N498" s="13">
        <f t="shared" si="866"/>
        <v>0</v>
      </c>
      <c r="O498" s="13">
        <f t="shared" si="867"/>
        <v>0</v>
      </c>
      <c r="P498" s="13">
        <f t="shared" si="868"/>
        <v>0</v>
      </c>
      <c r="Q498" s="13">
        <f t="shared" si="869"/>
        <v>0</v>
      </c>
      <c r="R498" s="13">
        <f t="shared" si="870"/>
        <v>0</v>
      </c>
      <c r="S498" s="14">
        <f t="shared" si="871"/>
        <v>0</v>
      </c>
      <c r="T498" s="86"/>
      <c r="U498" s="64">
        <f t="shared" si="872"/>
        <v>0</v>
      </c>
      <c r="V498" s="103"/>
      <c r="W498" s="103"/>
      <c r="X498" s="103"/>
      <c r="Y498" s="103"/>
      <c r="Z498" s="105">
        <f t="shared" si="829"/>
        <v>0</v>
      </c>
      <c r="AA498" s="103">
        <f t="shared" si="873"/>
        <v>0</v>
      </c>
    </row>
    <row r="499" spans="1:27" x14ac:dyDescent="0.2">
      <c r="A499" s="116">
        <v>4194</v>
      </c>
      <c r="B499" s="122" t="s">
        <v>433</v>
      </c>
      <c r="C499" s="15"/>
      <c r="D499" s="35"/>
      <c r="E499" s="16">
        <f>shoot</f>
        <v>0</v>
      </c>
      <c r="F499" s="39"/>
      <c r="G499" s="16">
        <f t="shared" si="864"/>
        <v>0</v>
      </c>
      <c r="H499" s="11">
        <v>1</v>
      </c>
      <c r="I499" s="35" t="s">
        <v>226</v>
      </c>
      <c r="J499" s="45"/>
      <c r="K499" s="64">
        <f t="shared" si="865"/>
        <v>0</v>
      </c>
      <c r="N499" s="13">
        <f t="shared" si="866"/>
        <v>0</v>
      </c>
      <c r="O499" s="13">
        <f t="shared" si="867"/>
        <v>0</v>
      </c>
      <c r="P499" s="13">
        <f t="shared" si="868"/>
        <v>0</v>
      </c>
      <c r="Q499" s="13">
        <f t="shared" si="869"/>
        <v>0</v>
      </c>
      <c r="R499" s="13">
        <f t="shared" si="870"/>
        <v>0</v>
      </c>
      <c r="S499" s="14">
        <f t="shared" si="871"/>
        <v>0</v>
      </c>
      <c r="T499" s="86"/>
      <c r="U499" s="64">
        <f t="shared" si="872"/>
        <v>0</v>
      </c>
      <c r="V499" s="103"/>
      <c r="W499" s="103"/>
      <c r="X499" s="103"/>
      <c r="Y499" s="103"/>
      <c r="Z499" s="105">
        <f t="shared" si="829"/>
        <v>0</v>
      </c>
      <c r="AA499" s="103">
        <f t="shared" si="873"/>
        <v>0</v>
      </c>
    </row>
    <row r="500" spans="1:27" x14ac:dyDescent="0.2">
      <c r="A500" s="62"/>
      <c r="B500" s="124" t="s">
        <v>265</v>
      </c>
      <c r="C500" s="15"/>
      <c r="D500" s="35"/>
      <c r="E500" s="45"/>
      <c r="F500" s="39"/>
      <c r="G500" s="16"/>
      <c r="I500" s="35"/>
      <c r="J500" s="45"/>
      <c r="K500" s="66">
        <f t="shared" ref="K500:Z500" si="874">SUM(K494:K499)</f>
        <v>0</v>
      </c>
      <c r="L500" s="22"/>
      <c r="M500" s="22"/>
      <c r="N500" s="22">
        <f t="shared" si="874"/>
        <v>0</v>
      </c>
      <c r="O500" s="22">
        <f t="shared" si="874"/>
        <v>0</v>
      </c>
      <c r="P500" s="22">
        <f t="shared" si="874"/>
        <v>0</v>
      </c>
      <c r="Q500" s="22">
        <f t="shared" si="874"/>
        <v>0</v>
      </c>
      <c r="R500" s="22">
        <f t="shared" si="874"/>
        <v>0</v>
      </c>
      <c r="S500" s="23">
        <f t="shared" si="874"/>
        <v>0</v>
      </c>
      <c r="T500" s="85">
        <f t="shared" si="874"/>
        <v>0</v>
      </c>
      <c r="U500" s="66">
        <f t="shared" si="874"/>
        <v>0</v>
      </c>
      <c r="V500" s="112">
        <f t="shared" si="874"/>
        <v>0</v>
      </c>
      <c r="W500" s="112">
        <f t="shared" si="874"/>
        <v>0</v>
      </c>
      <c r="X500" s="112"/>
      <c r="Y500" s="112">
        <f t="shared" si="874"/>
        <v>0</v>
      </c>
      <c r="Z500" s="66">
        <f t="shared" si="874"/>
        <v>0</v>
      </c>
      <c r="AA500" s="112">
        <f>SUM(AA494:AA499)</f>
        <v>0</v>
      </c>
    </row>
    <row r="501" spans="1:27" x14ac:dyDescent="0.2">
      <c r="A501" s="62"/>
      <c r="B501" s="122"/>
      <c r="C501" s="15"/>
      <c r="F501" s="11"/>
      <c r="J501" s="45"/>
      <c r="P501" s="13"/>
      <c r="T501" s="86"/>
      <c r="U501" s="64"/>
      <c r="V501" s="103"/>
      <c r="W501" s="103"/>
      <c r="X501" s="103"/>
      <c r="Y501" s="103"/>
      <c r="AA501" s="103"/>
    </row>
    <row r="502" spans="1:27" x14ac:dyDescent="0.2">
      <c r="A502" s="118" t="s">
        <v>210</v>
      </c>
      <c r="B502" s="98" t="s">
        <v>408</v>
      </c>
      <c r="C502" s="15"/>
      <c r="F502" s="11"/>
      <c r="J502" s="45"/>
      <c r="P502" s="13"/>
      <c r="T502" s="86"/>
      <c r="U502" s="64"/>
      <c r="V502" s="103"/>
      <c r="W502" s="103"/>
      <c r="X502" s="103"/>
      <c r="Y502" s="103"/>
      <c r="AA502" s="103"/>
    </row>
    <row r="503" spans="1:27" x14ac:dyDescent="0.2">
      <c r="A503" s="116" t="s">
        <v>789</v>
      </c>
      <c r="B503" s="122" t="s">
        <v>790</v>
      </c>
      <c r="C503" s="15"/>
      <c r="D503" s="35"/>
      <c r="E503" s="45">
        <v>1</v>
      </c>
      <c r="F503" s="39"/>
      <c r="G503" s="16">
        <v>1</v>
      </c>
      <c r="H503" s="11">
        <v>1</v>
      </c>
      <c r="I503" s="35" t="s">
        <v>226</v>
      </c>
      <c r="J503" s="45"/>
      <c r="K503" s="64">
        <f>G503*H503*J503</f>
        <v>0</v>
      </c>
      <c r="N503" s="13">
        <f>L503+M503</f>
        <v>0</v>
      </c>
      <c r="O503" s="13">
        <f>MAX(K503-N503,0)</f>
        <v>0</v>
      </c>
      <c r="P503" s="13">
        <f>N503+O503</f>
        <v>0</v>
      </c>
      <c r="Q503" s="13">
        <f>K503-P503</f>
        <v>0</v>
      </c>
      <c r="R503" s="13">
        <f>S503-K503</f>
        <v>0</v>
      </c>
      <c r="S503" s="14">
        <f>K503</f>
        <v>0</v>
      </c>
      <c r="T503" s="86"/>
      <c r="U503" s="64">
        <f>MAX(K503-SUM(V503:Y503),0)</f>
        <v>0</v>
      </c>
      <c r="V503" s="103"/>
      <c r="W503" s="103"/>
      <c r="X503" s="103"/>
      <c r="Y503" s="103"/>
      <c r="Z503" s="105">
        <f t="shared" si="829"/>
        <v>0</v>
      </c>
      <c r="AA503" s="103">
        <f t="shared" ref="AA503:AA504" si="875">U503</f>
        <v>0</v>
      </c>
    </row>
    <row r="504" spans="1:27" x14ac:dyDescent="0.2">
      <c r="A504" s="116" t="s">
        <v>792</v>
      </c>
      <c r="B504" s="122" t="s">
        <v>791</v>
      </c>
      <c r="C504" s="15"/>
      <c r="E504" s="11">
        <v>1</v>
      </c>
      <c r="G504" s="16">
        <f>SUM(D504:F504)</f>
        <v>1</v>
      </c>
      <c r="H504" s="11">
        <v>1</v>
      </c>
      <c r="I504" s="35" t="s">
        <v>226</v>
      </c>
      <c r="J504" s="45"/>
      <c r="K504" s="64">
        <f>G504*H504*J504</f>
        <v>0</v>
      </c>
      <c r="N504" s="13">
        <f>L504+M504</f>
        <v>0</v>
      </c>
      <c r="O504" s="13">
        <f>MAX(K504-N504,0)</f>
        <v>0</v>
      </c>
      <c r="P504" s="13">
        <f>N504+O504</f>
        <v>0</v>
      </c>
      <c r="Q504" s="13">
        <f>K504-P504</f>
        <v>0</v>
      </c>
      <c r="R504" s="13">
        <f>S504-K504</f>
        <v>0</v>
      </c>
      <c r="S504" s="14">
        <v>0</v>
      </c>
      <c r="T504" s="86"/>
      <c r="U504" s="64">
        <f>MAX(K504-SUM(V504:Y504),0)</f>
        <v>0</v>
      </c>
      <c r="V504" s="103"/>
      <c r="W504" s="103"/>
      <c r="X504" s="103"/>
      <c r="Y504" s="103"/>
      <c r="Z504" s="105">
        <f t="shared" si="829"/>
        <v>0</v>
      </c>
      <c r="AA504" s="103">
        <f t="shared" si="875"/>
        <v>0</v>
      </c>
    </row>
    <row r="505" spans="1:27" x14ac:dyDescent="0.2">
      <c r="A505" s="62"/>
      <c r="B505" s="124" t="s">
        <v>265</v>
      </c>
      <c r="C505" s="15"/>
      <c r="F505" s="11"/>
      <c r="J505" s="45"/>
      <c r="K505" s="66">
        <f t="shared" ref="K505:Z505" si="876">SUM(K503:K504)</f>
        <v>0</v>
      </c>
      <c r="L505" s="22"/>
      <c r="M505" s="22"/>
      <c r="N505" s="22">
        <f t="shared" si="876"/>
        <v>0</v>
      </c>
      <c r="O505" s="22">
        <f t="shared" si="876"/>
        <v>0</v>
      </c>
      <c r="P505" s="22">
        <f t="shared" si="876"/>
        <v>0</v>
      </c>
      <c r="Q505" s="22">
        <f t="shared" si="876"/>
        <v>0</v>
      </c>
      <c r="R505" s="22">
        <f t="shared" si="876"/>
        <v>0</v>
      </c>
      <c r="S505" s="23">
        <f t="shared" si="876"/>
        <v>0</v>
      </c>
      <c r="T505" s="85">
        <f t="shared" si="876"/>
        <v>0</v>
      </c>
      <c r="U505" s="66">
        <f t="shared" si="876"/>
        <v>0</v>
      </c>
      <c r="V505" s="112">
        <f t="shared" si="876"/>
        <v>0</v>
      </c>
      <c r="W505" s="112">
        <f t="shared" si="876"/>
        <v>0</v>
      </c>
      <c r="X505" s="112"/>
      <c r="Y505" s="112">
        <f t="shared" si="876"/>
        <v>0</v>
      </c>
      <c r="Z505" s="66">
        <f t="shared" si="876"/>
        <v>0</v>
      </c>
      <c r="AA505" s="112">
        <f>SUM(AA503:AA504)</f>
        <v>0</v>
      </c>
    </row>
    <row r="506" spans="1:27" x14ac:dyDescent="0.2">
      <c r="A506" s="62"/>
      <c r="B506" s="122"/>
      <c r="C506" s="15"/>
      <c r="F506" s="11"/>
      <c r="J506" s="45"/>
      <c r="P506" s="13"/>
      <c r="T506" s="86"/>
      <c r="U506" s="64"/>
      <c r="V506" s="103"/>
      <c r="W506" s="103"/>
      <c r="X506" s="103"/>
      <c r="Y506" s="103"/>
      <c r="AA506" s="103"/>
    </row>
    <row r="507" spans="1:27" x14ac:dyDescent="0.2">
      <c r="A507" s="118" t="s">
        <v>212</v>
      </c>
      <c r="B507" s="98" t="s">
        <v>249</v>
      </c>
      <c r="C507" s="15"/>
      <c r="F507" s="11"/>
      <c r="J507" s="45"/>
      <c r="P507" s="13"/>
      <c r="T507" s="86"/>
      <c r="U507" s="64"/>
      <c r="V507" s="103"/>
      <c r="W507" s="103"/>
      <c r="X507" s="103"/>
      <c r="Y507" s="103"/>
      <c r="AA507" s="103"/>
    </row>
    <row r="508" spans="1:27" x14ac:dyDescent="0.2">
      <c r="A508" s="116" t="s">
        <v>211</v>
      </c>
      <c r="B508" s="122" t="s">
        <v>105</v>
      </c>
      <c r="C508" s="15"/>
      <c r="D508" s="35"/>
      <c r="E508" s="45">
        <v>1</v>
      </c>
      <c r="F508" s="39"/>
      <c r="G508" s="16">
        <v>1</v>
      </c>
      <c r="H508" s="11">
        <v>1</v>
      </c>
      <c r="I508" s="35" t="s">
        <v>226</v>
      </c>
      <c r="J508" s="45"/>
      <c r="K508" s="64">
        <f>G508*H508*J508</f>
        <v>0</v>
      </c>
      <c r="N508" s="13">
        <f>L508+M508</f>
        <v>0</v>
      </c>
      <c r="O508" s="13">
        <f>MAX(K508-N508,0)</f>
        <v>0</v>
      </c>
      <c r="P508" s="13">
        <f>N508+O508</f>
        <v>0</v>
      </c>
      <c r="Q508" s="13">
        <f>K508-P508</f>
        <v>0</v>
      </c>
      <c r="R508" s="13">
        <f>S508-K508</f>
        <v>0</v>
      </c>
      <c r="S508" s="14">
        <f>K508</f>
        <v>0</v>
      </c>
      <c r="T508" s="86"/>
      <c r="U508" s="64">
        <f>MAX(K508-SUM(V508:Y508),0)</f>
        <v>0</v>
      </c>
      <c r="V508" s="103"/>
      <c r="W508" s="103"/>
      <c r="X508" s="103"/>
      <c r="Y508" s="103"/>
      <c r="Z508" s="105">
        <f t="shared" si="829"/>
        <v>0</v>
      </c>
      <c r="AA508" s="103">
        <f t="shared" ref="AA508" si="877">U508</f>
        <v>0</v>
      </c>
    </row>
    <row r="509" spans="1:27" x14ac:dyDescent="0.2">
      <c r="A509" s="62"/>
      <c r="B509" s="124" t="s">
        <v>265</v>
      </c>
      <c r="C509" s="15"/>
      <c r="F509" s="11"/>
      <c r="J509" s="45"/>
      <c r="K509" s="66">
        <f t="shared" ref="K509:Y509" si="878">SUM(K508:K508)</f>
        <v>0</v>
      </c>
      <c r="L509" s="22"/>
      <c r="M509" s="22"/>
      <c r="N509" s="22">
        <f t="shared" si="878"/>
        <v>0</v>
      </c>
      <c r="O509" s="22">
        <f t="shared" si="878"/>
        <v>0</v>
      </c>
      <c r="P509" s="22">
        <f t="shared" si="878"/>
        <v>0</v>
      </c>
      <c r="Q509" s="22">
        <f t="shared" si="878"/>
        <v>0</v>
      </c>
      <c r="R509" s="22">
        <f t="shared" si="878"/>
        <v>0</v>
      </c>
      <c r="S509" s="23">
        <f t="shared" si="878"/>
        <v>0</v>
      </c>
      <c r="T509" s="85">
        <f t="shared" si="878"/>
        <v>0</v>
      </c>
      <c r="U509" s="66">
        <f t="shared" si="878"/>
        <v>0</v>
      </c>
      <c r="V509" s="112">
        <f t="shared" si="878"/>
        <v>0</v>
      </c>
      <c r="W509" s="112">
        <f t="shared" si="878"/>
        <v>0</v>
      </c>
      <c r="X509" s="112"/>
      <c r="Y509" s="112">
        <f t="shared" si="878"/>
        <v>0</v>
      </c>
      <c r="Z509" s="66">
        <f>SUM(Z508:Z508)</f>
        <v>0</v>
      </c>
      <c r="AA509" s="112">
        <f>SUM(AA508:AA508)</f>
        <v>0</v>
      </c>
    </row>
    <row r="510" spans="1:27" x14ac:dyDescent="0.2">
      <c r="A510" s="62"/>
      <c r="B510" s="122"/>
      <c r="C510" s="15"/>
      <c r="F510" s="11"/>
      <c r="J510" s="45"/>
      <c r="P510" s="13"/>
      <c r="T510" s="86"/>
      <c r="U510" s="64"/>
      <c r="V510" s="103"/>
      <c r="W510" s="103"/>
      <c r="X510" s="103"/>
      <c r="Y510" s="103"/>
      <c r="AA510" s="103"/>
    </row>
    <row r="511" spans="1:27" x14ac:dyDescent="0.2">
      <c r="A511" s="118" t="s">
        <v>218</v>
      </c>
      <c r="B511" s="98" t="s">
        <v>250</v>
      </c>
      <c r="C511" s="15"/>
      <c r="D511" s="35"/>
      <c r="E511" s="45"/>
      <c r="F511" s="39"/>
      <c r="G511" s="38"/>
      <c r="I511" s="35"/>
      <c r="J511" s="45"/>
      <c r="P511" s="13"/>
      <c r="T511" s="86"/>
      <c r="U511" s="64"/>
      <c r="V511" s="103"/>
      <c r="W511" s="103"/>
      <c r="X511" s="103"/>
      <c r="Y511" s="103"/>
      <c r="AA511" s="103"/>
    </row>
    <row r="512" spans="1:27" x14ac:dyDescent="0.2">
      <c r="A512" s="116">
        <v>4540</v>
      </c>
      <c r="B512" s="122" t="s">
        <v>662</v>
      </c>
      <c r="C512" s="15"/>
      <c r="D512" s="35">
        <f>pm</f>
        <v>0</v>
      </c>
      <c r="E512" s="35">
        <f>sm</f>
        <v>0</v>
      </c>
      <c r="F512" s="57">
        <f>wm</f>
        <v>0</v>
      </c>
      <c r="G512" s="16">
        <f t="shared" ref="G512:G525" si="879">SUM(D512:F512)</f>
        <v>0</v>
      </c>
      <c r="H512" s="11">
        <v>1</v>
      </c>
      <c r="I512" s="35" t="s">
        <v>273</v>
      </c>
      <c r="J512" s="45"/>
      <c r="K512" s="64">
        <f t="shared" ref="K512:K525" si="880">G512*H512*J512</f>
        <v>0</v>
      </c>
      <c r="N512" s="13">
        <f t="shared" ref="N512:N525" si="881">L512+M512</f>
        <v>0</v>
      </c>
      <c r="O512" s="13">
        <f t="shared" ref="O512:O525" si="882">MAX(K512-N512,0)</f>
        <v>0</v>
      </c>
      <c r="P512" s="13">
        <f t="shared" ref="P512:P525" si="883">N512+O512</f>
        <v>0</v>
      </c>
      <c r="Q512" s="13">
        <f t="shared" ref="Q512:Q525" si="884">K512-P512</f>
        <v>0</v>
      </c>
      <c r="R512" s="13">
        <f t="shared" ref="R512:R525" si="885">S512-K512</f>
        <v>0</v>
      </c>
      <c r="S512" s="14">
        <f t="shared" ref="S512:S525" si="886">K512</f>
        <v>0</v>
      </c>
      <c r="T512" s="86"/>
      <c r="U512" s="64">
        <f t="shared" ref="U512:U525" si="887">MAX(K512-SUM(V512:Y512),0)</f>
        <v>0</v>
      </c>
      <c r="V512" s="103"/>
      <c r="W512" s="103"/>
      <c r="X512" s="103"/>
      <c r="Y512" s="103"/>
      <c r="Z512" s="105">
        <f t="shared" ref="Z512:Z652" si="888">K512-SUM(U512:Y512)</f>
        <v>0</v>
      </c>
      <c r="AA512" s="111"/>
    </row>
    <row r="513" spans="1:27" x14ac:dyDescent="0.2">
      <c r="A513" s="116">
        <v>4541</v>
      </c>
      <c r="B513" s="122" t="s">
        <v>107</v>
      </c>
      <c r="C513" s="15"/>
      <c r="D513" s="35">
        <f>pm</f>
        <v>0</v>
      </c>
      <c r="E513" s="35">
        <f>sm</f>
        <v>0</v>
      </c>
      <c r="F513" s="57">
        <f>wm</f>
        <v>0</v>
      </c>
      <c r="G513" s="16">
        <f t="shared" si="879"/>
        <v>0</v>
      </c>
      <c r="H513" s="11">
        <v>1</v>
      </c>
      <c r="I513" s="35" t="s">
        <v>273</v>
      </c>
      <c r="J513" s="45"/>
      <c r="K513" s="64">
        <f t="shared" si="880"/>
        <v>0</v>
      </c>
      <c r="N513" s="13">
        <f t="shared" si="881"/>
        <v>0</v>
      </c>
      <c r="O513" s="13">
        <f t="shared" si="882"/>
        <v>0</v>
      </c>
      <c r="P513" s="13">
        <f t="shared" si="883"/>
        <v>0</v>
      </c>
      <c r="Q513" s="13">
        <f t="shared" si="884"/>
        <v>0</v>
      </c>
      <c r="R513" s="13">
        <f t="shared" si="885"/>
        <v>0</v>
      </c>
      <c r="S513" s="14">
        <f t="shared" si="886"/>
        <v>0</v>
      </c>
      <c r="T513" s="86"/>
      <c r="U513" s="64">
        <f t="shared" si="887"/>
        <v>0</v>
      </c>
      <c r="V513" s="103"/>
      <c r="W513" s="103"/>
      <c r="X513" s="103"/>
      <c r="Y513" s="103"/>
      <c r="Z513" s="105">
        <f t="shared" si="888"/>
        <v>0</v>
      </c>
      <c r="AA513" s="111"/>
    </row>
    <row r="514" spans="1:27" x14ac:dyDescent="0.2">
      <c r="A514" s="116">
        <v>4542</v>
      </c>
      <c r="B514" s="122" t="s">
        <v>108</v>
      </c>
      <c r="C514" s="15"/>
      <c r="D514" s="35"/>
      <c r="E514" s="35">
        <v>1</v>
      </c>
      <c r="F514" s="39"/>
      <c r="G514" s="16">
        <f t="shared" si="879"/>
        <v>1</v>
      </c>
      <c r="H514" s="11">
        <v>1</v>
      </c>
      <c r="I514" s="35" t="s">
        <v>226</v>
      </c>
      <c r="J514" s="45"/>
      <c r="K514" s="64">
        <f t="shared" si="880"/>
        <v>0</v>
      </c>
      <c r="N514" s="13">
        <f t="shared" si="881"/>
        <v>0</v>
      </c>
      <c r="O514" s="13">
        <f t="shared" si="882"/>
        <v>0</v>
      </c>
      <c r="P514" s="13">
        <f t="shared" si="883"/>
        <v>0</v>
      </c>
      <c r="Q514" s="13">
        <f t="shared" si="884"/>
        <v>0</v>
      </c>
      <c r="R514" s="13">
        <f t="shared" si="885"/>
        <v>0</v>
      </c>
      <c r="S514" s="14">
        <f t="shared" si="886"/>
        <v>0</v>
      </c>
      <c r="T514" s="86"/>
      <c r="U514" s="64">
        <f t="shared" si="887"/>
        <v>0</v>
      </c>
      <c r="V514" s="103"/>
      <c r="W514" s="103"/>
      <c r="X514" s="103"/>
      <c r="Y514" s="103"/>
      <c r="Z514" s="105">
        <f t="shared" si="888"/>
        <v>0</v>
      </c>
      <c r="AA514" s="111"/>
    </row>
    <row r="515" spans="1:27" x14ac:dyDescent="0.2">
      <c r="A515" s="116">
        <v>4543</v>
      </c>
      <c r="B515" s="122" t="s">
        <v>663</v>
      </c>
      <c r="C515" s="15"/>
      <c r="D515" s="35"/>
      <c r="E515" s="35">
        <f>shoot</f>
        <v>0</v>
      </c>
      <c r="F515" s="39"/>
      <c r="G515" s="16">
        <f t="shared" si="879"/>
        <v>0</v>
      </c>
      <c r="H515" s="11">
        <v>1</v>
      </c>
      <c r="I515" s="35" t="s">
        <v>552</v>
      </c>
      <c r="J515" s="45"/>
      <c r="K515" s="64">
        <f t="shared" si="880"/>
        <v>0</v>
      </c>
      <c r="N515" s="13">
        <f t="shared" si="881"/>
        <v>0</v>
      </c>
      <c r="O515" s="13">
        <f t="shared" si="882"/>
        <v>0</v>
      </c>
      <c r="P515" s="13">
        <f t="shared" si="883"/>
        <v>0</v>
      </c>
      <c r="Q515" s="13">
        <f t="shared" si="884"/>
        <v>0</v>
      </c>
      <c r="R515" s="13">
        <f t="shared" si="885"/>
        <v>0</v>
      </c>
      <c r="S515" s="14">
        <f t="shared" si="886"/>
        <v>0</v>
      </c>
      <c r="T515" s="86"/>
      <c r="U515" s="64">
        <f t="shared" si="887"/>
        <v>0</v>
      </c>
      <c r="V515" s="103"/>
      <c r="W515" s="103"/>
      <c r="X515" s="103"/>
      <c r="Y515" s="103"/>
      <c r="Z515" s="105">
        <f t="shared" si="888"/>
        <v>0</v>
      </c>
      <c r="AA515" s="111"/>
    </row>
    <row r="516" spans="1:27" x14ac:dyDescent="0.2">
      <c r="A516" s="116">
        <v>4544</v>
      </c>
      <c r="B516" s="122" t="s">
        <v>794</v>
      </c>
      <c r="C516" s="15"/>
      <c r="D516" s="35"/>
      <c r="E516" s="35">
        <v>1</v>
      </c>
      <c r="F516" s="39"/>
      <c r="G516" s="16">
        <f t="shared" ref="G516" si="889">SUM(D516:F516)</f>
        <v>1</v>
      </c>
      <c r="H516" s="11">
        <v>1</v>
      </c>
      <c r="I516" s="35" t="s">
        <v>226</v>
      </c>
      <c r="J516" s="45"/>
      <c r="K516" s="64">
        <f t="shared" ref="K516" si="890">G516*H516*J516</f>
        <v>0</v>
      </c>
      <c r="N516" s="13">
        <f t="shared" ref="N516" si="891">L516+M516</f>
        <v>0</v>
      </c>
      <c r="O516" s="13">
        <f t="shared" ref="O516" si="892">MAX(K516-N516,0)</f>
        <v>0</v>
      </c>
      <c r="P516" s="13">
        <f t="shared" ref="P516" si="893">N516+O516</f>
        <v>0</v>
      </c>
      <c r="Q516" s="13">
        <f t="shared" ref="Q516" si="894">K516-P516</f>
        <v>0</v>
      </c>
      <c r="R516" s="13">
        <f t="shared" ref="R516" si="895">S516-K516</f>
        <v>0</v>
      </c>
      <c r="S516" s="14">
        <f t="shared" ref="S516" si="896">K516</f>
        <v>0</v>
      </c>
      <c r="T516" s="86"/>
      <c r="U516" s="64">
        <f t="shared" ref="U516" si="897">MAX(K516-SUM(V516:Y516),0)</f>
        <v>0</v>
      </c>
      <c r="V516" s="103"/>
      <c r="W516" s="103"/>
      <c r="X516" s="103"/>
      <c r="Y516" s="103"/>
      <c r="Z516" s="105">
        <f t="shared" ref="Z516" si="898">K516-SUM(U516:Y516)</f>
        <v>0</v>
      </c>
      <c r="AA516" s="111"/>
    </row>
    <row r="517" spans="1:27" x14ac:dyDescent="0.2">
      <c r="A517" s="116">
        <v>4546</v>
      </c>
      <c r="B517" s="122" t="s">
        <v>795</v>
      </c>
      <c r="C517" s="15"/>
      <c r="D517" s="35"/>
      <c r="E517" s="35">
        <v>1</v>
      </c>
      <c r="F517" s="39"/>
      <c r="G517" s="16">
        <f t="shared" ref="G517" si="899">SUM(D517:F517)</f>
        <v>1</v>
      </c>
      <c r="H517" s="11">
        <v>1</v>
      </c>
      <c r="I517" s="35" t="s">
        <v>226</v>
      </c>
      <c r="J517" s="45"/>
      <c r="K517" s="64">
        <f t="shared" ref="K517" si="900">G517*H517*J517</f>
        <v>0</v>
      </c>
      <c r="N517" s="13">
        <f t="shared" ref="N517" si="901">L517+M517</f>
        <v>0</v>
      </c>
      <c r="O517" s="13">
        <f t="shared" ref="O517" si="902">MAX(K517-N517,0)</f>
        <v>0</v>
      </c>
      <c r="P517" s="13">
        <f t="shared" ref="P517" si="903">N517+O517</f>
        <v>0</v>
      </c>
      <c r="Q517" s="13">
        <f t="shared" ref="Q517" si="904">K517-P517</f>
        <v>0</v>
      </c>
      <c r="R517" s="13">
        <f t="shared" ref="R517" si="905">S517-K517</f>
        <v>0</v>
      </c>
      <c r="S517" s="14">
        <f t="shared" ref="S517" si="906">K517</f>
        <v>0</v>
      </c>
      <c r="T517" s="86"/>
      <c r="U517" s="64">
        <f t="shared" ref="U517" si="907">MAX(K517-SUM(V517:Y517),0)</f>
        <v>0</v>
      </c>
      <c r="V517" s="103"/>
      <c r="W517" s="103"/>
      <c r="X517" s="103"/>
      <c r="Y517" s="103"/>
      <c r="Z517" s="105">
        <f t="shared" ref="Z517" si="908">K517-SUM(U517:Y517)</f>
        <v>0</v>
      </c>
      <c r="AA517" s="111"/>
    </row>
    <row r="518" spans="1:27" x14ac:dyDescent="0.2">
      <c r="A518" s="116">
        <v>4549</v>
      </c>
      <c r="B518" s="122" t="s">
        <v>109</v>
      </c>
      <c r="C518" s="15"/>
      <c r="D518" s="35"/>
      <c r="E518" s="35">
        <v>1</v>
      </c>
      <c r="F518" s="39"/>
      <c r="G518" s="16">
        <f t="shared" si="879"/>
        <v>1</v>
      </c>
      <c r="H518" s="11">
        <v>1</v>
      </c>
      <c r="I518" s="35" t="s">
        <v>226</v>
      </c>
      <c r="J518" s="45"/>
      <c r="K518" s="64">
        <f t="shared" si="880"/>
        <v>0</v>
      </c>
      <c r="N518" s="13">
        <f t="shared" si="881"/>
        <v>0</v>
      </c>
      <c r="O518" s="13">
        <f t="shared" si="882"/>
        <v>0</v>
      </c>
      <c r="P518" s="13">
        <f t="shared" si="883"/>
        <v>0</v>
      </c>
      <c r="Q518" s="13">
        <f t="shared" si="884"/>
        <v>0</v>
      </c>
      <c r="R518" s="13">
        <f t="shared" si="885"/>
        <v>0</v>
      </c>
      <c r="S518" s="14">
        <f t="shared" si="886"/>
        <v>0</v>
      </c>
      <c r="T518" s="86"/>
      <c r="U518" s="64">
        <f t="shared" si="887"/>
        <v>0</v>
      </c>
      <c r="V518" s="103"/>
      <c r="W518" s="103"/>
      <c r="X518" s="103"/>
      <c r="Y518" s="103"/>
      <c r="Z518" s="105">
        <f t="shared" si="888"/>
        <v>0</v>
      </c>
      <c r="AA518" s="111"/>
    </row>
    <row r="519" spans="1:27" x14ac:dyDescent="0.2">
      <c r="A519" s="116">
        <v>4560</v>
      </c>
      <c r="B519" s="122" t="s">
        <v>110</v>
      </c>
      <c r="C519" s="15"/>
      <c r="D519" s="35"/>
      <c r="E519" s="35">
        <f>crewcast</f>
        <v>0</v>
      </c>
      <c r="F519" s="39"/>
      <c r="G519" s="16">
        <f t="shared" si="879"/>
        <v>0</v>
      </c>
      <c r="H519" s="11">
        <v>1</v>
      </c>
      <c r="I519" s="35" t="s">
        <v>226</v>
      </c>
      <c r="J519" s="45"/>
      <c r="K519" s="64">
        <f t="shared" si="880"/>
        <v>0</v>
      </c>
      <c r="N519" s="13">
        <f t="shared" si="881"/>
        <v>0</v>
      </c>
      <c r="O519" s="13">
        <f t="shared" si="882"/>
        <v>0</v>
      </c>
      <c r="P519" s="13">
        <f t="shared" si="883"/>
        <v>0</v>
      </c>
      <c r="Q519" s="13">
        <f t="shared" si="884"/>
        <v>0</v>
      </c>
      <c r="R519" s="13">
        <f t="shared" si="885"/>
        <v>0</v>
      </c>
      <c r="S519" s="14">
        <f t="shared" si="886"/>
        <v>0</v>
      </c>
      <c r="T519" s="86"/>
      <c r="U519" s="64">
        <f t="shared" si="887"/>
        <v>0</v>
      </c>
      <c r="V519" s="103"/>
      <c r="W519" s="103"/>
      <c r="X519" s="103"/>
      <c r="Y519" s="103"/>
      <c r="Z519" s="105">
        <f t="shared" si="888"/>
        <v>0</v>
      </c>
      <c r="AA519" s="111"/>
    </row>
    <row r="520" spans="1:27" x14ac:dyDescent="0.2">
      <c r="A520" s="116">
        <v>4561</v>
      </c>
      <c r="B520" s="122" t="s">
        <v>111</v>
      </c>
      <c r="C520" s="15"/>
      <c r="D520" s="35"/>
      <c r="E520" s="35">
        <f>crewcast</f>
        <v>0</v>
      </c>
      <c r="F520" s="39"/>
      <c r="G520" s="16">
        <f t="shared" si="879"/>
        <v>0</v>
      </c>
      <c r="H520" s="11">
        <v>1</v>
      </c>
      <c r="I520" s="35" t="s">
        <v>226</v>
      </c>
      <c r="J520" s="45"/>
      <c r="K520" s="64">
        <f t="shared" si="880"/>
        <v>0</v>
      </c>
      <c r="N520" s="13">
        <f t="shared" si="881"/>
        <v>0</v>
      </c>
      <c r="O520" s="13">
        <f t="shared" si="882"/>
        <v>0</v>
      </c>
      <c r="P520" s="13">
        <f t="shared" si="883"/>
        <v>0</v>
      </c>
      <c r="Q520" s="13">
        <f t="shared" si="884"/>
        <v>0</v>
      </c>
      <c r="R520" s="13">
        <f t="shared" si="885"/>
        <v>0</v>
      </c>
      <c r="S520" s="14">
        <f t="shared" si="886"/>
        <v>0</v>
      </c>
      <c r="T520" s="86"/>
      <c r="U520" s="64">
        <f t="shared" si="887"/>
        <v>0</v>
      </c>
      <c r="V520" s="103"/>
      <c r="W520" s="103"/>
      <c r="X520" s="103"/>
      <c r="Y520" s="103"/>
      <c r="Z520" s="105">
        <f t="shared" si="888"/>
        <v>0</v>
      </c>
      <c r="AA520" s="111"/>
    </row>
    <row r="521" spans="1:27" x14ac:dyDescent="0.2">
      <c r="A521" s="116">
        <v>4562</v>
      </c>
      <c r="B521" s="122" t="s">
        <v>112</v>
      </c>
      <c r="C521" s="15"/>
      <c r="D521" s="35">
        <f>crewcast*1.5</f>
        <v>0</v>
      </c>
      <c r="E521" s="35">
        <f>crewcast</f>
        <v>0</v>
      </c>
      <c r="F521" s="39"/>
      <c r="G521" s="16">
        <f t="shared" si="879"/>
        <v>0</v>
      </c>
      <c r="H521" s="11">
        <v>1</v>
      </c>
      <c r="I521" s="35" t="s">
        <v>226</v>
      </c>
      <c r="J521" s="45"/>
      <c r="K521" s="64">
        <f t="shared" si="880"/>
        <v>0</v>
      </c>
      <c r="N521" s="13">
        <f t="shared" si="881"/>
        <v>0</v>
      </c>
      <c r="O521" s="13">
        <f t="shared" si="882"/>
        <v>0</v>
      </c>
      <c r="P521" s="13">
        <f t="shared" si="883"/>
        <v>0</v>
      </c>
      <c r="Q521" s="13">
        <f t="shared" si="884"/>
        <v>0</v>
      </c>
      <c r="R521" s="13">
        <f t="shared" si="885"/>
        <v>0</v>
      </c>
      <c r="S521" s="14">
        <f t="shared" si="886"/>
        <v>0</v>
      </c>
      <c r="T521" s="86"/>
      <c r="U521" s="64">
        <f t="shared" si="887"/>
        <v>0</v>
      </c>
      <c r="V521" s="103"/>
      <c r="W521" s="103"/>
      <c r="X521" s="103"/>
      <c r="Y521" s="103"/>
      <c r="Z521" s="105">
        <f t="shared" si="888"/>
        <v>0</v>
      </c>
      <c r="AA521" s="111"/>
    </row>
    <row r="522" spans="1:27" x14ac:dyDescent="0.2">
      <c r="A522" s="116">
        <v>4563</v>
      </c>
      <c r="B522" s="122" t="s">
        <v>113</v>
      </c>
      <c r="C522" s="15"/>
      <c r="D522" s="35">
        <f>crewcast*1.5</f>
        <v>0</v>
      </c>
      <c r="E522" s="35">
        <f>crewcast</f>
        <v>0</v>
      </c>
      <c r="F522" s="39"/>
      <c r="G522" s="16">
        <f t="shared" si="879"/>
        <v>0</v>
      </c>
      <c r="H522" s="11">
        <v>1</v>
      </c>
      <c r="I522" s="35" t="s">
        <v>226</v>
      </c>
      <c r="J522" s="45"/>
      <c r="K522" s="64">
        <f t="shared" si="880"/>
        <v>0</v>
      </c>
      <c r="N522" s="13">
        <f t="shared" si="881"/>
        <v>0</v>
      </c>
      <c r="O522" s="13">
        <f t="shared" si="882"/>
        <v>0</v>
      </c>
      <c r="P522" s="13">
        <f t="shared" si="883"/>
        <v>0</v>
      </c>
      <c r="Q522" s="13">
        <f t="shared" si="884"/>
        <v>0</v>
      </c>
      <c r="R522" s="13">
        <f t="shared" si="885"/>
        <v>0</v>
      </c>
      <c r="S522" s="14">
        <f t="shared" si="886"/>
        <v>0</v>
      </c>
      <c r="T522" s="86"/>
      <c r="U522" s="64">
        <f t="shared" si="887"/>
        <v>0</v>
      </c>
      <c r="V522" s="103"/>
      <c r="W522" s="103"/>
      <c r="X522" s="103"/>
      <c r="Y522" s="103"/>
      <c r="Z522" s="105">
        <f t="shared" si="888"/>
        <v>0</v>
      </c>
      <c r="AA522" s="111"/>
    </row>
    <row r="523" spans="1:27" x14ac:dyDescent="0.2">
      <c r="A523" s="116">
        <v>4575</v>
      </c>
      <c r="B523" s="122" t="s">
        <v>793</v>
      </c>
      <c r="C523" s="15"/>
      <c r="D523" s="35"/>
      <c r="E523" s="35">
        <v>1</v>
      </c>
      <c r="F523" s="39"/>
      <c r="G523" s="16">
        <f t="shared" ref="G523:G524" si="909">SUM(D523:F523)</f>
        <v>1</v>
      </c>
      <c r="H523" s="11">
        <v>1</v>
      </c>
      <c r="I523" s="35" t="s">
        <v>226</v>
      </c>
      <c r="J523" s="45"/>
      <c r="K523" s="64">
        <f t="shared" ref="K523:K524" si="910">G523*H523*J523</f>
        <v>0</v>
      </c>
      <c r="N523" s="13">
        <f t="shared" ref="N523:N524" si="911">L523+M523</f>
        <v>0</v>
      </c>
      <c r="O523" s="13">
        <f t="shared" ref="O523:O524" si="912">MAX(K523-N523,0)</f>
        <v>0</v>
      </c>
      <c r="P523" s="13">
        <f t="shared" ref="P523:P524" si="913">N523+O523</f>
        <v>0</v>
      </c>
      <c r="Q523" s="13">
        <f t="shared" ref="Q523:Q524" si="914">K523-P523</f>
        <v>0</v>
      </c>
      <c r="R523" s="13">
        <f t="shared" ref="R523:R524" si="915">S523-K523</f>
        <v>0</v>
      </c>
      <c r="S523" s="14">
        <f t="shared" ref="S523:S524" si="916">K523</f>
        <v>0</v>
      </c>
      <c r="T523" s="86"/>
      <c r="U523" s="64">
        <f t="shared" ref="U523:U524" si="917">MAX(K523-SUM(V523:Y523),0)</f>
        <v>0</v>
      </c>
      <c r="V523" s="103"/>
      <c r="W523" s="103"/>
      <c r="X523" s="103"/>
      <c r="Y523" s="103"/>
      <c r="Z523" s="105">
        <f t="shared" ref="Z523:Z524" si="918">K523-SUM(U523:Y523)</f>
        <v>0</v>
      </c>
      <c r="AA523" s="103">
        <f t="shared" ref="AA523:AA524" si="919">U523</f>
        <v>0</v>
      </c>
    </row>
    <row r="524" spans="1:27" x14ac:dyDescent="0.2">
      <c r="A524" s="116" t="s">
        <v>380</v>
      </c>
      <c r="B524" s="122" t="s">
        <v>307</v>
      </c>
      <c r="C524" s="15"/>
      <c r="D524" s="35"/>
      <c r="E524" s="35">
        <v>1</v>
      </c>
      <c r="F524" s="39"/>
      <c r="G524" s="16">
        <f t="shared" si="909"/>
        <v>1</v>
      </c>
      <c r="H524" s="11">
        <v>1</v>
      </c>
      <c r="I524" s="35" t="s">
        <v>226</v>
      </c>
      <c r="J524" s="45"/>
      <c r="K524" s="64">
        <f t="shared" si="910"/>
        <v>0</v>
      </c>
      <c r="N524" s="13">
        <f t="shared" si="911"/>
        <v>0</v>
      </c>
      <c r="O524" s="13">
        <f t="shared" si="912"/>
        <v>0</v>
      </c>
      <c r="P524" s="13">
        <f t="shared" si="913"/>
        <v>0</v>
      </c>
      <c r="Q524" s="13">
        <f t="shared" si="914"/>
        <v>0</v>
      </c>
      <c r="R524" s="13">
        <f t="shared" si="915"/>
        <v>0</v>
      </c>
      <c r="S524" s="14">
        <f t="shared" si="916"/>
        <v>0</v>
      </c>
      <c r="T524" s="86"/>
      <c r="U524" s="64">
        <f t="shared" si="917"/>
        <v>0</v>
      </c>
      <c r="V524" s="103"/>
      <c r="W524" s="103"/>
      <c r="X524" s="103"/>
      <c r="Y524" s="103"/>
      <c r="Z524" s="105">
        <f t="shared" si="918"/>
        <v>0</v>
      </c>
      <c r="AA524" s="103">
        <f t="shared" si="919"/>
        <v>0</v>
      </c>
    </row>
    <row r="525" spans="1:27" x14ac:dyDescent="0.2">
      <c r="A525" s="116">
        <v>4594</v>
      </c>
      <c r="B525" s="122" t="s">
        <v>114</v>
      </c>
      <c r="C525" s="15"/>
      <c r="D525" s="35"/>
      <c r="E525" s="35">
        <v>1</v>
      </c>
      <c r="F525" s="39"/>
      <c r="G525" s="16">
        <f t="shared" si="879"/>
        <v>1</v>
      </c>
      <c r="H525" s="11">
        <v>1</v>
      </c>
      <c r="I525" s="35" t="s">
        <v>226</v>
      </c>
      <c r="J525" s="45"/>
      <c r="K525" s="64">
        <f t="shared" si="880"/>
        <v>0</v>
      </c>
      <c r="N525" s="13">
        <f t="shared" si="881"/>
        <v>0</v>
      </c>
      <c r="O525" s="13">
        <f t="shared" si="882"/>
        <v>0</v>
      </c>
      <c r="P525" s="13">
        <f t="shared" si="883"/>
        <v>0</v>
      </c>
      <c r="Q525" s="13">
        <f t="shared" si="884"/>
        <v>0</v>
      </c>
      <c r="R525" s="13">
        <f t="shared" si="885"/>
        <v>0</v>
      </c>
      <c r="S525" s="14">
        <f t="shared" si="886"/>
        <v>0</v>
      </c>
      <c r="T525" s="86"/>
      <c r="U525" s="64">
        <f t="shared" si="887"/>
        <v>0</v>
      </c>
      <c r="V525" s="103"/>
      <c r="W525" s="103"/>
      <c r="X525" s="103"/>
      <c r="Y525" s="103"/>
      <c r="Z525" s="105">
        <f t="shared" si="888"/>
        <v>0</v>
      </c>
      <c r="AA525" s="111"/>
    </row>
    <row r="526" spans="1:27" x14ac:dyDescent="0.2">
      <c r="A526" s="116"/>
      <c r="B526" s="124" t="s">
        <v>265</v>
      </c>
      <c r="C526" s="15"/>
      <c r="D526" s="38"/>
      <c r="G526" s="16"/>
      <c r="I526" s="35"/>
      <c r="J526" s="45"/>
      <c r="K526" s="66">
        <f t="shared" ref="K526:Z526" si="920">SUM(K512:K525)</f>
        <v>0</v>
      </c>
      <c r="L526" s="22"/>
      <c r="M526" s="22"/>
      <c r="N526" s="22">
        <f t="shared" si="920"/>
        <v>0</v>
      </c>
      <c r="O526" s="22">
        <f t="shared" si="920"/>
        <v>0</v>
      </c>
      <c r="P526" s="22">
        <f t="shared" si="920"/>
        <v>0</v>
      </c>
      <c r="Q526" s="22">
        <f t="shared" si="920"/>
        <v>0</v>
      </c>
      <c r="R526" s="22">
        <f t="shared" si="920"/>
        <v>0</v>
      </c>
      <c r="S526" s="23">
        <f t="shared" si="920"/>
        <v>0</v>
      </c>
      <c r="T526" s="85">
        <f t="shared" si="920"/>
        <v>0</v>
      </c>
      <c r="U526" s="66">
        <f t="shared" si="920"/>
        <v>0</v>
      </c>
      <c r="V526" s="112">
        <f t="shared" si="920"/>
        <v>0</v>
      </c>
      <c r="W526" s="112">
        <f t="shared" si="920"/>
        <v>0</v>
      </c>
      <c r="X526" s="112"/>
      <c r="Y526" s="112">
        <f t="shared" si="920"/>
        <v>0</v>
      </c>
      <c r="Z526" s="66">
        <f t="shared" si="920"/>
        <v>0</v>
      </c>
      <c r="AA526" s="112">
        <f>SUM(AA512:AA525)</f>
        <v>0</v>
      </c>
    </row>
    <row r="527" spans="1:27" x14ac:dyDescent="0.2">
      <c r="A527" s="62"/>
      <c r="B527" s="122"/>
      <c r="C527" s="15"/>
      <c r="F527" s="11"/>
      <c r="J527" s="45"/>
      <c r="P527" s="13"/>
      <c r="T527" s="86"/>
      <c r="U527" s="64"/>
      <c r="V527" s="103"/>
      <c r="W527" s="103"/>
      <c r="X527" s="103"/>
      <c r="Y527" s="103"/>
      <c r="AA527" s="103"/>
    </row>
    <row r="528" spans="1:27" x14ac:dyDescent="0.2">
      <c r="A528" s="118">
        <v>4600</v>
      </c>
      <c r="B528" s="98" t="s">
        <v>900</v>
      </c>
      <c r="C528" s="15"/>
      <c r="D528" s="35"/>
      <c r="E528" s="45"/>
      <c r="F528" s="39"/>
      <c r="G528" s="38"/>
      <c r="I528" s="35"/>
      <c r="J528" s="45"/>
      <c r="P528" s="13"/>
      <c r="T528" s="86"/>
      <c r="U528" s="64"/>
      <c r="V528" s="103"/>
      <c r="W528" s="103"/>
      <c r="X528" s="103"/>
      <c r="Y528" s="103"/>
      <c r="AA528" s="103"/>
    </row>
    <row r="529" spans="1:27" x14ac:dyDescent="0.2">
      <c r="A529" s="116">
        <v>4601</v>
      </c>
      <c r="B529" s="122" t="s">
        <v>820</v>
      </c>
      <c r="C529" s="15"/>
      <c r="D529" s="35"/>
      <c r="E529" s="35">
        <v>1</v>
      </c>
      <c r="F529" s="39"/>
      <c r="G529" s="16">
        <f t="shared" ref="G529" si="921">SUM(D529:F529)</f>
        <v>1</v>
      </c>
      <c r="H529" s="11">
        <v>1</v>
      </c>
      <c r="I529" s="35" t="s">
        <v>226</v>
      </c>
      <c r="J529" s="45"/>
      <c r="K529" s="64">
        <f t="shared" ref="K529:K530" si="922">G529*H529*J529</f>
        <v>0</v>
      </c>
      <c r="N529" s="13">
        <f t="shared" ref="N529:N530" si="923">L529+M529</f>
        <v>0</v>
      </c>
      <c r="O529" s="13">
        <f t="shared" ref="O529:O530" si="924">MAX(K529-N529,0)</f>
        <v>0</v>
      </c>
      <c r="P529" s="13">
        <f t="shared" ref="P529:P530" si="925">N529+O529</f>
        <v>0</v>
      </c>
      <c r="Q529" s="13">
        <f t="shared" ref="Q529:Q530" si="926">K529-P529</f>
        <v>0</v>
      </c>
      <c r="R529" s="13">
        <f t="shared" ref="R529:R530" si="927">S529-K529</f>
        <v>0</v>
      </c>
      <c r="S529" s="14">
        <f t="shared" ref="S529:S530" si="928">K529</f>
        <v>0</v>
      </c>
      <c r="T529" s="86"/>
      <c r="U529" s="64">
        <f t="shared" ref="U529:U530" si="929">MAX(K529-SUM(V529:Y529),0)</f>
        <v>0</v>
      </c>
      <c r="V529" s="103"/>
      <c r="W529" s="103"/>
      <c r="X529" s="103"/>
      <c r="Y529" s="103"/>
      <c r="Z529" s="105">
        <f t="shared" ref="Z529:Z530" si="930">K529-SUM(U529:Y529)</f>
        <v>0</v>
      </c>
      <c r="AA529" s="103">
        <f t="shared" ref="AA529:AA544" si="931">U529</f>
        <v>0</v>
      </c>
    </row>
    <row r="530" spans="1:27" x14ac:dyDescent="0.2">
      <c r="A530" s="116">
        <v>4602</v>
      </c>
      <c r="B530" s="122" t="s">
        <v>19</v>
      </c>
      <c r="C530" s="15"/>
      <c r="D530" s="35"/>
      <c r="E530" s="35">
        <v>1</v>
      </c>
      <c r="F530" s="39"/>
      <c r="G530" s="16">
        <f t="shared" ref="G530" si="932">SUM(D530:F530)</f>
        <v>1</v>
      </c>
      <c r="H530" s="11">
        <v>1</v>
      </c>
      <c r="I530" s="35" t="s">
        <v>226</v>
      </c>
      <c r="J530" s="45"/>
      <c r="K530" s="64">
        <f t="shared" si="922"/>
        <v>0</v>
      </c>
      <c r="N530" s="13">
        <f t="shared" si="923"/>
        <v>0</v>
      </c>
      <c r="O530" s="13">
        <f t="shared" si="924"/>
        <v>0</v>
      </c>
      <c r="P530" s="13">
        <f t="shared" si="925"/>
        <v>0</v>
      </c>
      <c r="Q530" s="13">
        <f t="shared" si="926"/>
        <v>0</v>
      </c>
      <c r="R530" s="13">
        <f t="shared" si="927"/>
        <v>0</v>
      </c>
      <c r="S530" s="14">
        <f t="shared" si="928"/>
        <v>0</v>
      </c>
      <c r="T530" s="86"/>
      <c r="U530" s="64">
        <f t="shared" si="929"/>
        <v>0</v>
      </c>
      <c r="V530" s="103"/>
      <c r="W530" s="103"/>
      <c r="X530" s="103"/>
      <c r="Y530" s="103"/>
      <c r="Z530" s="105">
        <f t="shared" si="930"/>
        <v>0</v>
      </c>
      <c r="AA530" s="103">
        <f t="shared" si="931"/>
        <v>0</v>
      </c>
    </row>
    <row r="531" spans="1:27" x14ac:dyDescent="0.2">
      <c r="A531" s="116">
        <v>4605</v>
      </c>
      <c r="B531" s="122" t="s">
        <v>821</v>
      </c>
      <c r="C531" s="15"/>
      <c r="D531" s="35"/>
      <c r="E531" s="35">
        <v>1</v>
      </c>
      <c r="F531" s="39"/>
      <c r="G531" s="16">
        <f t="shared" ref="G531" si="933">SUM(D531:F531)</f>
        <v>1</v>
      </c>
      <c r="H531" s="11">
        <v>1</v>
      </c>
      <c r="I531" s="35" t="s">
        <v>226</v>
      </c>
      <c r="J531" s="45"/>
      <c r="K531" s="64">
        <f t="shared" ref="K531:K543" si="934">G531*H531*J531</f>
        <v>0</v>
      </c>
      <c r="N531" s="13">
        <f t="shared" ref="N531:N543" si="935">L531+M531</f>
        <v>0</v>
      </c>
      <c r="O531" s="13">
        <f t="shared" ref="O531:O543" si="936">MAX(K531-N531,0)</f>
        <v>0</v>
      </c>
      <c r="P531" s="13">
        <f t="shared" ref="P531:P543" si="937">N531+O531</f>
        <v>0</v>
      </c>
      <c r="Q531" s="13">
        <f t="shared" ref="Q531:Q543" si="938">K531-P531</f>
        <v>0</v>
      </c>
      <c r="R531" s="13">
        <f t="shared" ref="R531:R543" si="939">S531-K531</f>
        <v>0</v>
      </c>
      <c r="S531" s="14">
        <f t="shared" ref="S531:S543" si="940">K531</f>
        <v>0</v>
      </c>
      <c r="T531" s="86"/>
      <c r="U531" s="64">
        <f t="shared" ref="U531:U543" si="941">MAX(K531-SUM(V531:Y531),0)</f>
        <v>0</v>
      </c>
      <c r="V531" s="103"/>
      <c r="W531" s="103"/>
      <c r="X531" s="103"/>
      <c r="Y531" s="103"/>
      <c r="Z531" s="105">
        <f t="shared" ref="Z531:Z543" si="942">K531-SUM(U531:Y531)</f>
        <v>0</v>
      </c>
      <c r="AA531" s="103">
        <f t="shared" si="931"/>
        <v>0</v>
      </c>
    </row>
    <row r="532" spans="1:27" x14ac:dyDescent="0.2">
      <c r="A532" s="116">
        <v>4606</v>
      </c>
      <c r="B532" s="122" t="s">
        <v>822</v>
      </c>
      <c r="C532" s="15"/>
      <c r="D532" s="35"/>
      <c r="E532" s="35">
        <v>1</v>
      </c>
      <c r="F532" s="39"/>
      <c r="G532" s="16">
        <f t="shared" ref="G532" si="943">SUM(D532:F532)</f>
        <v>1</v>
      </c>
      <c r="H532" s="11">
        <v>1</v>
      </c>
      <c r="I532" s="35" t="s">
        <v>226</v>
      </c>
      <c r="J532" s="45"/>
      <c r="K532" s="64">
        <f t="shared" si="934"/>
        <v>0</v>
      </c>
      <c r="N532" s="13">
        <f t="shared" si="935"/>
        <v>0</v>
      </c>
      <c r="O532" s="13">
        <f t="shared" si="936"/>
        <v>0</v>
      </c>
      <c r="P532" s="13">
        <f t="shared" si="937"/>
        <v>0</v>
      </c>
      <c r="Q532" s="13">
        <f t="shared" si="938"/>
        <v>0</v>
      </c>
      <c r="R532" s="13">
        <f t="shared" si="939"/>
        <v>0</v>
      </c>
      <c r="S532" s="14">
        <f t="shared" si="940"/>
        <v>0</v>
      </c>
      <c r="T532" s="86"/>
      <c r="U532" s="64">
        <f t="shared" si="941"/>
        <v>0</v>
      </c>
      <c r="V532" s="103"/>
      <c r="W532" s="103"/>
      <c r="X532" s="103"/>
      <c r="Y532" s="103"/>
      <c r="Z532" s="105">
        <f t="shared" si="942"/>
        <v>0</v>
      </c>
      <c r="AA532" s="103">
        <f t="shared" si="931"/>
        <v>0</v>
      </c>
    </row>
    <row r="533" spans="1:27" x14ac:dyDescent="0.2">
      <c r="A533" s="116">
        <v>4610</v>
      </c>
      <c r="B533" s="122" t="s">
        <v>823</v>
      </c>
      <c r="C533" s="15"/>
      <c r="D533" s="35"/>
      <c r="E533" s="35">
        <v>1</v>
      </c>
      <c r="F533" s="39"/>
      <c r="G533" s="16">
        <f t="shared" ref="G533" si="944">SUM(D533:F533)</f>
        <v>1</v>
      </c>
      <c r="H533" s="11">
        <v>1</v>
      </c>
      <c r="I533" s="35" t="s">
        <v>226</v>
      </c>
      <c r="J533" s="45"/>
      <c r="K533" s="64">
        <f t="shared" si="934"/>
        <v>0</v>
      </c>
      <c r="N533" s="13">
        <f t="shared" si="935"/>
        <v>0</v>
      </c>
      <c r="O533" s="13">
        <f t="shared" si="936"/>
        <v>0</v>
      </c>
      <c r="P533" s="13">
        <f t="shared" si="937"/>
        <v>0</v>
      </c>
      <c r="Q533" s="13">
        <f t="shared" si="938"/>
        <v>0</v>
      </c>
      <c r="R533" s="13">
        <f t="shared" si="939"/>
        <v>0</v>
      </c>
      <c r="S533" s="14">
        <f t="shared" si="940"/>
        <v>0</v>
      </c>
      <c r="T533" s="86"/>
      <c r="U533" s="64">
        <f t="shared" si="941"/>
        <v>0</v>
      </c>
      <c r="V533" s="103"/>
      <c r="W533" s="103"/>
      <c r="X533" s="103"/>
      <c r="Y533" s="103"/>
      <c r="Z533" s="105">
        <f t="shared" si="942"/>
        <v>0</v>
      </c>
      <c r="AA533" s="103">
        <f t="shared" si="931"/>
        <v>0</v>
      </c>
    </row>
    <row r="534" spans="1:27" x14ac:dyDescent="0.2">
      <c r="A534" s="116">
        <v>4611</v>
      </c>
      <c r="B534" s="122" t="s">
        <v>824</v>
      </c>
      <c r="C534" s="15"/>
      <c r="D534" s="35"/>
      <c r="E534" s="35">
        <v>1</v>
      </c>
      <c r="F534" s="39"/>
      <c r="G534" s="16">
        <f t="shared" ref="G534" si="945">SUM(D534:F534)</f>
        <v>1</v>
      </c>
      <c r="H534" s="11">
        <v>1</v>
      </c>
      <c r="I534" s="35" t="s">
        <v>226</v>
      </c>
      <c r="J534" s="45"/>
      <c r="K534" s="64">
        <f t="shared" si="934"/>
        <v>0</v>
      </c>
      <c r="N534" s="13">
        <f t="shared" si="935"/>
        <v>0</v>
      </c>
      <c r="O534" s="13">
        <f t="shared" si="936"/>
        <v>0</v>
      </c>
      <c r="P534" s="13">
        <f t="shared" si="937"/>
        <v>0</v>
      </c>
      <c r="Q534" s="13">
        <f t="shared" si="938"/>
        <v>0</v>
      </c>
      <c r="R534" s="13">
        <f t="shared" si="939"/>
        <v>0</v>
      </c>
      <c r="S534" s="14">
        <f t="shared" si="940"/>
        <v>0</v>
      </c>
      <c r="T534" s="86"/>
      <c r="U534" s="64">
        <f t="shared" si="941"/>
        <v>0</v>
      </c>
      <c r="V534" s="103"/>
      <c r="W534" s="103"/>
      <c r="X534" s="103"/>
      <c r="Y534" s="103"/>
      <c r="Z534" s="105">
        <f t="shared" si="942"/>
        <v>0</v>
      </c>
      <c r="AA534" s="103">
        <f t="shared" si="931"/>
        <v>0</v>
      </c>
    </row>
    <row r="535" spans="1:27" x14ac:dyDescent="0.2">
      <c r="A535" s="116">
        <v>4612</v>
      </c>
      <c r="B535" s="122" t="s">
        <v>825</v>
      </c>
      <c r="C535" s="15"/>
      <c r="D535" s="35"/>
      <c r="E535" s="35">
        <v>1</v>
      </c>
      <c r="F535" s="39"/>
      <c r="G535" s="16">
        <f t="shared" ref="G535" si="946">SUM(D535:F535)</f>
        <v>1</v>
      </c>
      <c r="H535" s="11">
        <v>1</v>
      </c>
      <c r="I535" s="35" t="s">
        <v>226</v>
      </c>
      <c r="J535" s="45"/>
      <c r="K535" s="64">
        <f t="shared" si="934"/>
        <v>0</v>
      </c>
      <c r="N535" s="13">
        <f t="shared" si="935"/>
        <v>0</v>
      </c>
      <c r="O535" s="13">
        <f t="shared" si="936"/>
        <v>0</v>
      </c>
      <c r="P535" s="13">
        <f t="shared" si="937"/>
        <v>0</v>
      </c>
      <c r="Q535" s="13">
        <f t="shared" si="938"/>
        <v>0</v>
      </c>
      <c r="R535" s="13">
        <f t="shared" si="939"/>
        <v>0</v>
      </c>
      <c r="S535" s="14">
        <f t="shared" si="940"/>
        <v>0</v>
      </c>
      <c r="T535" s="86"/>
      <c r="U535" s="64">
        <f t="shared" si="941"/>
        <v>0</v>
      </c>
      <c r="V535" s="103"/>
      <c r="W535" s="103"/>
      <c r="X535" s="103"/>
      <c r="Y535" s="103"/>
      <c r="Z535" s="105">
        <f t="shared" si="942"/>
        <v>0</v>
      </c>
      <c r="AA535" s="103">
        <f t="shared" si="931"/>
        <v>0</v>
      </c>
    </row>
    <row r="536" spans="1:27" x14ac:dyDescent="0.2">
      <c r="A536" s="116">
        <v>4613</v>
      </c>
      <c r="B536" s="122" t="s">
        <v>826</v>
      </c>
      <c r="C536" s="15"/>
      <c r="D536" s="35"/>
      <c r="E536" s="35">
        <v>1</v>
      </c>
      <c r="F536" s="39"/>
      <c r="G536" s="16">
        <f t="shared" ref="G536" si="947">SUM(D536:F536)</f>
        <v>1</v>
      </c>
      <c r="H536" s="11">
        <v>1</v>
      </c>
      <c r="I536" s="35" t="s">
        <v>226</v>
      </c>
      <c r="J536" s="45"/>
      <c r="K536" s="64">
        <f t="shared" si="934"/>
        <v>0</v>
      </c>
      <c r="N536" s="13">
        <f t="shared" si="935"/>
        <v>0</v>
      </c>
      <c r="O536" s="13">
        <f t="shared" si="936"/>
        <v>0</v>
      </c>
      <c r="P536" s="13">
        <f t="shared" si="937"/>
        <v>0</v>
      </c>
      <c r="Q536" s="13">
        <f t="shared" si="938"/>
        <v>0</v>
      </c>
      <c r="R536" s="13">
        <f t="shared" si="939"/>
        <v>0</v>
      </c>
      <c r="S536" s="14">
        <f t="shared" si="940"/>
        <v>0</v>
      </c>
      <c r="T536" s="86"/>
      <c r="U536" s="64">
        <f t="shared" si="941"/>
        <v>0</v>
      </c>
      <c r="V536" s="103"/>
      <c r="W536" s="103"/>
      <c r="X536" s="103"/>
      <c r="Y536" s="103"/>
      <c r="Z536" s="105">
        <f t="shared" si="942"/>
        <v>0</v>
      </c>
      <c r="AA536" s="103">
        <f t="shared" si="931"/>
        <v>0</v>
      </c>
    </row>
    <row r="537" spans="1:27" x14ac:dyDescent="0.2">
      <c r="A537" s="116">
        <v>4614</v>
      </c>
      <c r="B537" s="122" t="s">
        <v>827</v>
      </c>
      <c r="C537" s="15"/>
      <c r="D537" s="35"/>
      <c r="E537" s="35">
        <v>1</v>
      </c>
      <c r="F537" s="39"/>
      <c r="G537" s="16">
        <f t="shared" ref="G537" si="948">SUM(D537:F537)</f>
        <v>1</v>
      </c>
      <c r="H537" s="11">
        <v>1</v>
      </c>
      <c r="I537" s="35" t="s">
        <v>226</v>
      </c>
      <c r="J537" s="45"/>
      <c r="K537" s="64">
        <f t="shared" si="934"/>
        <v>0</v>
      </c>
      <c r="N537" s="13">
        <f t="shared" si="935"/>
        <v>0</v>
      </c>
      <c r="O537" s="13">
        <f t="shared" si="936"/>
        <v>0</v>
      </c>
      <c r="P537" s="13">
        <f t="shared" si="937"/>
        <v>0</v>
      </c>
      <c r="Q537" s="13">
        <f t="shared" si="938"/>
        <v>0</v>
      </c>
      <c r="R537" s="13">
        <f t="shared" si="939"/>
        <v>0</v>
      </c>
      <c r="S537" s="14">
        <f t="shared" si="940"/>
        <v>0</v>
      </c>
      <c r="T537" s="86"/>
      <c r="U537" s="64">
        <f t="shared" si="941"/>
        <v>0</v>
      </c>
      <c r="V537" s="103"/>
      <c r="W537" s="103"/>
      <c r="X537" s="103"/>
      <c r="Y537" s="103"/>
      <c r="Z537" s="105">
        <f t="shared" si="942"/>
        <v>0</v>
      </c>
      <c r="AA537" s="103">
        <f t="shared" si="931"/>
        <v>0</v>
      </c>
    </row>
    <row r="538" spans="1:27" x14ac:dyDescent="0.2">
      <c r="A538" s="116">
        <v>4620</v>
      </c>
      <c r="B538" s="122" t="s">
        <v>828</v>
      </c>
      <c r="C538" s="15"/>
      <c r="D538" s="35"/>
      <c r="E538" s="35">
        <v>1</v>
      </c>
      <c r="F538" s="39"/>
      <c r="G538" s="16">
        <f t="shared" ref="G538" si="949">SUM(D538:F538)</f>
        <v>1</v>
      </c>
      <c r="H538" s="11">
        <v>1</v>
      </c>
      <c r="I538" s="35" t="s">
        <v>226</v>
      </c>
      <c r="J538" s="45"/>
      <c r="K538" s="64">
        <f t="shared" si="934"/>
        <v>0</v>
      </c>
      <c r="N538" s="13">
        <f t="shared" si="935"/>
        <v>0</v>
      </c>
      <c r="O538" s="13">
        <f t="shared" si="936"/>
        <v>0</v>
      </c>
      <c r="P538" s="13">
        <f t="shared" si="937"/>
        <v>0</v>
      </c>
      <c r="Q538" s="13">
        <f t="shared" si="938"/>
        <v>0</v>
      </c>
      <c r="R538" s="13">
        <f t="shared" si="939"/>
        <v>0</v>
      </c>
      <c r="S538" s="14">
        <f t="shared" si="940"/>
        <v>0</v>
      </c>
      <c r="T538" s="86"/>
      <c r="U538" s="64">
        <f t="shared" si="941"/>
        <v>0</v>
      </c>
      <c r="V538" s="103"/>
      <c r="W538" s="103"/>
      <c r="X538" s="103"/>
      <c r="Y538" s="103"/>
      <c r="Z538" s="105">
        <f t="shared" si="942"/>
        <v>0</v>
      </c>
      <c r="AA538" s="103">
        <f t="shared" si="931"/>
        <v>0</v>
      </c>
    </row>
    <row r="539" spans="1:27" x14ac:dyDescent="0.2">
      <c r="A539" s="116">
        <v>4630</v>
      </c>
      <c r="B539" s="122" t="s">
        <v>829</v>
      </c>
      <c r="C539" s="15"/>
      <c r="D539" s="35"/>
      <c r="E539" s="35">
        <v>1</v>
      </c>
      <c r="F539" s="39"/>
      <c r="G539" s="16">
        <f t="shared" ref="G539" si="950">SUM(D539:F539)</f>
        <v>1</v>
      </c>
      <c r="H539" s="11">
        <v>1</v>
      </c>
      <c r="I539" s="35" t="s">
        <v>226</v>
      </c>
      <c r="J539" s="45"/>
      <c r="K539" s="64">
        <f t="shared" si="934"/>
        <v>0</v>
      </c>
      <c r="N539" s="13">
        <f t="shared" si="935"/>
        <v>0</v>
      </c>
      <c r="O539" s="13">
        <f t="shared" si="936"/>
        <v>0</v>
      </c>
      <c r="P539" s="13">
        <f t="shared" si="937"/>
        <v>0</v>
      </c>
      <c r="Q539" s="13">
        <f t="shared" si="938"/>
        <v>0</v>
      </c>
      <c r="R539" s="13">
        <f t="shared" si="939"/>
        <v>0</v>
      </c>
      <c r="S539" s="14">
        <f t="shared" si="940"/>
        <v>0</v>
      </c>
      <c r="T539" s="86"/>
      <c r="U539" s="64">
        <f t="shared" si="941"/>
        <v>0</v>
      </c>
      <c r="V539" s="103"/>
      <c r="W539" s="103"/>
      <c r="X539" s="103"/>
      <c r="Y539" s="103"/>
      <c r="Z539" s="105">
        <f t="shared" si="942"/>
        <v>0</v>
      </c>
      <c r="AA539" s="103">
        <f t="shared" si="931"/>
        <v>0</v>
      </c>
    </row>
    <row r="540" spans="1:27" x14ac:dyDescent="0.2">
      <c r="A540" s="116">
        <v>4631</v>
      </c>
      <c r="B540" s="122" t="s">
        <v>830</v>
      </c>
      <c r="C540" s="15"/>
      <c r="D540" s="35"/>
      <c r="E540" s="35">
        <v>1</v>
      </c>
      <c r="F540" s="39"/>
      <c r="G540" s="16">
        <f t="shared" ref="G540" si="951">SUM(D540:F540)</f>
        <v>1</v>
      </c>
      <c r="H540" s="11">
        <v>1</v>
      </c>
      <c r="I540" s="35" t="s">
        <v>226</v>
      </c>
      <c r="J540" s="45"/>
      <c r="K540" s="64">
        <f t="shared" si="934"/>
        <v>0</v>
      </c>
      <c r="N540" s="13">
        <f t="shared" si="935"/>
        <v>0</v>
      </c>
      <c r="O540" s="13">
        <f t="shared" si="936"/>
        <v>0</v>
      </c>
      <c r="P540" s="13">
        <f t="shared" si="937"/>
        <v>0</v>
      </c>
      <c r="Q540" s="13">
        <f t="shared" si="938"/>
        <v>0</v>
      </c>
      <c r="R540" s="13">
        <f t="shared" si="939"/>
        <v>0</v>
      </c>
      <c r="S540" s="14">
        <f t="shared" si="940"/>
        <v>0</v>
      </c>
      <c r="T540" s="86"/>
      <c r="U540" s="64">
        <f t="shared" si="941"/>
        <v>0</v>
      </c>
      <c r="V540" s="103"/>
      <c r="W540" s="103"/>
      <c r="X540" s="103"/>
      <c r="Y540" s="103"/>
      <c r="Z540" s="105">
        <f t="shared" si="942"/>
        <v>0</v>
      </c>
      <c r="AA540" s="103">
        <f t="shared" si="931"/>
        <v>0</v>
      </c>
    </row>
    <row r="541" spans="1:27" x14ac:dyDescent="0.2">
      <c r="A541" s="116">
        <v>4632</v>
      </c>
      <c r="B541" s="122" t="s">
        <v>831</v>
      </c>
      <c r="C541" s="15"/>
      <c r="D541" s="35"/>
      <c r="E541" s="35">
        <v>1</v>
      </c>
      <c r="F541" s="39"/>
      <c r="G541" s="16">
        <f t="shared" ref="G541" si="952">SUM(D541:F541)</f>
        <v>1</v>
      </c>
      <c r="H541" s="11">
        <v>1</v>
      </c>
      <c r="I541" s="35" t="s">
        <v>226</v>
      </c>
      <c r="J541" s="45"/>
      <c r="K541" s="64">
        <f t="shared" si="934"/>
        <v>0</v>
      </c>
      <c r="N541" s="13">
        <f t="shared" si="935"/>
        <v>0</v>
      </c>
      <c r="O541" s="13">
        <f t="shared" si="936"/>
        <v>0</v>
      </c>
      <c r="P541" s="13">
        <f t="shared" si="937"/>
        <v>0</v>
      </c>
      <c r="Q541" s="13">
        <f t="shared" si="938"/>
        <v>0</v>
      </c>
      <c r="R541" s="13">
        <f t="shared" si="939"/>
        <v>0</v>
      </c>
      <c r="S541" s="14">
        <f t="shared" si="940"/>
        <v>0</v>
      </c>
      <c r="T541" s="86"/>
      <c r="U541" s="64">
        <f t="shared" si="941"/>
        <v>0</v>
      </c>
      <c r="V541" s="103"/>
      <c r="W541" s="103"/>
      <c r="X541" s="103"/>
      <c r="Y541" s="103"/>
      <c r="Z541" s="105">
        <f t="shared" si="942"/>
        <v>0</v>
      </c>
      <c r="AA541" s="103">
        <f t="shared" si="931"/>
        <v>0</v>
      </c>
    </row>
    <row r="542" spans="1:27" x14ac:dyDescent="0.2">
      <c r="A542" s="116">
        <v>4640</v>
      </c>
      <c r="B542" s="122" t="s">
        <v>832</v>
      </c>
      <c r="C542" s="15"/>
      <c r="D542" s="35"/>
      <c r="E542" s="35">
        <v>1</v>
      </c>
      <c r="F542" s="39"/>
      <c r="G542" s="16">
        <f t="shared" ref="G542" si="953">SUM(D542:F542)</f>
        <v>1</v>
      </c>
      <c r="H542" s="11">
        <v>1</v>
      </c>
      <c r="I542" s="35" t="s">
        <v>226</v>
      </c>
      <c r="J542" s="45"/>
      <c r="K542" s="64">
        <f t="shared" si="934"/>
        <v>0</v>
      </c>
      <c r="N542" s="13">
        <f t="shared" si="935"/>
        <v>0</v>
      </c>
      <c r="O542" s="13">
        <f t="shared" si="936"/>
        <v>0</v>
      </c>
      <c r="P542" s="13">
        <f t="shared" si="937"/>
        <v>0</v>
      </c>
      <c r="Q542" s="13">
        <f t="shared" si="938"/>
        <v>0</v>
      </c>
      <c r="R542" s="13">
        <f t="shared" si="939"/>
        <v>0</v>
      </c>
      <c r="S542" s="14">
        <f t="shared" si="940"/>
        <v>0</v>
      </c>
      <c r="T542" s="86"/>
      <c r="U542" s="64">
        <f t="shared" si="941"/>
        <v>0</v>
      </c>
      <c r="V542" s="103"/>
      <c r="W542" s="103"/>
      <c r="X542" s="103"/>
      <c r="Y542" s="103"/>
      <c r="Z542" s="105">
        <f t="shared" si="942"/>
        <v>0</v>
      </c>
      <c r="AA542" s="103">
        <f t="shared" si="931"/>
        <v>0</v>
      </c>
    </row>
    <row r="543" spans="1:27" x14ac:dyDescent="0.2">
      <c r="A543" s="116">
        <v>4645</v>
      </c>
      <c r="B543" s="122" t="s">
        <v>833</v>
      </c>
      <c r="C543" s="15"/>
      <c r="D543" s="35"/>
      <c r="E543" s="35">
        <v>1</v>
      </c>
      <c r="F543" s="39"/>
      <c r="G543" s="16">
        <f t="shared" ref="G543:G544" si="954">SUM(D543:F543)</f>
        <v>1</v>
      </c>
      <c r="H543" s="11">
        <v>1</v>
      </c>
      <c r="I543" s="35" t="s">
        <v>226</v>
      </c>
      <c r="J543" s="45"/>
      <c r="K543" s="64">
        <f t="shared" si="934"/>
        <v>0</v>
      </c>
      <c r="N543" s="13">
        <f t="shared" si="935"/>
        <v>0</v>
      </c>
      <c r="O543" s="13">
        <f t="shared" si="936"/>
        <v>0</v>
      </c>
      <c r="P543" s="13">
        <f t="shared" si="937"/>
        <v>0</v>
      </c>
      <c r="Q543" s="13">
        <f t="shared" si="938"/>
        <v>0</v>
      </c>
      <c r="R543" s="13">
        <f t="shared" si="939"/>
        <v>0</v>
      </c>
      <c r="S543" s="14">
        <f t="shared" si="940"/>
        <v>0</v>
      </c>
      <c r="T543" s="86"/>
      <c r="U543" s="64">
        <f t="shared" si="941"/>
        <v>0</v>
      </c>
      <c r="V543" s="103"/>
      <c r="W543" s="103"/>
      <c r="X543" s="103"/>
      <c r="Y543" s="103"/>
      <c r="Z543" s="105">
        <f t="shared" si="942"/>
        <v>0</v>
      </c>
      <c r="AA543" s="103">
        <f t="shared" si="931"/>
        <v>0</v>
      </c>
    </row>
    <row r="544" spans="1:27" x14ac:dyDescent="0.2">
      <c r="A544" s="116">
        <v>4646</v>
      </c>
      <c r="B544" s="122" t="s">
        <v>834</v>
      </c>
      <c r="C544" s="15"/>
      <c r="D544" s="35"/>
      <c r="E544" s="35">
        <v>1</v>
      </c>
      <c r="F544" s="39"/>
      <c r="G544" s="16">
        <f t="shared" si="954"/>
        <v>1</v>
      </c>
      <c r="H544" s="11">
        <v>1</v>
      </c>
      <c r="I544" s="35" t="s">
        <v>226</v>
      </c>
      <c r="J544" s="45"/>
      <c r="K544" s="64">
        <f t="shared" ref="K544" si="955">G544*H544*J544</f>
        <v>0</v>
      </c>
      <c r="N544" s="13">
        <f t="shared" ref="N544" si="956">L544+M544</f>
        <v>0</v>
      </c>
      <c r="O544" s="13">
        <f t="shared" ref="O544" si="957">MAX(K544-N544,0)</f>
        <v>0</v>
      </c>
      <c r="P544" s="13">
        <f t="shared" ref="P544" si="958">N544+O544</f>
        <v>0</v>
      </c>
      <c r="Q544" s="13">
        <f t="shared" ref="Q544" si="959">K544-P544</f>
        <v>0</v>
      </c>
      <c r="R544" s="13">
        <f t="shared" ref="R544" si="960">S544-K544</f>
        <v>0</v>
      </c>
      <c r="S544" s="14">
        <f t="shared" ref="S544" si="961">K544</f>
        <v>0</v>
      </c>
      <c r="T544" s="86"/>
      <c r="U544" s="64">
        <f t="shared" ref="U544" si="962">MAX(K544-SUM(V544:Y544),0)</f>
        <v>0</v>
      </c>
      <c r="V544" s="103"/>
      <c r="W544" s="103"/>
      <c r="X544" s="103"/>
      <c r="Y544" s="103"/>
      <c r="Z544" s="105">
        <f t="shared" ref="Z544" si="963">K544-SUM(U544:Y544)</f>
        <v>0</v>
      </c>
      <c r="AA544" s="103">
        <f t="shared" si="931"/>
        <v>0</v>
      </c>
    </row>
    <row r="545" spans="1:27" x14ac:dyDescent="0.2">
      <c r="A545" s="116"/>
      <c r="B545" s="124" t="s">
        <v>265</v>
      </c>
      <c r="C545" s="15"/>
      <c r="D545" s="38"/>
      <c r="G545" s="16"/>
      <c r="I545" s="35"/>
      <c r="J545" s="45"/>
      <c r="K545" s="66">
        <f>SUM(K529:K544)</f>
        <v>0</v>
      </c>
      <c r="L545" s="22"/>
      <c r="M545" s="22"/>
      <c r="N545" s="22">
        <f t="shared" ref="N545:AA545" si="964">SUM(N529:N544)</f>
        <v>0</v>
      </c>
      <c r="O545" s="22">
        <f t="shared" si="964"/>
        <v>0</v>
      </c>
      <c r="P545" s="22">
        <f t="shared" si="964"/>
        <v>0</v>
      </c>
      <c r="Q545" s="22">
        <f t="shared" si="964"/>
        <v>0</v>
      </c>
      <c r="R545" s="22">
        <f t="shared" si="964"/>
        <v>0</v>
      </c>
      <c r="S545" s="23">
        <f t="shared" si="964"/>
        <v>0</v>
      </c>
      <c r="T545" s="85">
        <f t="shared" si="964"/>
        <v>0</v>
      </c>
      <c r="U545" s="66">
        <f t="shared" si="964"/>
        <v>0</v>
      </c>
      <c r="V545" s="112">
        <f t="shared" si="964"/>
        <v>0</v>
      </c>
      <c r="W545" s="112">
        <f t="shared" si="964"/>
        <v>0</v>
      </c>
      <c r="X545" s="112"/>
      <c r="Y545" s="112">
        <f t="shared" si="964"/>
        <v>0</v>
      </c>
      <c r="Z545" s="105">
        <f t="shared" si="964"/>
        <v>0</v>
      </c>
      <c r="AA545" s="112">
        <f t="shared" si="964"/>
        <v>0</v>
      </c>
    </row>
    <row r="546" spans="1:27" x14ac:dyDescent="0.2">
      <c r="A546" s="62"/>
      <c r="B546" s="122"/>
      <c r="C546" s="15"/>
      <c r="F546" s="11"/>
      <c r="J546" s="45"/>
      <c r="P546" s="13"/>
      <c r="T546" s="86"/>
      <c r="U546" s="64"/>
      <c r="V546" s="103"/>
      <c r="W546" s="103"/>
      <c r="X546" s="103"/>
      <c r="Y546" s="103"/>
      <c r="AA546" s="103"/>
    </row>
    <row r="547" spans="1:27" x14ac:dyDescent="0.2">
      <c r="A547" s="118">
        <v>4650</v>
      </c>
      <c r="B547" s="98" t="s">
        <v>835</v>
      </c>
      <c r="C547" s="15"/>
      <c r="D547" s="35"/>
      <c r="E547" s="45"/>
      <c r="F547" s="39"/>
      <c r="G547" s="38"/>
      <c r="I547" s="35"/>
      <c r="J547" s="45"/>
      <c r="P547" s="13"/>
      <c r="T547" s="86"/>
      <c r="U547" s="64"/>
      <c r="V547" s="103"/>
      <c r="W547" s="103"/>
      <c r="X547" s="103"/>
      <c r="Y547" s="103"/>
      <c r="AA547" s="103"/>
    </row>
    <row r="548" spans="1:27" x14ac:dyDescent="0.2">
      <c r="A548" s="116">
        <v>4651</v>
      </c>
      <c r="B548" s="122" t="s">
        <v>836</v>
      </c>
      <c r="C548" s="15"/>
      <c r="D548" s="35"/>
      <c r="E548" s="35">
        <v>1</v>
      </c>
      <c r="F548" s="39"/>
      <c r="G548" s="16">
        <f t="shared" ref="G548" si="965">SUM(D548:F548)</f>
        <v>1</v>
      </c>
      <c r="H548" s="11">
        <v>1</v>
      </c>
      <c r="I548" s="35" t="s">
        <v>226</v>
      </c>
      <c r="J548" s="45"/>
      <c r="K548" s="64">
        <f t="shared" ref="K548:K551" si="966">G548*H548*J548</f>
        <v>0</v>
      </c>
      <c r="N548" s="13">
        <f t="shared" ref="N548:N551" si="967">L548+M548</f>
        <v>0</v>
      </c>
      <c r="O548" s="13">
        <f t="shared" ref="O548:O551" si="968">MAX(K548-N548,0)</f>
        <v>0</v>
      </c>
      <c r="P548" s="13">
        <f t="shared" ref="P548:P551" si="969">N548+O548</f>
        <v>0</v>
      </c>
      <c r="Q548" s="13">
        <f t="shared" ref="Q548:Q551" si="970">K548-P548</f>
        <v>0</v>
      </c>
      <c r="R548" s="13">
        <f t="shared" ref="R548:R551" si="971">S548-K548</f>
        <v>0</v>
      </c>
      <c r="S548" s="14">
        <f t="shared" ref="S548:S551" si="972">K548</f>
        <v>0</v>
      </c>
      <c r="T548" s="86"/>
      <c r="U548" s="64">
        <f t="shared" ref="U548:U551" si="973">MAX(K548-SUM(V548:Y548),0)</f>
        <v>0</v>
      </c>
      <c r="V548" s="103"/>
      <c r="W548" s="103"/>
      <c r="X548" s="103"/>
      <c r="Y548" s="103"/>
      <c r="Z548" s="105">
        <f t="shared" ref="Z548:Z551" si="974">K548-SUM(U548:Y548)</f>
        <v>0</v>
      </c>
      <c r="AA548" s="103">
        <f t="shared" ref="AA548:AA558" si="975">U548</f>
        <v>0</v>
      </c>
    </row>
    <row r="549" spans="1:27" x14ac:dyDescent="0.2">
      <c r="A549" s="116">
        <v>4652</v>
      </c>
      <c r="B549" s="122" t="s">
        <v>837</v>
      </c>
      <c r="C549" s="15"/>
      <c r="D549" s="35"/>
      <c r="E549" s="35">
        <v>1</v>
      </c>
      <c r="F549" s="39"/>
      <c r="G549" s="16">
        <f t="shared" ref="G549" si="976">SUM(D549:F549)</f>
        <v>1</v>
      </c>
      <c r="H549" s="11">
        <v>1</v>
      </c>
      <c r="I549" s="35" t="s">
        <v>226</v>
      </c>
      <c r="J549" s="45"/>
      <c r="K549" s="64">
        <f t="shared" si="966"/>
        <v>0</v>
      </c>
      <c r="N549" s="13">
        <f t="shared" si="967"/>
        <v>0</v>
      </c>
      <c r="O549" s="13">
        <f t="shared" si="968"/>
        <v>0</v>
      </c>
      <c r="P549" s="13">
        <f t="shared" si="969"/>
        <v>0</v>
      </c>
      <c r="Q549" s="13">
        <f t="shared" si="970"/>
        <v>0</v>
      </c>
      <c r="R549" s="13">
        <f t="shared" si="971"/>
        <v>0</v>
      </c>
      <c r="S549" s="14">
        <f t="shared" si="972"/>
        <v>0</v>
      </c>
      <c r="T549" s="86"/>
      <c r="U549" s="64">
        <f t="shared" si="973"/>
        <v>0</v>
      </c>
      <c r="V549" s="103"/>
      <c r="W549" s="103"/>
      <c r="X549" s="103"/>
      <c r="Y549" s="103"/>
      <c r="Z549" s="105">
        <f t="shared" si="974"/>
        <v>0</v>
      </c>
      <c r="AA549" s="103">
        <f t="shared" si="975"/>
        <v>0</v>
      </c>
    </row>
    <row r="550" spans="1:27" x14ac:dyDescent="0.2">
      <c r="A550" s="116">
        <v>4653</v>
      </c>
      <c r="B550" s="122" t="s">
        <v>838</v>
      </c>
      <c r="C550" s="15"/>
      <c r="D550" s="35"/>
      <c r="E550" s="35">
        <v>1</v>
      </c>
      <c r="F550" s="39"/>
      <c r="G550" s="16">
        <f t="shared" ref="G550:G552" si="977">SUM(D550:F550)</f>
        <v>1</v>
      </c>
      <c r="H550" s="11">
        <v>1</v>
      </c>
      <c r="I550" s="35" t="s">
        <v>226</v>
      </c>
      <c r="J550" s="45"/>
      <c r="K550" s="64">
        <f t="shared" si="966"/>
        <v>0</v>
      </c>
      <c r="N550" s="13">
        <f t="shared" si="967"/>
        <v>0</v>
      </c>
      <c r="O550" s="13">
        <f t="shared" si="968"/>
        <v>0</v>
      </c>
      <c r="P550" s="13">
        <f t="shared" si="969"/>
        <v>0</v>
      </c>
      <c r="Q550" s="13">
        <f t="shared" si="970"/>
        <v>0</v>
      </c>
      <c r="R550" s="13">
        <f t="shared" si="971"/>
        <v>0</v>
      </c>
      <c r="S550" s="14">
        <f t="shared" si="972"/>
        <v>0</v>
      </c>
      <c r="T550" s="86"/>
      <c r="U550" s="64">
        <f t="shared" si="973"/>
        <v>0</v>
      </c>
      <c r="V550" s="103"/>
      <c r="W550" s="103"/>
      <c r="X550" s="103"/>
      <c r="Y550" s="103"/>
      <c r="Z550" s="105">
        <f t="shared" si="974"/>
        <v>0</v>
      </c>
      <c r="AA550" s="103">
        <f t="shared" si="975"/>
        <v>0</v>
      </c>
    </row>
    <row r="551" spans="1:27" x14ac:dyDescent="0.2">
      <c r="A551" s="116">
        <v>4654</v>
      </c>
      <c r="B551" s="122" t="s">
        <v>839</v>
      </c>
      <c r="C551" s="15"/>
      <c r="D551" s="35"/>
      <c r="E551" s="35">
        <v>1</v>
      </c>
      <c r="F551" s="39"/>
      <c r="G551" s="16">
        <f t="shared" si="977"/>
        <v>1</v>
      </c>
      <c r="H551" s="11">
        <v>1</v>
      </c>
      <c r="I551" s="35" t="s">
        <v>226</v>
      </c>
      <c r="J551" s="45"/>
      <c r="K551" s="64">
        <f t="shared" si="966"/>
        <v>0</v>
      </c>
      <c r="N551" s="13">
        <f t="shared" si="967"/>
        <v>0</v>
      </c>
      <c r="O551" s="13">
        <f t="shared" si="968"/>
        <v>0</v>
      </c>
      <c r="P551" s="13">
        <f t="shared" si="969"/>
        <v>0</v>
      </c>
      <c r="Q551" s="13">
        <f t="shared" si="970"/>
        <v>0</v>
      </c>
      <c r="R551" s="13">
        <f t="shared" si="971"/>
        <v>0</v>
      </c>
      <c r="S551" s="14">
        <f t="shared" si="972"/>
        <v>0</v>
      </c>
      <c r="T551" s="86"/>
      <c r="U551" s="64">
        <f t="shared" si="973"/>
        <v>0</v>
      </c>
      <c r="V551" s="103"/>
      <c r="W551" s="103"/>
      <c r="X551" s="103"/>
      <c r="Y551" s="103"/>
      <c r="Z551" s="105">
        <f t="shared" si="974"/>
        <v>0</v>
      </c>
      <c r="AA551" s="103">
        <f t="shared" si="975"/>
        <v>0</v>
      </c>
    </row>
    <row r="552" spans="1:27" x14ac:dyDescent="0.2">
      <c r="A552" s="116">
        <v>4660</v>
      </c>
      <c r="B552" s="122" t="s">
        <v>840</v>
      </c>
      <c r="C552" s="15"/>
      <c r="D552" s="35"/>
      <c r="E552" s="35">
        <v>1</v>
      </c>
      <c r="F552" s="39"/>
      <c r="G552" s="16">
        <f t="shared" si="977"/>
        <v>1</v>
      </c>
      <c r="H552" s="11">
        <v>1</v>
      </c>
      <c r="I552" s="35" t="s">
        <v>226</v>
      </c>
      <c r="J552" s="45"/>
      <c r="K552" s="64">
        <f t="shared" ref="K552:K558" si="978">G552*H552*J552</f>
        <v>0</v>
      </c>
      <c r="N552" s="13">
        <f t="shared" ref="N552:N558" si="979">L552+M552</f>
        <v>0</v>
      </c>
      <c r="O552" s="13">
        <f t="shared" ref="O552:O558" si="980">MAX(K552-N552,0)</f>
        <v>0</v>
      </c>
      <c r="P552" s="13">
        <f t="shared" ref="P552:P558" si="981">N552+O552</f>
        <v>0</v>
      </c>
      <c r="Q552" s="13">
        <f t="shared" ref="Q552:Q558" si="982">K552-P552</f>
        <v>0</v>
      </c>
      <c r="R552" s="13">
        <f t="shared" ref="R552:R558" si="983">S552-K552</f>
        <v>0</v>
      </c>
      <c r="S552" s="14">
        <f t="shared" ref="S552:S558" si="984">K552</f>
        <v>0</v>
      </c>
      <c r="T552" s="86"/>
      <c r="U552" s="64">
        <f t="shared" ref="U552:U558" si="985">MAX(K552-SUM(V552:Y552),0)</f>
        <v>0</v>
      </c>
      <c r="V552" s="103"/>
      <c r="W552" s="103"/>
      <c r="X552" s="103"/>
      <c r="Y552" s="103"/>
      <c r="Z552" s="105">
        <f t="shared" ref="Z552:Z558" si="986">K552-SUM(U552:Y552)</f>
        <v>0</v>
      </c>
      <c r="AA552" s="103">
        <f t="shared" si="975"/>
        <v>0</v>
      </c>
    </row>
    <row r="553" spans="1:27" x14ac:dyDescent="0.2">
      <c r="A553" s="116">
        <v>4661</v>
      </c>
      <c r="B553" s="122" t="s">
        <v>841</v>
      </c>
      <c r="C553" s="15"/>
      <c r="D553" s="35"/>
      <c r="E553" s="35">
        <v>1</v>
      </c>
      <c r="F553" s="39"/>
      <c r="G553" s="16">
        <f t="shared" ref="G553" si="987">SUM(D553:F553)</f>
        <v>1</v>
      </c>
      <c r="H553" s="11">
        <v>1</v>
      </c>
      <c r="I553" s="35" t="s">
        <v>226</v>
      </c>
      <c r="J553" s="45"/>
      <c r="K553" s="64">
        <f t="shared" si="978"/>
        <v>0</v>
      </c>
      <c r="N553" s="13">
        <f t="shared" si="979"/>
        <v>0</v>
      </c>
      <c r="O553" s="13">
        <f t="shared" si="980"/>
        <v>0</v>
      </c>
      <c r="P553" s="13">
        <f t="shared" si="981"/>
        <v>0</v>
      </c>
      <c r="Q553" s="13">
        <f t="shared" si="982"/>
        <v>0</v>
      </c>
      <c r="R553" s="13">
        <f t="shared" si="983"/>
        <v>0</v>
      </c>
      <c r="S553" s="14">
        <f t="shared" si="984"/>
        <v>0</v>
      </c>
      <c r="T553" s="86"/>
      <c r="U553" s="64">
        <f t="shared" si="985"/>
        <v>0</v>
      </c>
      <c r="V553" s="103"/>
      <c r="W553" s="103"/>
      <c r="X553" s="103"/>
      <c r="Y553" s="103"/>
      <c r="Z553" s="105">
        <f t="shared" si="986"/>
        <v>0</v>
      </c>
      <c r="AA553" s="103">
        <f t="shared" si="975"/>
        <v>0</v>
      </c>
    </row>
    <row r="554" spans="1:27" x14ac:dyDescent="0.2">
      <c r="A554" s="116">
        <v>4662</v>
      </c>
      <c r="B554" s="122" t="s">
        <v>842</v>
      </c>
      <c r="C554" s="15"/>
      <c r="D554" s="35"/>
      <c r="E554" s="35">
        <v>1</v>
      </c>
      <c r="F554" s="39"/>
      <c r="G554" s="16">
        <f t="shared" ref="G554:G556" si="988">SUM(D554:F554)</f>
        <v>1</v>
      </c>
      <c r="H554" s="11">
        <v>1</v>
      </c>
      <c r="I554" s="35" t="s">
        <v>226</v>
      </c>
      <c r="J554" s="45"/>
      <c r="K554" s="64">
        <f t="shared" si="978"/>
        <v>0</v>
      </c>
      <c r="N554" s="13">
        <f t="shared" si="979"/>
        <v>0</v>
      </c>
      <c r="O554" s="13">
        <f t="shared" si="980"/>
        <v>0</v>
      </c>
      <c r="P554" s="13">
        <f t="shared" si="981"/>
        <v>0</v>
      </c>
      <c r="Q554" s="13">
        <f t="shared" si="982"/>
        <v>0</v>
      </c>
      <c r="R554" s="13">
        <f t="shared" si="983"/>
        <v>0</v>
      </c>
      <c r="S554" s="14">
        <f t="shared" si="984"/>
        <v>0</v>
      </c>
      <c r="T554" s="86"/>
      <c r="U554" s="64">
        <f t="shared" si="985"/>
        <v>0</v>
      </c>
      <c r="V554" s="103"/>
      <c r="W554" s="103"/>
      <c r="X554" s="103"/>
      <c r="Y554" s="103"/>
      <c r="Z554" s="105">
        <f t="shared" si="986"/>
        <v>0</v>
      </c>
      <c r="AA554" s="103">
        <f t="shared" si="975"/>
        <v>0</v>
      </c>
    </row>
    <row r="555" spans="1:27" x14ac:dyDescent="0.2">
      <c r="A555" s="116">
        <v>4663</v>
      </c>
      <c r="B555" s="122" t="s">
        <v>843</v>
      </c>
      <c r="C555" s="15"/>
      <c r="D555" s="35"/>
      <c r="E555" s="35">
        <v>1</v>
      </c>
      <c r="F555" s="39"/>
      <c r="G555" s="16">
        <f t="shared" si="988"/>
        <v>1</v>
      </c>
      <c r="H555" s="11">
        <v>1</v>
      </c>
      <c r="I555" s="35" t="s">
        <v>226</v>
      </c>
      <c r="J555" s="45"/>
      <c r="K555" s="64">
        <f t="shared" si="978"/>
        <v>0</v>
      </c>
      <c r="N555" s="13">
        <f t="shared" si="979"/>
        <v>0</v>
      </c>
      <c r="O555" s="13">
        <f t="shared" si="980"/>
        <v>0</v>
      </c>
      <c r="P555" s="13">
        <f t="shared" si="981"/>
        <v>0</v>
      </c>
      <c r="Q555" s="13">
        <f t="shared" si="982"/>
        <v>0</v>
      </c>
      <c r="R555" s="13">
        <f t="shared" si="983"/>
        <v>0</v>
      </c>
      <c r="S555" s="14">
        <f t="shared" si="984"/>
        <v>0</v>
      </c>
      <c r="T555" s="86"/>
      <c r="U555" s="64">
        <f t="shared" si="985"/>
        <v>0</v>
      </c>
      <c r="V555" s="103"/>
      <c r="W555" s="103"/>
      <c r="X555" s="103"/>
      <c r="Y555" s="103"/>
      <c r="Z555" s="105">
        <f t="shared" si="986"/>
        <v>0</v>
      </c>
      <c r="AA555" s="103">
        <f t="shared" si="975"/>
        <v>0</v>
      </c>
    </row>
    <row r="556" spans="1:27" x14ac:dyDescent="0.2">
      <c r="A556" s="116">
        <v>4670</v>
      </c>
      <c r="B556" s="122" t="s">
        <v>844</v>
      </c>
      <c r="C556" s="15"/>
      <c r="D556" s="35"/>
      <c r="E556" s="35">
        <v>1</v>
      </c>
      <c r="F556" s="39"/>
      <c r="G556" s="16">
        <f t="shared" si="988"/>
        <v>1</v>
      </c>
      <c r="H556" s="11">
        <v>1</v>
      </c>
      <c r="I556" s="35" t="s">
        <v>226</v>
      </c>
      <c r="J556" s="45"/>
      <c r="K556" s="64">
        <f t="shared" si="978"/>
        <v>0</v>
      </c>
      <c r="N556" s="13">
        <f t="shared" si="979"/>
        <v>0</v>
      </c>
      <c r="O556" s="13">
        <f t="shared" si="980"/>
        <v>0</v>
      </c>
      <c r="P556" s="13">
        <f t="shared" si="981"/>
        <v>0</v>
      </c>
      <c r="Q556" s="13">
        <f t="shared" si="982"/>
        <v>0</v>
      </c>
      <c r="R556" s="13">
        <f t="shared" si="983"/>
        <v>0</v>
      </c>
      <c r="S556" s="14">
        <f t="shared" si="984"/>
        <v>0</v>
      </c>
      <c r="T556" s="86"/>
      <c r="U556" s="64">
        <f t="shared" si="985"/>
        <v>0</v>
      </c>
      <c r="V556" s="103"/>
      <c r="W556" s="103"/>
      <c r="X556" s="103"/>
      <c r="Y556" s="103"/>
      <c r="Z556" s="105">
        <f t="shared" si="986"/>
        <v>0</v>
      </c>
      <c r="AA556" s="103">
        <f t="shared" si="975"/>
        <v>0</v>
      </c>
    </row>
    <row r="557" spans="1:27" x14ac:dyDescent="0.2">
      <c r="A557" s="116">
        <v>4680</v>
      </c>
      <c r="B557" s="122" t="s">
        <v>845</v>
      </c>
      <c r="C557" s="15"/>
      <c r="D557" s="35"/>
      <c r="E557" s="35">
        <v>1</v>
      </c>
      <c r="F557" s="39"/>
      <c r="G557" s="16">
        <f t="shared" ref="G557" si="989">SUM(D557:F557)</f>
        <v>1</v>
      </c>
      <c r="H557" s="11">
        <v>1</v>
      </c>
      <c r="I557" s="35" t="s">
        <v>226</v>
      </c>
      <c r="J557" s="45"/>
      <c r="K557" s="64">
        <f t="shared" si="978"/>
        <v>0</v>
      </c>
      <c r="N557" s="13">
        <f t="shared" si="979"/>
        <v>0</v>
      </c>
      <c r="O557" s="13">
        <f t="shared" si="980"/>
        <v>0</v>
      </c>
      <c r="P557" s="13">
        <f t="shared" si="981"/>
        <v>0</v>
      </c>
      <c r="Q557" s="13">
        <f t="shared" si="982"/>
        <v>0</v>
      </c>
      <c r="R557" s="13">
        <f t="shared" si="983"/>
        <v>0</v>
      </c>
      <c r="S557" s="14">
        <f t="shared" si="984"/>
        <v>0</v>
      </c>
      <c r="T557" s="86"/>
      <c r="U557" s="64">
        <f t="shared" si="985"/>
        <v>0</v>
      </c>
      <c r="V557" s="103"/>
      <c r="W557" s="103"/>
      <c r="X557" s="103"/>
      <c r="Y557" s="103"/>
      <c r="Z557" s="105">
        <f t="shared" si="986"/>
        <v>0</v>
      </c>
      <c r="AA557" s="103">
        <f t="shared" si="975"/>
        <v>0</v>
      </c>
    </row>
    <row r="558" spans="1:27" x14ac:dyDescent="0.2">
      <c r="A558" s="116">
        <v>4690</v>
      </c>
      <c r="B558" s="122" t="s">
        <v>846</v>
      </c>
      <c r="C558" s="15"/>
      <c r="D558" s="35"/>
      <c r="E558" s="35">
        <v>1</v>
      </c>
      <c r="F558" s="39"/>
      <c r="G558" s="16">
        <f t="shared" ref="G558" si="990">SUM(D558:F558)</f>
        <v>1</v>
      </c>
      <c r="H558" s="11">
        <v>1</v>
      </c>
      <c r="I558" s="35" t="s">
        <v>226</v>
      </c>
      <c r="J558" s="45"/>
      <c r="K558" s="64">
        <f t="shared" si="978"/>
        <v>0</v>
      </c>
      <c r="N558" s="13">
        <f t="shared" si="979"/>
        <v>0</v>
      </c>
      <c r="O558" s="13">
        <f t="shared" si="980"/>
        <v>0</v>
      </c>
      <c r="P558" s="13">
        <f t="shared" si="981"/>
        <v>0</v>
      </c>
      <c r="Q558" s="13">
        <f t="shared" si="982"/>
        <v>0</v>
      </c>
      <c r="R558" s="13">
        <f t="shared" si="983"/>
        <v>0</v>
      </c>
      <c r="S558" s="14">
        <f t="shared" si="984"/>
        <v>0</v>
      </c>
      <c r="T558" s="86"/>
      <c r="U558" s="64">
        <f t="shared" si="985"/>
        <v>0</v>
      </c>
      <c r="V558" s="103"/>
      <c r="W558" s="103"/>
      <c r="X558" s="103"/>
      <c r="Y558" s="103"/>
      <c r="Z558" s="105">
        <f t="shared" si="986"/>
        <v>0</v>
      </c>
      <c r="AA558" s="103">
        <f t="shared" si="975"/>
        <v>0</v>
      </c>
    </row>
    <row r="559" spans="1:27" x14ac:dyDescent="0.2">
      <c r="A559" s="116"/>
      <c r="B559" s="124" t="s">
        <v>265</v>
      </c>
      <c r="C559" s="15"/>
      <c r="D559" s="38"/>
      <c r="G559" s="16"/>
      <c r="I559" s="35"/>
      <c r="J559" s="45"/>
      <c r="K559" s="66">
        <f>SUM(K548:K558)</f>
        <v>0</v>
      </c>
      <c r="L559" s="22"/>
      <c r="M559" s="22"/>
      <c r="N559" s="22">
        <f t="shared" ref="N559:AA559" si="991">SUM(N548:N558)</f>
        <v>0</v>
      </c>
      <c r="O559" s="22">
        <f t="shared" si="991"/>
        <v>0</v>
      </c>
      <c r="P559" s="22">
        <f t="shared" si="991"/>
        <v>0</v>
      </c>
      <c r="Q559" s="22">
        <f t="shared" si="991"/>
        <v>0</v>
      </c>
      <c r="R559" s="22">
        <f t="shared" si="991"/>
        <v>0</v>
      </c>
      <c r="S559" s="23">
        <f t="shared" si="991"/>
        <v>0</v>
      </c>
      <c r="T559" s="85">
        <f t="shared" si="991"/>
        <v>0</v>
      </c>
      <c r="U559" s="66">
        <f t="shared" si="991"/>
        <v>0</v>
      </c>
      <c r="V559" s="112">
        <f t="shared" si="991"/>
        <v>0</v>
      </c>
      <c r="W559" s="112">
        <f t="shared" si="991"/>
        <v>0</v>
      </c>
      <c r="X559" s="112"/>
      <c r="Y559" s="112">
        <f t="shared" si="991"/>
        <v>0</v>
      </c>
      <c r="Z559" s="105">
        <f t="shared" si="991"/>
        <v>0</v>
      </c>
      <c r="AA559" s="112">
        <f t="shared" si="991"/>
        <v>0</v>
      </c>
    </row>
    <row r="560" spans="1:27" x14ac:dyDescent="0.2">
      <c r="A560" s="62"/>
      <c r="B560" s="122"/>
      <c r="C560" s="15"/>
      <c r="F560" s="11"/>
      <c r="J560" s="45"/>
      <c r="P560" s="13"/>
      <c r="T560" s="86"/>
      <c r="U560" s="64"/>
      <c r="V560" s="103"/>
      <c r="W560" s="103"/>
      <c r="X560" s="103"/>
      <c r="Y560" s="103"/>
      <c r="AA560" s="103"/>
    </row>
    <row r="561" spans="1:27" x14ac:dyDescent="0.2">
      <c r="A561" s="118">
        <v>4700</v>
      </c>
      <c r="B561" s="98" t="s">
        <v>847</v>
      </c>
      <c r="C561" s="15"/>
      <c r="D561" s="35"/>
      <c r="E561" s="45"/>
      <c r="F561" s="39"/>
      <c r="G561" s="38"/>
      <c r="I561" s="35"/>
      <c r="J561" s="45"/>
      <c r="P561" s="13"/>
      <c r="T561" s="86"/>
      <c r="U561" s="64"/>
      <c r="V561" s="103"/>
      <c r="W561" s="103"/>
      <c r="X561" s="103"/>
      <c r="Y561" s="103"/>
      <c r="AA561" s="103"/>
    </row>
    <row r="562" spans="1:27" x14ac:dyDescent="0.2">
      <c r="A562" s="116">
        <v>4701</v>
      </c>
      <c r="B562" s="122" t="s">
        <v>848</v>
      </c>
      <c r="C562" s="15"/>
      <c r="D562" s="35"/>
      <c r="E562" s="35">
        <v>1</v>
      </c>
      <c r="F562" s="39"/>
      <c r="G562" s="16">
        <f t="shared" ref="G562" si="992">SUM(D562:F562)</f>
        <v>1</v>
      </c>
      <c r="H562" s="11">
        <v>1</v>
      </c>
      <c r="I562" s="35" t="s">
        <v>226</v>
      </c>
      <c r="J562" s="45"/>
      <c r="K562" s="64">
        <f t="shared" ref="K562:K564" si="993">G562*H562*J562</f>
        <v>0</v>
      </c>
      <c r="N562" s="13">
        <f t="shared" ref="N562:N564" si="994">L562+M562</f>
        <v>0</v>
      </c>
      <c r="O562" s="13">
        <f t="shared" ref="O562:O564" si="995">MAX(K562-N562,0)</f>
        <v>0</v>
      </c>
      <c r="P562" s="13">
        <f t="shared" ref="P562:P564" si="996">N562+O562</f>
        <v>0</v>
      </c>
      <c r="Q562" s="13">
        <f t="shared" ref="Q562:Q564" si="997">K562-P562</f>
        <v>0</v>
      </c>
      <c r="R562" s="13">
        <f t="shared" ref="R562:R564" si="998">S562-K562</f>
        <v>0</v>
      </c>
      <c r="S562" s="14">
        <f t="shared" ref="S562:S564" si="999">K562</f>
        <v>0</v>
      </c>
      <c r="T562" s="86"/>
      <c r="U562" s="64">
        <f t="shared" ref="U562:U564" si="1000">MAX(K562-SUM(V562:Y562),0)</f>
        <v>0</v>
      </c>
      <c r="V562" s="103"/>
      <c r="W562" s="103"/>
      <c r="X562" s="103"/>
      <c r="Y562" s="103"/>
      <c r="Z562" s="105">
        <f t="shared" ref="Z562:Z564" si="1001">K562-SUM(U562:Y562)</f>
        <v>0</v>
      </c>
      <c r="AA562" s="103">
        <f t="shared" ref="AA562:AA571" si="1002">U562</f>
        <v>0</v>
      </c>
    </row>
    <row r="563" spans="1:27" x14ac:dyDescent="0.2">
      <c r="A563" s="116">
        <v>4702</v>
      </c>
      <c r="B563" s="122" t="s">
        <v>849</v>
      </c>
      <c r="C563" s="15"/>
      <c r="D563" s="35"/>
      <c r="E563" s="35">
        <v>1</v>
      </c>
      <c r="F563" s="39"/>
      <c r="G563" s="16">
        <f t="shared" ref="G563" si="1003">SUM(D563:F563)</f>
        <v>1</v>
      </c>
      <c r="H563" s="11">
        <v>1</v>
      </c>
      <c r="I563" s="35" t="s">
        <v>226</v>
      </c>
      <c r="J563" s="45"/>
      <c r="K563" s="64">
        <f t="shared" si="993"/>
        <v>0</v>
      </c>
      <c r="N563" s="13">
        <f t="shared" si="994"/>
        <v>0</v>
      </c>
      <c r="O563" s="13">
        <f t="shared" si="995"/>
        <v>0</v>
      </c>
      <c r="P563" s="13">
        <f t="shared" si="996"/>
        <v>0</v>
      </c>
      <c r="Q563" s="13">
        <f t="shared" si="997"/>
        <v>0</v>
      </c>
      <c r="R563" s="13">
        <f t="shared" si="998"/>
        <v>0</v>
      </c>
      <c r="S563" s="14">
        <f t="shared" si="999"/>
        <v>0</v>
      </c>
      <c r="T563" s="86"/>
      <c r="U563" s="64">
        <f t="shared" si="1000"/>
        <v>0</v>
      </c>
      <c r="V563" s="103"/>
      <c r="W563" s="103"/>
      <c r="X563" s="103"/>
      <c r="Y563" s="103"/>
      <c r="Z563" s="105">
        <f t="shared" si="1001"/>
        <v>0</v>
      </c>
      <c r="AA563" s="103">
        <f t="shared" si="1002"/>
        <v>0</v>
      </c>
    </row>
    <row r="564" spans="1:27" x14ac:dyDescent="0.2">
      <c r="A564" s="116">
        <v>4703</v>
      </c>
      <c r="B564" s="122" t="s">
        <v>850</v>
      </c>
      <c r="C564" s="15"/>
      <c r="D564" s="35"/>
      <c r="E564" s="35">
        <v>1</v>
      </c>
      <c r="F564" s="39"/>
      <c r="G564" s="16">
        <f t="shared" ref="G564:G565" si="1004">SUM(D564:F564)</f>
        <v>1</v>
      </c>
      <c r="H564" s="11">
        <v>1</v>
      </c>
      <c r="I564" s="35" t="s">
        <v>226</v>
      </c>
      <c r="J564" s="45"/>
      <c r="K564" s="64">
        <f t="shared" si="993"/>
        <v>0</v>
      </c>
      <c r="N564" s="13">
        <f t="shared" si="994"/>
        <v>0</v>
      </c>
      <c r="O564" s="13">
        <f t="shared" si="995"/>
        <v>0</v>
      </c>
      <c r="P564" s="13">
        <f t="shared" si="996"/>
        <v>0</v>
      </c>
      <c r="Q564" s="13">
        <f t="shared" si="997"/>
        <v>0</v>
      </c>
      <c r="R564" s="13">
        <f t="shared" si="998"/>
        <v>0</v>
      </c>
      <c r="S564" s="14">
        <f t="shared" si="999"/>
        <v>0</v>
      </c>
      <c r="T564" s="86"/>
      <c r="U564" s="64">
        <f t="shared" si="1000"/>
        <v>0</v>
      </c>
      <c r="V564" s="103"/>
      <c r="W564" s="103"/>
      <c r="X564" s="103"/>
      <c r="Y564" s="103"/>
      <c r="Z564" s="105">
        <f t="shared" si="1001"/>
        <v>0</v>
      </c>
      <c r="AA564" s="103">
        <f t="shared" si="1002"/>
        <v>0</v>
      </c>
    </row>
    <row r="565" spans="1:27" x14ac:dyDescent="0.2">
      <c r="A565" s="116">
        <v>4704</v>
      </c>
      <c r="B565" s="122" t="s">
        <v>851</v>
      </c>
      <c r="C565" s="15"/>
      <c r="D565" s="35"/>
      <c r="E565" s="35">
        <v>1</v>
      </c>
      <c r="F565" s="39"/>
      <c r="G565" s="16">
        <f t="shared" si="1004"/>
        <v>1</v>
      </c>
      <c r="H565" s="11">
        <v>1</v>
      </c>
      <c r="I565" s="35" t="s">
        <v>226</v>
      </c>
      <c r="J565" s="45"/>
      <c r="K565" s="64">
        <f t="shared" ref="K565:K571" si="1005">G565*H565*J565</f>
        <v>0</v>
      </c>
      <c r="N565" s="13">
        <f t="shared" ref="N565:N571" si="1006">L565+M565</f>
        <v>0</v>
      </c>
      <c r="O565" s="13">
        <f t="shared" ref="O565:O571" si="1007">MAX(K565-N565,0)</f>
        <v>0</v>
      </c>
      <c r="P565" s="13">
        <f t="shared" ref="P565:P571" si="1008">N565+O565</f>
        <v>0</v>
      </c>
      <c r="Q565" s="13">
        <f t="shared" ref="Q565:Q571" si="1009">K565-P565</f>
        <v>0</v>
      </c>
      <c r="R565" s="13">
        <f t="shared" ref="R565:R571" si="1010">S565-K565</f>
        <v>0</v>
      </c>
      <c r="S565" s="14">
        <f t="shared" ref="S565:S571" si="1011">K565</f>
        <v>0</v>
      </c>
      <c r="T565" s="86"/>
      <c r="U565" s="64">
        <f t="shared" ref="U565:U571" si="1012">MAX(K565-SUM(V565:Y565),0)</f>
        <v>0</v>
      </c>
      <c r="V565" s="103"/>
      <c r="W565" s="103"/>
      <c r="X565" s="103"/>
      <c r="Y565" s="103"/>
      <c r="Z565" s="105">
        <f t="shared" ref="Z565:Z571" si="1013">K565-SUM(U565:Y565)</f>
        <v>0</v>
      </c>
      <c r="AA565" s="103">
        <f t="shared" si="1002"/>
        <v>0</v>
      </c>
    </row>
    <row r="566" spans="1:27" x14ac:dyDescent="0.2">
      <c r="A566" s="116">
        <v>4705</v>
      </c>
      <c r="B566" s="122" t="s">
        <v>852</v>
      </c>
      <c r="C566" s="15"/>
      <c r="D566" s="35"/>
      <c r="E566" s="35">
        <v>1</v>
      </c>
      <c r="F566" s="39"/>
      <c r="G566" s="16">
        <f t="shared" ref="G566" si="1014">SUM(D566:F566)</f>
        <v>1</v>
      </c>
      <c r="H566" s="11">
        <v>1</v>
      </c>
      <c r="I566" s="35" t="s">
        <v>226</v>
      </c>
      <c r="J566" s="45"/>
      <c r="K566" s="64">
        <f t="shared" si="1005"/>
        <v>0</v>
      </c>
      <c r="N566" s="13">
        <f t="shared" si="1006"/>
        <v>0</v>
      </c>
      <c r="O566" s="13">
        <f t="shared" si="1007"/>
        <v>0</v>
      </c>
      <c r="P566" s="13">
        <f t="shared" si="1008"/>
        <v>0</v>
      </c>
      <c r="Q566" s="13">
        <f t="shared" si="1009"/>
        <v>0</v>
      </c>
      <c r="R566" s="13">
        <f t="shared" si="1010"/>
        <v>0</v>
      </c>
      <c r="S566" s="14">
        <f t="shared" si="1011"/>
        <v>0</v>
      </c>
      <c r="T566" s="86"/>
      <c r="U566" s="64">
        <f t="shared" si="1012"/>
        <v>0</v>
      </c>
      <c r="V566" s="103"/>
      <c r="W566" s="103"/>
      <c r="X566" s="103"/>
      <c r="Y566" s="103"/>
      <c r="Z566" s="105">
        <f t="shared" si="1013"/>
        <v>0</v>
      </c>
      <c r="AA566" s="103">
        <f t="shared" si="1002"/>
        <v>0</v>
      </c>
    </row>
    <row r="567" spans="1:27" x14ac:dyDescent="0.2">
      <c r="A567" s="116">
        <v>4750</v>
      </c>
      <c r="B567" s="122" t="s">
        <v>853</v>
      </c>
      <c r="C567" s="15"/>
      <c r="D567" s="35"/>
      <c r="E567" s="35">
        <v>1</v>
      </c>
      <c r="F567" s="39"/>
      <c r="G567" s="16">
        <f t="shared" ref="G567:G568" si="1015">SUM(D567:F567)</f>
        <v>1</v>
      </c>
      <c r="H567" s="11">
        <v>1</v>
      </c>
      <c r="I567" s="35" t="s">
        <v>226</v>
      </c>
      <c r="J567" s="45"/>
      <c r="K567" s="64">
        <f t="shared" si="1005"/>
        <v>0</v>
      </c>
      <c r="N567" s="13">
        <f t="shared" si="1006"/>
        <v>0</v>
      </c>
      <c r="O567" s="13">
        <f t="shared" si="1007"/>
        <v>0</v>
      </c>
      <c r="P567" s="13">
        <f t="shared" si="1008"/>
        <v>0</v>
      </c>
      <c r="Q567" s="13">
        <f t="shared" si="1009"/>
        <v>0</v>
      </c>
      <c r="R567" s="13">
        <f t="shared" si="1010"/>
        <v>0</v>
      </c>
      <c r="S567" s="14">
        <f t="shared" si="1011"/>
        <v>0</v>
      </c>
      <c r="T567" s="86"/>
      <c r="U567" s="64">
        <f t="shared" si="1012"/>
        <v>0</v>
      </c>
      <c r="V567" s="103"/>
      <c r="W567" s="103"/>
      <c r="X567" s="103"/>
      <c r="Y567" s="103"/>
      <c r="Z567" s="105">
        <f t="shared" si="1013"/>
        <v>0</v>
      </c>
      <c r="AA567" s="103">
        <f t="shared" si="1002"/>
        <v>0</v>
      </c>
    </row>
    <row r="568" spans="1:27" x14ac:dyDescent="0.2">
      <c r="A568" s="116">
        <v>4760</v>
      </c>
      <c r="B568" s="122" t="s">
        <v>854</v>
      </c>
      <c r="C568" s="15"/>
      <c r="D568" s="35"/>
      <c r="E568" s="35">
        <v>1</v>
      </c>
      <c r="F568" s="39"/>
      <c r="G568" s="16">
        <f t="shared" si="1015"/>
        <v>1</v>
      </c>
      <c r="H568" s="11">
        <v>1</v>
      </c>
      <c r="I568" s="35" t="s">
        <v>226</v>
      </c>
      <c r="J568" s="45"/>
      <c r="K568" s="64">
        <f t="shared" si="1005"/>
        <v>0</v>
      </c>
      <c r="N568" s="13">
        <f t="shared" si="1006"/>
        <v>0</v>
      </c>
      <c r="O568" s="13">
        <f t="shared" si="1007"/>
        <v>0</v>
      </c>
      <c r="P568" s="13">
        <f t="shared" si="1008"/>
        <v>0</v>
      </c>
      <c r="Q568" s="13">
        <f t="shared" si="1009"/>
        <v>0</v>
      </c>
      <c r="R568" s="13">
        <f t="shared" si="1010"/>
        <v>0</v>
      </c>
      <c r="S568" s="14">
        <f t="shared" si="1011"/>
        <v>0</v>
      </c>
      <c r="T568" s="86"/>
      <c r="U568" s="64">
        <f t="shared" si="1012"/>
        <v>0</v>
      </c>
      <c r="V568" s="103"/>
      <c r="W568" s="103"/>
      <c r="X568" s="103"/>
      <c r="Y568" s="103"/>
      <c r="Z568" s="105">
        <f t="shared" si="1013"/>
        <v>0</v>
      </c>
      <c r="AA568" s="103">
        <f t="shared" si="1002"/>
        <v>0</v>
      </c>
    </row>
    <row r="569" spans="1:27" x14ac:dyDescent="0.2">
      <c r="A569" s="116">
        <v>4770</v>
      </c>
      <c r="B569" s="122" t="s">
        <v>855</v>
      </c>
      <c r="C569" s="15"/>
      <c r="D569" s="35"/>
      <c r="E569" s="35">
        <v>1</v>
      </c>
      <c r="F569" s="39"/>
      <c r="G569" s="16">
        <f t="shared" ref="G569" si="1016">SUM(D569:F569)</f>
        <v>1</v>
      </c>
      <c r="H569" s="11">
        <v>1</v>
      </c>
      <c r="I569" s="35" t="s">
        <v>226</v>
      </c>
      <c r="J569" s="45"/>
      <c r="K569" s="64">
        <f t="shared" si="1005"/>
        <v>0</v>
      </c>
      <c r="N569" s="13">
        <f t="shared" si="1006"/>
        <v>0</v>
      </c>
      <c r="O569" s="13">
        <f t="shared" si="1007"/>
        <v>0</v>
      </c>
      <c r="P569" s="13">
        <f t="shared" si="1008"/>
        <v>0</v>
      </c>
      <c r="Q569" s="13">
        <f t="shared" si="1009"/>
        <v>0</v>
      </c>
      <c r="R569" s="13">
        <f t="shared" si="1010"/>
        <v>0</v>
      </c>
      <c r="S569" s="14">
        <f t="shared" si="1011"/>
        <v>0</v>
      </c>
      <c r="T569" s="86"/>
      <c r="U569" s="64">
        <f t="shared" si="1012"/>
        <v>0</v>
      </c>
      <c r="V569" s="103"/>
      <c r="W569" s="103"/>
      <c r="X569" s="103"/>
      <c r="Y569" s="103"/>
      <c r="Z569" s="105">
        <f t="shared" si="1013"/>
        <v>0</v>
      </c>
      <c r="AA569" s="103">
        <f t="shared" si="1002"/>
        <v>0</v>
      </c>
    </row>
    <row r="570" spans="1:27" x14ac:dyDescent="0.2">
      <c r="A570" s="116">
        <v>4780</v>
      </c>
      <c r="B570" s="122" t="s">
        <v>856</v>
      </c>
      <c r="C570" s="15"/>
      <c r="D570" s="35"/>
      <c r="E570" s="35">
        <v>1</v>
      </c>
      <c r="F570" s="39"/>
      <c r="G570" s="16">
        <f t="shared" ref="G570:G571" si="1017">SUM(D570:F570)</f>
        <v>1</v>
      </c>
      <c r="H570" s="11">
        <v>1</v>
      </c>
      <c r="I570" s="35" t="s">
        <v>226</v>
      </c>
      <c r="J570" s="45"/>
      <c r="K570" s="64">
        <f t="shared" si="1005"/>
        <v>0</v>
      </c>
      <c r="N570" s="13">
        <f t="shared" si="1006"/>
        <v>0</v>
      </c>
      <c r="O570" s="13">
        <f t="shared" si="1007"/>
        <v>0</v>
      </c>
      <c r="P570" s="13">
        <f t="shared" si="1008"/>
        <v>0</v>
      </c>
      <c r="Q570" s="13">
        <f t="shared" si="1009"/>
        <v>0</v>
      </c>
      <c r="R570" s="13">
        <f t="shared" si="1010"/>
        <v>0</v>
      </c>
      <c r="S570" s="14">
        <f t="shared" si="1011"/>
        <v>0</v>
      </c>
      <c r="T570" s="86"/>
      <c r="U570" s="64">
        <f t="shared" si="1012"/>
        <v>0</v>
      </c>
      <c r="V570" s="103"/>
      <c r="W570" s="103"/>
      <c r="X570" s="103"/>
      <c r="Y570" s="103"/>
      <c r="Z570" s="105">
        <f t="shared" si="1013"/>
        <v>0</v>
      </c>
      <c r="AA570" s="103">
        <f t="shared" si="1002"/>
        <v>0</v>
      </c>
    </row>
    <row r="571" spans="1:27" x14ac:dyDescent="0.2">
      <c r="A571" s="116">
        <v>4790</v>
      </c>
      <c r="B571" s="122" t="s">
        <v>857</v>
      </c>
      <c r="C571" s="15"/>
      <c r="D571" s="35"/>
      <c r="E571" s="35">
        <v>1</v>
      </c>
      <c r="F571" s="39"/>
      <c r="G571" s="16">
        <f t="shared" si="1017"/>
        <v>1</v>
      </c>
      <c r="H571" s="11">
        <v>1</v>
      </c>
      <c r="I571" s="35" t="s">
        <v>226</v>
      </c>
      <c r="J571" s="45"/>
      <c r="K571" s="64">
        <f t="shared" si="1005"/>
        <v>0</v>
      </c>
      <c r="N571" s="13">
        <f t="shared" si="1006"/>
        <v>0</v>
      </c>
      <c r="O571" s="13">
        <f t="shared" si="1007"/>
        <v>0</v>
      </c>
      <c r="P571" s="13">
        <f t="shared" si="1008"/>
        <v>0</v>
      </c>
      <c r="Q571" s="13">
        <f t="shared" si="1009"/>
        <v>0</v>
      </c>
      <c r="R571" s="13">
        <f t="shared" si="1010"/>
        <v>0</v>
      </c>
      <c r="S571" s="14">
        <f t="shared" si="1011"/>
        <v>0</v>
      </c>
      <c r="T571" s="86"/>
      <c r="U571" s="64">
        <f t="shared" si="1012"/>
        <v>0</v>
      </c>
      <c r="V571" s="103"/>
      <c r="W571" s="103"/>
      <c r="X571" s="103"/>
      <c r="Y571" s="103"/>
      <c r="Z571" s="105">
        <f t="shared" si="1013"/>
        <v>0</v>
      </c>
      <c r="AA571" s="103">
        <f t="shared" si="1002"/>
        <v>0</v>
      </c>
    </row>
    <row r="572" spans="1:27" x14ac:dyDescent="0.2">
      <c r="A572" s="116"/>
      <c r="B572" s="124" t="s">
        <v>265</v>
      </c>
      <c r="C572" s="15"/>
      <c r="D572" s="38"/>
      <c r="G572" s="16"/>
      <c r="I572" s="35"/>
      <c r="J572" s="45"/>
      <c r="K572" s="66">
        <f>SUM(K562:K571)</f>
        <v>0</v>
      </c>
      <c r="L572" s="22"/>
      <c r="M572" s="22"/>
      <c r="N572" s="22">
        <f t="shared" ref="N572:Z572" si="1018">SUM(N562:N571)</f>
        <v>0</v>
      </c>
      <c r="O572" s="22">
        <f t="shared" si="1018"/>
        <v>0</v>
      </c>
      <c r="P572" s="22">
        <f t="shared" si="1018"/>
        <v>0</v>
      </c>
      <c r="Q572" s="22">
        <f t="shared" si="1018"/>
        <v>0</v>
      </c>
      <c r="R572" s="22">
        <f t="shared" si="1018"/>
        <v>0</v>
      </c>
      <c r="S572" s="23">
        <f t="shared" si="1018"/>
        <v>0</v>
      </c>
      <c r="T572" s="85">
        <f t="shared" si="1018"/>
        <v>0</v>
      </c>
      <c r="U572" s="66">
        <f t="shared" si="1018"/>
        <v>0</v>
      </c>
      <c r="V572" s="112">
        <f t="shared" si="1018"/>
        <v>0</v>
      </c>
      <c r="W572" s="112">
        <f t="shared" si="1018"/>
        <v>0</v>
      </c>
      <c r="X572" s="112"/>
      <c r="Y572" s="112">
        <f t="shared" si="1018"/>
        <v>0</v>
      </c>
      <c r="Z572" s="105">
        <f t="shared" si="1018"/>
        <v>0</v>
      </c>
      <c r="AA572" s="112">
        <f>SUM(AA562:AA571)</f>
        <v>0</v>
      </c>
    </row>
    <row r="573" spans="1:27" x14ac:dyDescent="0.2">
      <c r="A573" s="62"/>
      <c r="B573" s="122"/>
      <c r="C573" s="15"/>
      <c r="F573" s="11"/>
      <c r="J573" s="45"/>
      <c r="P573" s="13"/>
      <c r="T573" s="86"/>
      <c r="U573" s="64"/>
      <c r="V573" s="103"/>
      <c r="W573" s="103"/>
      <c r="X573" s="103"/>
      <c r="Y573" s="103"/>
      <c r="AA573" s="103"/>
    </row>
    <row r="574" spans="1:27" x14ac:dyDescent="0.2">
      <c r="A574" s="118">
        <v>4800</v>
      </c>
      <c r="B574" s="98" t="s">
        <v>858</v>
      </c>
      <c r="C574" s="15"/>
      <c r="D574" s="35"/>
      <c r="E574" s="45"/>
      <c r="F574" s="39"/>
      <c r="G574" s="38"/>
      <c r="I574" s="35"/>
      <c r="J574" s="45"/>
      <c r="P574" s="13"/>
      <c r="T574" s="86"/>
      <c r="U574" s="64"/>
      <c r="V574" s="103"/>
      <c r="W574" s="103"/>
      <c r="X574" s="103"/>
      <c r="Y574" s="103"/>
      <c r="AA574" s="103"/>
    </row>
    <row r="575" spans="1:27" x14ac:dyDescent="0.2">
      <c r="A575" s="116">
        <v>4801</v>
      </c>
      <c r="B575" s="122" t="s">
        <v>859</v>
      </c>
      <c r="C575" s="15"/>
      <c r="D575" s="35"/>
      <c r="E575" s="35">
        <v>1</v>
      </c>
      <c r="F575" s="39"/>
      <c r="G575" s="16">
        <f t="shared" ref="G575" si="1019">SUM(D575:F575)</f>
        <v>1</v>
      </c>
      <c r="H575" s="11">
        <v>1</v>
      </c>
      <c r="I575" s="35" t="s">
        <v>226</v>
      </c>
      <c r="J575" s="45"/>
      <c r="K575" s="64">
        <f t="shared" ref="K575:K581" si="1020">G575*H575*J575</f>
        <v>0</v>
      </c>
      <c r="N575" s="13">
        <f t="shared" ref="N575:N581" si="1021">L575+M575</f>
        <v>0</v>
      </c>
      <c r="O575" s="13">
        <f t="shared" ref="O575:O581" si="1022">MAX(K575-N575,0)</f>
        <v>0</v>
      </c>
      <c r="P575" s="13">
        <f t="shared" ref="P575:P581" si="1023">N575+O575</f>
        <v>0</v>
      </c>
      <c r="Q575" s="13">
        <f t="shared" ref="Q575:Q581" si="1024">K575-P575</f>
        <v>0</v>
      </c>
      <c r="R575" s="13">
        <f t="shared" ref="R575:R581" si="1025">S575-K575</f>
        <v>0</v>
      </c>
      <c r="S575" s="14">
        <f t="shared" ref="S575:S581" si="1026">K575</f>
        <v>0</v>
      </c>
      <c r="T575" s="86"/>
      <c r="U575" s="64">
        <f t="shared" ref="U575:U581" si="1027">MAX(K575-SUM(V575:Y575),0)</f>
        <v>0</v>
      </c>
      <c r="V575" s="103"/>
      <c r="W575" s="103"/>
      <c r="X575" s="103"/>
      <c r="Y575" s="103"/>
      <c r="Z575" s="105">
        <f t="shared" ref="Z575:Z581" si="1028">K575-SUM(U575:Y575)</f>
        <v>0</v>
      </c>
      <c r="AA575" s="103">
        <f t="shared" ref="AA575:AA598" si="1029">U575</f>
        <v>0</v>
      </c>
    </row>
    <row r="576" spans="1:27" x14ac:dyDescent="0.2">
      <c r="A576" s="116">
        <v>4802</v>
      </c>
      <c r="B576" s="122" t="s">
        <v>860</v>
      </c>
      <c r="C576" s="15"/>
      <c r="D576" s="35"/>
      <c r="E576" s="35">
        <v>1</v>
      </c>
      <c r="F576" s="39"/>
      <c r="G576" s="16">
        <f t="shared" ref="G576" si="1030">SUM(D576:F576)</f>
        <v>1</v>
      </c>
      <c r="H576" s="11">
        <v>1</v>
      </c>
      <c r="I576" s="35" t="s">
        <v>226</v>
      </c>
      <c r="J576" s="45"/>
      <c r="K576" s="64">
        <f t="shared" si="1020"/>
        <v>0</v>
      </c>
      <c r="N576" s="13">
        <f t="shared" si="1021"/>
        <v>0</v>
      </c>
      <c r="O576" s="13">
        <f t="shared" si="1022"/>
        <v>0</v>
      </c>
      <c r="P576" s="13">
        <f t="shared" si="1023"/>
        <v>0</v>
      </c>
      <c r="Q576" s="13">
        <f t="shared" si="1024"/>
        <v>0</v>
      </c>
      <c r="R576" s="13">
        <f t="shared" si="1025"/>
        <v>0</v>
      </c>
      <c r="S576" s="14">
        <f t="shared" si="1026"/>
        <v>0</v>
      </c>
      <c r="T576" s="86"/>
      <c r="U576" s="64">
        <f t="shared" si="1027"/>
        <v>0</v>
      </c>
      <c r="V576" s="103"/>
      <c r="W576" s="103"/>
      <c r="X576" s="103"/>
      <c r="Y576" s="103"/>
      <c r="Z576" s="105">
        <f t="shared" si="1028"/>
        <v>0</v>
      </c>
      <c r="AA576" s="103">
        <f t="shared" si="1029"/>
        <v>0</v>
      </c>
    </row>
    <row r="577" spans="1:27" x14ac:dyDescent="0.2">
      <c r="A577" s="116">
        <v>4803</v>
      </c>
      <c r="B577" s="122" t="s">
        <v>861</v>
      </c>
      <c r="C577" s="15"/>
      <c r="D577" s="35"/>
      <c r="E577" s="35">
        <v>1</v>
      </c>
      <c r="F577" s="39"/>
      <c r="G577" s="16">
        <f t="shared" ref="G577:G578" si="1031">SUM(D577:F577)</f>
        <v>1</v>
      </c>
      <c r="H577" s="11">
        <v>1</v>
      </c>
      <c r="I577" s="35" t="s">
        <v>226</v>
      </c>
      <c r="J577" s="45"/>
      <c r="K577" s="64">
        <f t="shared" si="1020"/>
        <v>0</v>
      </c>
      <c r="N577" s="13">
        <f t="shared" si="1021"/>
        <v>0</v>
      </c>
      <c r="O577" s="13">
        <f t="shared" si="1022"/>
        <v>0</v>
      </c>
      <c r="P577" s="13">
        <f t="shared" si="1023"/>
        <v>0</v>
      </c>
      <c r="Q577" s="13">
        <f t="shared" si="1024"/>
        <v>0</v>
      </c>
      <c r="R577" s="13">
        <f t="shared" si="1025"/>
        <v>0</v>
      </c>
      <c r="S577" s="14">
        <f t="shared" si="1026"/>
        <v>0</v>
      </c>
      <c r="T577" s="86"/>
      <c r="U577" s="64">
        <f t="shared" si="1027"/>
        <v>0</v>
      </c>
      <c r="V577" s="103"/>
      <c r="W577" s="103"/>
      <c r="X577" s="103"/>
      <c r="Y577" s="103"/>
      <c r="Z577" s="105">
        <f t="shared" si="1028"/>
        <v>0</v>
      </c>
      <c r="AA577" s="103">
        <f t="shared" si="1029"/>
        <v>0</v>
      </c>
    </row>
    <row r="578" spans="1:27" x14ac:dyDescent="0.2">
      <c r="A578" s="116">
        <v>4804</v>
      </c>
      <c r="B578" s="122" t="s">
        <v>849</v>
      </c>
      <c r="C578" s="15"/>
      <c r="D578" s="35"/>
      <c r="E578" s="35">
        <v>1</v>
      </c>
      <c r="F578" s="39"/>
      <c r="G578" s="16">
        <f t="shared" si="1031"/>
        <v>1</v>
      </c>
      <c r="H578" s="11">
        <v>1</v>
      </c>
      <c r="I578" s="35" t="s">
        <v>226</v>
      </c>
      <c r="J578" s="45"/>
      <c r="K578" s="64">
        <f t="shared" si="1020"/>
        <v>0</v>
      </c>
      <c r="N578" s="13">
        <f t="shared" si="1021"/>
        <v>0</v>
      </c>
      <c r="O578" s="13">
        <f t="shared" si="1022"/>
        <v>0</v>
      </c>
      <c r="P578" s="13">
        <f t="shared" si="1023"/>
        <v>0</v>
      </c>
      <c r="Q578" s="13">
        <f t="shared" si="1024"/>
        <v>0</v>
      </c>
      <c r="R578" s="13">
        <f t="shared" si="1025"/>
        <v>0</v>
      </c>
      <c r="S578" s="14">
        <f t="shared" si="1026"/>
        <v>0</v>
      </c>
      <c r="T578" s="86"/>
      <c r="U578" s="64">
        <f t="shared" si="1027"/>
        <v>0</v>
      </c>
      <c r="V578" s="103"/>
      <c r="W578" s="103"/>
      <c r="X578" s="103"/>
      <c r="Y578" s="103"/>
      <c r="Z578" s="105">
        <f t="shared" si="1028"/>
        <v>0</v>
      </c>
      <c r="AA578" s="103">
        <f t="shared" si="1029"/>
        <v>0</v>
      </c>
    </row>
    <row r="579" spans="1:27" x14ac:dyDescent="0.2">
      <c r="A579" s="116">
        <v>4805</v>
      </c>
      <c r="B579" s="122" t="s">
        <v>862</v>
      </c>
      <c r="C579" s="15"/>
      <c r="D579" s="35"/>
      <c r="E579" s="35">
        <v>1</v>
      </c>
      <c r="F579" s="39"/>
      <c r="G579" s="16">
        <f t="shared" ref="G579" si="1032">SUM(D579:F579)</f>
        <v>1</v>
      </c>
      <c r="H579" s="11">
        <v>1</v>
      </c>
      <c r="I579" s="35" t="s">
        <v>226</v>
      </c>
      <c r="J579" s="45"/>
      <c r="K579" s="64">
        <f t="shared" si="1020"/>
        <v>0</v>
      </c>
      <c r="N579" s="13">
        <f t="shared" si="1021"/>
        <v>0</v>
      </c>
      <c r="O579" s="13">
        <f t="shared" si="1022"/>
        <v>0</v>
      </c>
      <c r="P579" s="13">
        <f t="shared" si="1023"/>
        <v>0</v>
      </c>
      <c r="Q579" s="13">
        <f t="shared" si="1024"/>
        <v>0</v>
      </c>
      <c r="R579" s="13">
        <f t="shared" si="1025"/>
        <v>0</v>
      </c>
      <c r="S579" s="14">
        <f t="shared" si="1026"/>
        <v>0</v>
      </c>
      <c r="T579" s="86"/>
      <c r="U579" s="64">
        <f t="shared" si="1027"/>
        <v>0</v>
      </c>
      <c r="V579" s="103"/>
      <c r="W579" s="103"/>
      <c r="X579" s="103"/>
      <c r="Y579" s="103"/>
      <c r="Z579" s="105">
        <f t="shared" si="1028"/>
        <v>0</v>
      </c>
      <c r="AA579" s="103">
        <f t="shared" si="1029"/>
        <v>0</v>
      </c>
    </row>
    <row r="580" spans="1:27" x14ac:dyDescent="0.2">
      <c r="A580" s="116">
        <v>4806</v>
      </c>
      <c r="B580" s="122" t="s">
        <v>863</v>
      </c>
      <c r="C580" s="15"/>
      <c r="D580" s="35"/>
      <c r="E580" s="35">
        <v>1</v>
      </c>
      <c r="F580" s="39"/>
      <c r="G580" s="16">
        <f t="shared" ref="G580:G581" si="1033">SUM(D580:F580)</f>
        <v>1</v>
      </c>
      <c r="H580" s="11">
        <v>1</v>
      </c>
      <c r="I580" s="35" t="s">
        <v>226</v>
      </c>
      <c r="J580" s="45"/>
      <c r="K580" s="64">
        <f t="shared" si="1020"/>
        <v>0</v>
      </c>
      <c r="N580" s="13">
        <f t="shared" si="1021"/>
        <v>0</v>
      </c>
      <c r="O580" s="13">
        <f t="shared" si="1022"/>
        <v>0</v>
      </c>
      <c r="P580" s="13">
        <f t="shared" si="1023"/>
        <v>0</v>
      </c>
      <c r="Q580" s="13">
        <f t="shared" si="1024"/>
        <v>0</v>
      </c>
      <c r="R580" s="13">
        <f t="shared" si="1025"/>
        <v>0</v>
      </c>
      <c r="S580" s="14">
        <f t="shared" si="1026"/>
        <v>0</v>
      </c>
      <c r="T580" s="86"/>
      <c r="U580" s="64">
        <f t="shared" si="1027"/>
        <v>0</v>
      </c>
      <c r="V580" s="103"/>
      <c r="W580" s="103"/>
      <c r="X580" s="103"/>
      <c r="Y580" s="103"/>
      <c r="Z580" s="105">
        <f t="shared" si="1028"/>
        <v>0</v>
      </c>
      <c r="AA580" s="103">
        <f t="shared" si="1029"/>
        <v>0</v>
      </c>
    </row>
    <row r="581" spans="1:27" x14ac:dyDescent="0.2">
      <c r="A581" s="116">
        <v>4810</v>
      </c>
      <c r="B581" s="122" t="s">
        <v>864</v>
      </c>
      <c r="C581" s="15"/>
      <c r="D581" s="35"/>
      <c r="E581" s="35">
        <v>1</v>
      </c>
      <c r="F581" s="39"/>
      <c r="G581" s="16">
        <f t="shared" si="1033"/>
        <v>1</v>
      </c>
      <c r="H581" s="11">
        <v>1</v>
      </c>
      <c r="I581" s="35" t="s">
        <v>226</v>
      </c>
      <c r="J581" s="45"/>
      <c r="K581" s="64">
        <f t="shared" si="1020"/>
        <v>0</v>
      </c>
      <c r="N581" s="13">
        <f t="shared" si="1021"/>
        <v>0</v>
      </c>
      <c r="O581" s="13">
        <f t="shared" si="1022"/>
        <v>0</v>
      </c>
      <c r="P581" s="13">
        <f t="shared" si="1023"/>
        <v>0</v>
      </c>
      <c r="Q581" s="13">
        <f t="shared" si="1024"/>
        <v>0</v>
      </c>
      <c r="R581" s="13">
        <f t="shared" si="1025"/>
        <v>0</v>
      </c>
      <c r="S581" s="14">
        <f t="shared" si="1026"/>
        <v>0</v>
      </c>
      <c r="T581" s="86"/>
      <c r="U581" s="64">
        <f t="shared" si="1027"/>
        <v>0</v>
      </c>
      <c r="V581" s="103"/>
      <c r="W581" s="103"/>
      <c r="X581" s="103"/>
      <c r="Y581" s="103"/>
      <c r="Z581" s="105">
        <f t="shared" si="1028"/>
        <v>0</v>
      </c>
      <c r="AA581" s="103">
        <f t="shared" si="1029"/>
        <v>0</v>
      </c>
    </row>
    <row r="582" spans="1:27" x14ac:dyDescent="0.2">
      <c r="A582" s="116">
        <v>4811</v>
      </c>
      <c r="B582" s="122" t="s">
        <v>865</v>
      </c>
      <c r="C582" s="15"/>
      <c r="D582" s="35"/>
      <c r="E582" s="35">
        <v>1</v>
      </c>
      <c r="F582" s="39"/>
      <c r="G582" s="16">
        <f t="shared" ref="G582" si="1034">SUM(D582:F582)</f>
        <v>1</v>
      </c>
      <c r="H582" s="11">
        <v>1</v>
      </c>
      <c r="I582" s="35" t="s">
        <v>226</v>
      </c>
      <c r="J582" s="45"/>
      <c r="K582" s="64">
        <f t="shared" ref="K582:K591" si="1035">G582*H582*J582</f>
        <v>0</v>
      </c>
      <c r="N582" s="13">
        <f t="shared" ref="N582:N591" si="1036">L582+M582</f>
        <v>0</v>
      </c>
      <c r="O582" s="13">
        <f t="shared" ref="O582:O591" si="1037">MAX(K582-N582,0)</f>
        <v>0</v>
      </c>
      <c r="P582" s="13">
        <f t="shared" ref="P582:P591" si="1038">N582+O582</f>
        <v>0</v>
      </c>
      <c r="Q582" s="13">
        <f t="shared" ref="Q582:Q591" si="1039">K582-P582</f>
        <v>0</v>
      </c>
      <c r="R582" s="13">
        <f t="shared" ref="R582:R591" si="1040">S582-K582</f>
        <v>0</v>
      </c>
      <c r="S582" s="14">
        <f t="shared" ref="S582:S591" si="1041">K582</f>
        <v>0</v>
      </c>
      <c r="T582" s="86"/>
      <c r="U582" s="64">
        <f t="shared" ref="U582:U591" si="1042">MAX(K582-SUM(V582:Y582),0)</f>
        <v>0</v>
      </c>
      <c r="V582" s="103"/>
      <c r="W582" s="103"/>
      <c r="X582" s="103"/>
      <c r="Y582" s="103"/>
      <c r="Z582" s="105">
        <f t="shared" ref="Z582:Z591" si="1043">K582-SUM(U582:Y582)</f>
        <v>0</v>
      </c>
      <c r="AA582" s="103">
        <f t="shared" si="1029"/>
        <v>0</v>
      </c>
    </row>
    <row r="583" spans="1:27" x14ac:dyDescent="0.2">
      <c r="A583" s="116">
        <v>4820</v>
      </c>
      <c r="B583" s="122" t="s">
        <v>866</v>
      </c>
      <c r="C583" s="15"/>
      <c r="D583" s="35"/>
      <c r="E583" s="35">
        <v>1</v>
      </c>
      <c r="F583" s="39"/>
      <c r="G583" s="16">
        <f t="shared" ref="G583" si="1044">SUM(D583:F583)</f>
        <v>1</v>
      </c>
      <c r="H583" s="11">
        <v>1</v>
      </c>
      <c r="I583" s="35" t="s">
        <v>226</v>
      </c>
      <c r="J583" s="45"/>
      <c r="K583" s="64">
        <f t="shared" si="1035"/>
        <v>0</v>
      </c>
      <c r="N583" s="13">
        <f t="shared" si="1036"/>
        <v>0</v>
      </c>
      <c r="O583" s="13">
        <f t="shared" si="1037"/>
        <v>0</v>
      </c>
      <c r="P583" s="13">
        <f t="shared" si="1038"/>
        <v>0</v>
      </c>
      <c r="Q583" s="13">
        <f t="shared" si="1039"/>
        <v>0</v>
      </c>
      <c r="R583" s="13">
        <f t="shared" si="1040"/>
        <v>0</v>
      </c>
      <c r="S583" s="14">
        <f t="shared" si="1041"/>
        <v>0</v>
      </c>
      <c r="T583" s="86"/>
      <c r="U583" s="64">
        <f t="shared" si="1042"/>
        <v>0</v>
      </c>
      <c r="V583" s="103"/>
      <c r="W583" s="103"/>
      <c r="X583" s="103"/>
      <c r="Y583" s="103"/>
      <c r="Z583" s="105">
        <f t="shared" si="1043"/>
        <v>0</v>
      </c>
      <c r="AA583" s="103">
        <f t="shared" si="1029"/>
        <v>0</v>
      </c>
    </row>
    <row r="584" spans="1:27" x14ac:dyDescent="0.2">
      <c r="A584" s="116">
        <v>4821</v>
      </c>
      <c r="B584" s="122" t="s">
        <v>867</v>
      </c>
      <c r="C584" s="15"/>
      <c r="D584" s="35"/>
      <c r="E584" s="35">
        <v>1</v>
      </c>
      <c r="F584" s="39"/>
      <c r="G584" s="16">
        <f t="shared" ref="G584:G585" si="1045">SUM(D584:F584)</f>
        <v>1</v>
      </c>
      <c r="H584" s="11">
        <v>1</v>
      </c>
      <c r="I584" s="35" t="s">
        <v>226</v>
      </c>
      <c r="J584" s="45"/>
      <c r="K584" s="64">
        <f t="shared" si="1035"/>
        <v>0</v>
      </c>
      <c r="N584" s="13">
        <f t="shared" si="1036"/>
        <v>0</v>
      </c>
      <c r="O584" s="13">
        <f t="shared" si="1037"/>
        <v>0</v>
      </c>
      <c r="P584" s="13">
        <f t="shared" si="1038"/>
        <v>0</v>
      </c>
      <c r="Q584" s="13">
        <f t="shared" si="1039"/>
        <v>0</v>
      </c>
      <c r="R584" s="13">
        <f t="shared" si="1040"/>
        <v>0</v>
      </c>
      <c r="S584" s="14">
        <f t="shared" si="1041"/>
        <v>0</v>
      </c>
      <c r="T584" s="86"/>
      <c r="U584" s="64">
        <f t="shared" si="1042"/>
        <v>0</v>
      </c>
      <c r="V584" s="103"/>
      <c r="W584" s="103"/>
      <c r="X584" s="103"/>
      <c r="Y584" s="103"/>
      <c r="Z584" s="105">
        <f t="shared" si="1043"/>
        <v>0</v>
      </c>
      <c r="AA584" s="103">
        <f t="shared" si="1029"/>
        <v>0</v>
      </c>
    </row>
    <row r="585" spans="1:27" x14ac:dyDescent="0.2">
      <c r="A585" s="116">
        <v>4822</v>
      </c>
      <c r="B585" s="122" t="s">
        <v>868</v>
      </c>
      <c r="C585" s="15"/>
      <c r="D585" s="35"/>
      <c r="E585" s="35">
        <v>1</v>
      </c>
      <c r="F585" s="39"/>
      <c r="G585" s="16">
        <f t="shared" si="1045"/>
        <v>1</v>
      </c>
      <c r="H585" s="11">
        <v>1</v>
      </c>
      <c r="I585" s="35" t="s">
        <v>226</v>
      </c>
      <c r="J585" s="45"/>
      <c r="K585" s="64">
        <f t="shared" si="1035"/>
        <v>0</v>
      </c>
      <c r="N585" s="13">
        <f t="shared" si="1036"/>
        <v>0</v>
      </c>
      <c r="O585" s="13">
        <f t="shared" si="1037"/>
        <v>0</v>
      </c>
      <c r="P585" s="13">
        <f t="shared" si="1038"/>
        <v>0</v>
      </c>
      <c r="Q585" s="13">
        <f t="shared" si="1039"/>
        <v>0</v>
      </c>
      <c r="R585" s="13">
        <f t="shared" si="1040"/>
        <v>0</v>
      </c>
      <c r="S585" s="14">
        <f t="shared" si="1041"/>
        <v>0</v>
      </c>
      <c r="T585" s="86"/>
      <c r="U585" s="64">
        <f t="shared" si="1042"/>
        <v>0</v>
      </c>
      <c r="V585" s="103"/>
      <c r="W585" s="103"/>
      <c r="X585" s="103"/>
      <c r="Y585" s="103"/>
      <c r="Z585" s="105">
        <f t="shared" si="1043"/>
        <v>0</v>
      </c>
      <c r="AA585" s="103">
        <f t="shared" si="1029"/>
        <v>0</v>
      </c>
    </row>
    <row r="586" spans="1:27" x14ac:dyDescent="0.2">
      <c r="A586" s="116">
        <v>4823</v>
      </c>
      <c r="B586" s="122" t="s">
        <v>869</v>
      </c>
      <c r="C586" s="15"/>
      <c r="D586" s="35"/>
      <c r="E586" s="35">
        <v>1</v>
      </c>
      <c r="F586" s="39"/>
      <c r="G586" s="16">
        <f t="shared" ref="G586" si="1046">SUM(D586:F586)</f>
        <v>1</v>
      </c>
      <c r="H586" s="11">
        <v>1</v>
      </c>
      <c r="I586" s="35" t="s">
        <v>226</v>
      </c>
      <c r="J586" s="45"/>
      <c r="K586" s="64">
        <f t="shared" si="1035"/>
        <v>0</v>
      </c>
      <c r="N586" s="13">
        <f t="shared" si="1036"/>
        <v>0</v>
      </c>
      <c r="O586" s="13">
        <f t="shared" si="1037"/>
        <v>0</v>
      </c>
      <c r="P586" s="13">
        <f t="shared" si="1038"/>
        <v>0</v>
      </c>
      <c r="Q586" s="13">
        <f t="shared" si="1039"/>
        <v>0</v>
      </c>
      <c r="R586" s="13">
        <f t="shared" si="1040"/>
        <v>0</v>
      </c>
      <c r="S586" s="14">
        <f t="shared" si="1041"/>
        <v>0</v>
      </c>
      <c r="T586" s="86"/>
      <c r="U586" s="64">
        <f t="shared" si="1042"/>
        <v>0</v>
      </c>
      <c r="V586" s="103"/>
      <c r="W586" s="103"/>
      <c r="X586" s="103"/>
      <c r="Y586" s="103"/>
      <c r="Z586" s="105">
        <f t="shared" si="1043"/>
        <v>0</v>
      </c>
      <c r="AA586" s="103">
        <f t="shared" si="1029"/>
        <v>0</v>
      </c>
    </row>
    <row r="587" spans="1:27" x14ac:dyDescent="0.2">
      <c r="A587" s="116">
        <v>4830</v>
      </c>
      <c r="B587" s="122" t="s">
        <v>870</v>
      </c>
      <c r="C587" s="15"/>
      <c r="D587" s="35"/>
      <c r="E587" s="35">
        <v>1</v>
      </c>
      <c r="F587" s="39"/>
      <c r="G587" s="16">
        <f t="shared" ref="G587:G588" si="1047">SUM(D587:F587)</f>
        <v>1</v>
      </c>
      <c r="H587" s="11">
        <v>1</v>
      </c>
      <c r="I587" s="35" t="s">
        <v>226</v>
      </c>
      <c r="J587" s="45"/>
      <c r="K587" s="64">
        <f t="shared" si="1035"/>
        <v>0</v>
      </c>
      <c r="N587" s="13">
        <f t="shared" si="1036"/>
        <v>0</v>
      </c>
      <c r="O587" s="13">
        <f t="shared" si="1037"/>
        <v>0</v>
      </c>
      <c r="P587" s="13">
        <f t="shared" si="1038"/>
        <v>0</v>
      </c>
      <c r="Q587" s="13">
        <f t="shared" si="1039"/>
        <v>0</v>
      </c>
      <c r="R587" s="13">
        <f t="shared" si="1040"/>
        <v>0</v>
      </c>
      <c r="S587" s="14">
        <f t="shared" si="1041"/>
        <v>0</v>
      </c>
      <c r="T587" s="86"/>
      <c r="U587" s="64">
        <f t="shared" si="1042"/>
        <v>0</v>
      </c>
      <c r="V587" s="103"/>
      <c r="W587" s="103"/>
      <c r="X587" s="103"/>
      <c r="Y587" s="103"/>
      <c r="Z587" s="105">
        <f t="shared" si="1043"/>
        <v>0</v>
      </c>
      <c r="AA587" s="103">
        <f t="shared" si="1029"/>
        <v>0</v>
      </c>
    </row>
    <row r="588" spans="1:27" x14ac:dyDescent="0.2">
      <c r="A588" s="116">
        <v>4831</v>
      </c>
      <c r="B588" s="122" t="s">
        <v>871</v>
      </c>
      <c r="C588" s="15"/>
      <c r="D588" s="35"/>
      <c r="E588" s="35">
        <v>1</v>
      </c>
      <c r="F588" s="39"/>
      <c r="G588" s="16">
        <f t="shared" si="1047"/>
        <v>1</v>
      </c>
      <c r="H588" s="11">
        <v>1</v>
      </c>
      <c r="I588" s="35" t="s">
        <v>226</v>
      </c>
      <c r="J588" s="45"/>
      <c r="K588" s="64">
        <f t="shared" si="1035"/>
        <v>0</v>
      </c>
      <c r="N588" s="13">
        <f t="shared" si="1036"/>
        <v>0</v>
      </c>
      <c r="O588" s="13">
        <f t="shared" si="1037"/>
        <v>0</v>
      </c>
      <c r="P588" s="13">
        <f t="shared" si="1038"/>
        <v>0</v>
      </c>
      <c r="Q588" s="13">
        <f t="shared" si="1039"/>
        <v>0</v>
      </c>
      <c r="R588" s="13">
        <f t="shared" si="1040"/>
        <v>0</v>
      </c>
      <c r="S588" s="14">
        <f t="shared" si="1041"/>
        <v>0</v>
      </c>
      <c r="T588" s="86"/>
      <c r="U588" s="64">
        <f t="shared" si="1042"/>
        <v>0</v>
      </c>
      <c r="V588" s="103"/>
      <c r="W588" s="103"/>
      <c r="X588" s="103"/>
      <c r="Y588" s="103"/>
      <c r="Z588" s="105">
        <f t="shared" si="1043"/>
        <v>0</v>
      </c>
      <c r="AA588" s="103">
        <f t="shared" si="1029"/>
        <v>0</v>
      </c>
    </row>
    <row r="589" spans="1:27" x14ac:dyDescent="0.2">
      <c r="A589" s="116">
        <v>4832</v>
      </c>
      <c r="B589" s="122" t="s">
        <v>959</v>
      </c>
      <c r="C589" s="15"/>
      <c r="D589" s="35"/>
      <c r="E589" s="35">
        <v>1</v>
      </c>
      <c r="F589" s="39"/>
      <c r="G589" s="16">
        <f t="shared" ref="G589" si="1048">SUM(D589:F589)</f>
        <v>1</v>
      </c>
      <c r="H589" s="11">
        <v>1</v>
      </c>
      <c r="I589" s="35" t="s">
        <v>226</v>
      </c>
      <c r="J589" s="45"/>
      <c r="K589" s="64">
        <f t="shared" si="1035"/>
        <v>0</v>
      </c>
      <c r="N589" s="13">
        <f t="shared" si="1036"/>
        <v>0</v>
      </c>
      <c r="O589" s="13">
        <f t="shared" si="1037"/>
        <v>0</v>
      </c>
      <c r="P589" s="13">
        <f t="shared" si="1038"/>
        <v>0</v>
      </c>
      <c r="Q589" s="13">
        <f t="shared" si="1039"/>
        <v>0</v>
      </c>
      <c r="R589" s="13">
        <f t="shared" si="1040"/>
        <v>0</v>
      </c>
      <c r="S589" s="14">
        <f t="shared" si="1041"/>
        <v>0</v>
      </c>
      <c r="T589" s="86"/>
      <c r="U589" s="64">
        <f t="shared" si="1042"/>
        <v>0</v>
      </c>
      <c r="V589" s="103"/>
      <c r="W589" s="103"/>
      <c r="X589" s="103"/>
      <c r="Y589" s="103"/>
      <c r="Z589" s="105">
        <f t="shared" si="1043"/>
        <v>0</v>
      </c>
      <c r="AA589" s="103">
        <f t="shared" si="1029"/>
        <v>0</v>
      </c>
    </row>
    <row r="590" spans="1:27" x14ac:dyDescent="0.2">
      <c r="A590" s="116">
        <v>4840</v>
      </c>
      <c r="B590" s="122" t="s">
        <v>872</v>
      </c>
      <c r="C590" s="15"/>
      <c r="D590" s="35"/>
      <c r="E590" s="35">
        <v>1</v>
      </c>
      <c r="F590" s="39"/>
      <c r="G590" s="16">
        <f t="shared" ref="G590:G592" si="1049">SUM(D590:F590)</f>
        <v>1</v>
      </c>
      <c r="H590" s="11">
        <v>1</v>
      </c>
      <c r="I590" s="35" t="s">
        <v>226</v>
      </c>
      <c r="J590" s="45"/>
      <c r="K590" s="64">
        <f t="shared" si="1035"/>
        <v>0</v>
      </c>
      <c r="N590" s="13">
        <f t="shared" si="1036"/>
        <v>0</v>
      </c>
      <c r="O590" s="13">
        <f t="shared" si="1037"/>
        <v>0</v>
      </c>
      <c r="P590" s="13">
        <f t="shared" si="1038"/>
        <v>0</v>
      </c>
      <c r="Q590" s="13">
        <f t="shared" si="1039"/>
        <v>0</v>
      </c>
      <c r="R590" s="13">
        <f t="shared" si="1040"/>
        <v>0</v>
      </c>
      <c r="S590" s="14">
        <f t="shared" si="1041"/>
        <v>0</v>
      </c>
      <c r="T590" s="86"/>
      <c r="U590" s="64">
        <f t="shared" si="1042"/>
        <v>0</v>
      </c>
      <c r="V590" s="103"/>
      <c r="W590" s="103"/>
      <c r="X590" s="103"/>
      <c r="Y590" s="103"/>
      <c r="Z590" s="105">
        <f t="shared" si="1043"/>
        <v>0</v>
      </c>
      <c r="AA590" s="103">
        <f t="shared" si="1029"/>
        <v>0</v>
      </c>
    </row>
    <row r="591" spans="1:27" x14ac:dyDescent="0.2">
      <c r="A591" s="116">
        <v>4841</v>
      </c>
      <c r="B591" s="122" t="s">
        <v>873</v>
      </c>
      <c r="C591" s="15"/>
      <c r="D591" s="35"/>
      <c r="E591" s="35">
        <v>1</v>
      </c>
      <c r="F591" s="39"/>
      <c r="G591" s="16">
        <f t="shared" si="1049"/>
        <v>1</v>
      </c>
      <c r="H591" s="11">
        <v>1</v>
      </c>
      <c r="I591" s="35" t="s">
        <v>226</v>
      </c>
      <c r="J591" s="45"/>
      <c r="K591" s="64">
        <f t="shared" si="1035"/>
        <v>0</v>
      </c>
      <c r="N591" s="13">
        <f t="shared" si="1036"/>
        <v>0</v>
      </c>
      <c r="O591" s="13">
        <f t="shared" si="1037"/>
        <v>0</v>
      </c>
      <c r="P591" s="13">
        <f t="shared" si="1038"/>
        <v>0</v>
      </c>
      <c r="Q591" s="13">
        <f t="shared" si="1039"/>
        <v>0</v>
      </c>
      <c r="R591" s="13">
        <f t="shared" si="1040"/>
        <v>0</v>
      </c>
      <c r="S591" s="14">
        <f t="shared" si="1041"/>
        <v>0</v>
      </c>
      <c r="T591" s="86"/>
      <c r="U591" s="64">
        <f t="shared" si="1042"/>
        <v>0</v>
      </c>
      <c r="V591" s="103"/>
      <c r="W591" s="103"/>
      <c r="X591" s="103"/>
      <c r="Y591" s="103"/>
      <c r="Z591" s="105">
        <f t="shared" si="1043"/>
        <v>0</v>
      </c>
      <c r="AA591" s="103">
        <f t="shared" si="1029"/>
        <v>0</v>
      </c>
    </row>
    <row r="592" spans="1:27" x14ac:dyDescent="0.2">
      <c r="A592" s="116">
        <v>4842</v>
      </c>
      <c r="B592" s="122" t="s">
        <v>874</v>
      </c>
      <c r="C592" s="15"/>
      <c r="D592" s="35"/>
      <c r="E592" s="35">
        <v>1</v>
      </c>
      <c r="F592" s="39"/>
      <c r="G592" s="16">
        <f t="shared" si="1049"/>
        <v>1</v>
      </c>
      <c r="H592" s="11">
        <v>1</v>
      </c>
      <c r="I592" s="35" t="s">
        <v>226</v>
      </c>
      <c r="J592" s="45"/>
      <c r="K592" s="64">
        <f t="shared" ref="K592:K598" si="1050">G592*H592*J592</f>
        <v>0</v>
      </c>
      <c r="N592" s="13">
        <f t="shared" ref="N592:N598" si="1051">L592+M592</f>
        <v>0</v>
      </c>
      <c r="O592" s="13">
        <f t="shared" ref="O592:O598" si="1052">MAX(K592-N592,0)</f>
        <v>0</v>
      </c>
      <c r="P592" s="13">
        <f t="shared" ref="P592:P598" si="1053">N592+O592</f>
        <v>0</v>
      </c>
      <c r="Q592" s="13">
        <f t="shared" ref="Q592:Q598" si="1054">K592-P592</f>
        <v>0</v>
      </c>
      <c r="R592" s="13">
        <f t="shared" ref="R592:R598" si="1055">S592-K592</f>
        <v>0</v>
      </c>
      <c r="S592" s="14">
        <f t="shared" ref="S592:S598" si="1056">K592</f>
        <v>0</v>
      </c>
      <c r="T592" s="86"/>
      <c r="U592" s="64">
        <f t="shared" ref="U592:U598" si="1057">MAX(K592-SUM(V592:Y592),0)</f>
        <v>0</v>
      </c>
      <c r="V592" s="103"/>
      <c r="W592" s="103"/>
      <c r="X592" s="103"/>
      <c r="Y592" s="103"/>
      <c r="Z592" s="105">
        <f t="shared" ref="Z592:Z598" si="1058">K592-SUM(U592:Y592)</f>
        <v>0</v>
      </c>
      <c r="AA592" s="103">
        <f t="shared" si="1029"/>
        <v>0</v>
      </c>
    </row>
    <row r="593" spans="1:27" x14ac:dyDescent="0.2">
      <c r="A593" s="116">
        <v>4850</v>
      </c>
      <c r="B593" s="122" t="s">
        <v>875</v>
      </c>
      <c r="C593" s="15"/>
      <c r="D593" s="35"/>
      <c r="E593" s="35">
        <v>1</v>
      </c>
      <c r="F593" s="39"/>
      <c r="G593" s="16">
        <f t="shared" ref="G593" si="1059">SUM(D593:F593)</f>
        <v>1</v>
      </c>
      <c r="H593" s="11">
        <v>1</v>
      </c>
      <c r="I593" s="35" t="s">
        <v>226</v>
      </c>
      <c r="J593" s="45"/>
      <c r="K593" s="64">
        <f t="shared" si="1050"/>
        <v>0</v>
      </c>
      <c r="N593" s="13">
        <f t="shared" si="1051"/>
        <v>0</v>
      </c>
      <c r="O593" s="13">
        <f t="shared" si="1052"/>
        <v>0</v>
      </c>
      <c r="P593" s="13">
        <f t="shared" si="1053"/>
        <v>0</v>
      </c>
      <c r="Q593" s="13">
        <f t="shared" si="1054"/>
        <v>0</v>
      </c>
      <c r="R593" s="13">
        <f t="shared" si="1055"/>
        <v>0</v>
      </c>
      <c r="S593" s="14">
        <f t="shared" si="1056"/>
        <v>0</v>
      </c>
      <c r="T593" s="86"/>
      <c r="U593" s="64">
        <f t="shared" si="1057"/>
        <v>0</v>
      </c>
      <c r="V593" s="103"/>
      <c r="W593" s="103"/>
      <c r="X593" s="103"/>
      <c r="Y593" s="103"/>
      <c r="Z593" s="105">
        <f t="shared" si="1058"/>
        <v>0</v>
      </c>
      <c r="AA593" s="103">
        <f t="shared" si="1029"/>
        <v>0</v>
      </c>
    </row>
    <row r="594" spans="1:27" x14ac:dyDescent="0.2">
      <c r="A594" s="116">
        <v>4851</v>
      </c>
      <c r="B594" s="122" t="s">
        <v>876</v>
      </c>
      <c r="C594" s="15"/>
      <c r="D594" s="35"/>
      <c r="E594" s="35">
        <v>1</v>
      </c>
      <c r="F594" s="39"/>
      <c r="G594" s="16">
        <f t="shared" ref="G594:G595" si="1060">SUM(D594:F594)</f>
        <v>1</v>
      </c>
      <c r="H594" s="11">
        <v>1</v>
      </c>
      <c r="I594" s="35" t="s">
        <v>226</v>
      </c>
      <c r="J594" s="45"/>
      <c r="K594" s="64">
        <f t="shared" si="1050"/>
        <v>0</v>
      </c>
      <c r="N594" s="13">
        <f t="shared" si="1051"/>
        <v>0</v>
      </c>
      <c r="O594" s="13">
        <f t="shared" si="1052"/>
        <v>0</v>
      </c>
      <c r="P594" s="13">
        <f t="shared" si="1053"/>
        <v>0</v>
      </c>
      <c r="Q594" s="13">
        <f t="shared" si="1054"/>
        <v>0</v>
      </c>
      <c r="R594" s="13">
        <f t="shared" si="1055"/>
        <v>0</v>
      </c>
      <c r="S594" s="14">
        <f t="shared" si="1056"/>
        <v>0</v>
      </c>
      <c r="T594" s="86"/>
      <c r="U594" s="64">
        <f t="shared" si="1057"/>
        <v>0</v>
      </c>
      <c r="V594" s="103"/>
      <c r="W594" s="103"/>
      <c r="X594" s="103"/>
      <c r="Y594" s="103"/>
      <c r="Z594" s="105">
        <f t="shared" si="1058"/>
        <v>0</v>
      </c>
      <c r="AA594" s="103">
        <f t="shared" si="1029"/>
        <v>0</v>
      </c>
    </row>
    <row r="595" spans="1:27" x14ac:dyDescent="0.2">
      <c r="A595" s="116" t="s">
        <v>958</v>
      </c>
      <c r="B595" s="122" t="s">
        <v>877</v>
      </c>
      <c r="C595" s="15"/>
      <c r="D595" s="35"/>
      <c r="E595" s="35">
        <v>1</v>
      </c>
      <c r="F595" s="39"/>
      <c r="G595" s="16">
        <f t="shared" si="1060"/>
        <v>1</v>
      </c>
      <c r="H595" s="11">
        <v>1</v>
      </c>
      <c r="I595" s="35" t="s">
        <v>226</v>
      </c>
      <c r="J595" s="45"/>
      <c r="K595" s="64">
        <f t="shared" si="1050"/>
        <v>0</v>
      </c>
      <c r="N595" s="13">
        <f t="shared" si="1051"/>
        <v>0</v>
      </c>
      <c r="O595" s="13">
        <f t="shared" si="1052"/>
        <v>0</v>
      </c>
      <c r="P595" s="13">
        <f t="shared" si="1053"/>
        <v>0</v>
      </c>
      <c r="Q595" s="13">
        <f t="shared" si="1054"/>
        <v>0</v>
      </c>
      <c r="R595" s="13">
        <f t="shared" si="1055"/>
        <v>0</v>
      </c>
      <c r="S595" s="14">
        <f t="shared" si="1056"/>
        <v>0</v>
      </c>
      <c r="T595" s="86"/>
      <c r="U595" s="64">
        <f t="shared" si="1057"/>
        <v>0</v>
      </c>
      <c r="V595" s="103"/>
      <c r="W595" s="103"/>
      <c r="X595" s="103"/>
      <c r="Y595" s="103"/>
      <c r="Z595" s="105">
        <f t="shared" si="1058"/>
        <v>0</v>
      </c>
      <c r="AA595" s="103">
        <f t="shared" si="1029"/>
        <v>0</v>
      </c>
    </row>
    <row r="596" spans="1:27" x14ac:dyDescent="0.2">
      <c r="A596" s="116">
        <v>4880</v>
      </c>
      <c r="B596" s="122" t="s">
        <v>878</v>
      </c>
      <c r="C596" s="15"/>
      <c r="D596" s="35"/>
      <c r="E596" s="35">
        <v>1</v>
      </c>
      <c r="F596" s="39"/>
      <c r="G596" s="16">
        <f t="shared" ref="G596" si="1061">SUM(D596:F596)</f>
        <v>1</v>
      </c>
      <c r="H596" s="11">
        <v>1</v>
      </c>
      <c r="I596" s="35" t="s">
        <v>226</v>
      </c>
      <c r="J596" s="45"/>
      <c r="K596" s="64">
        <f t="shared" si="1050"/>
        <v>0</v>
      </c>
      <c r="N596" s="13">
        <f t="shared" si="1051"/>
        <v>0</v>
      </c>
      <c r="O596" s="13">
        <f t="shared" si="1052"/>
        <v>0</v>
      </c>
      <c r="P596" s="13">
        <f t="shared" si="1053"/>
        <v>0</v>
      </c>
      <c r="Q596" s="13">
        <f t="shared" si="1054"/>
        <v>0</v>
      </c>
      <c r="R596" s="13">
        <f t="shared" si="1055"/>
        <v>0</v>
      </c>
      <c r="S596" s="14">
        <f t="shared" si="1056"/>
        <v>0</v>
      </c>
      <c r="T596" s="86"/>
      <c r="U596" s="64">
        <f t="shared" si="1057"/>
        <v>0</v>
      </c>
      <c r="V596" s="103"/>
      <c r="W596" s="103"/>
      <c r="X596" s="103"/>
      <c r="Y596" s="103"/>
      <c r="Z596" s="105">
        <f t="shared" si="1058"/>
        <v>0</v>
      </c>
      <c r="AA596" s="103">
        <f t="shared" si="1029"/>
        <v>0</v>
      </c>
    </row>
    <row r="597" spans="1:27" x14ac:dyDescent="0.2">
      <c r="A597" s="116">
        <v>4881</v>
      </c>
      <c r="B597" s="122" t="s">
        <v>856</v>
      </c>
      <c r="C597" s="15"/>
      <c r="D597" s="35"/>
      <c r="E597" s="35">
        <v>1</v>
      </c>
      <c r="F597" s="39"/>
      <c r="G597" s="16">
        <f t="shared" ref="G597:G598" si="1062">SUM(D597:F597)</f>
        <v>1</v>
      </c>
      <c r="H597" s="11">
        <v>1</v>
      </c>
      <c r="I597" s="35" t="s">
        <v>226</v>
      </c>
      <c r="J597" s="45"/>
      <c r="K597" s="64">
        <f t="shared" si="1050"/>
        <v>0</v>
      </c>
      <c r="N597" s="13">
        <f t="shared" si="1051"/>
        <v>0</v>
      </c>
      <c r="O597" s="13">
        <f t="shared" si="1052"/>
        <v>0</v>
      </c>
      <c r="P597" s="13">
        <f t="shared" si="1053"/>
        <v>0</v>
      </c>
      <c r="Q597" s="13">
        <f t="shared" si="1054"/>
        <v>0</v>
      </c>
      <c r="R597" s="13">
        <f t="shared" si="1055"/>
        <v>0</v>
      </c>
      <c r="S597" s="14">
        <f t="shared" si="1056"/>
        <v>0</v>
      </c>
      <c r="T597" s="86"/>
      <c r="U597" s="64">
        <f t="shared" si="1057"/>
        <v>0</v>
      </c>
      <c r="V597" s="103"/>
      <c r="W597" s="103"/>
      <c r="X597" s="103"/>
      <c r="Y597" s="103"/>
      <c r="Z597" s="105">
        <f t="shared" si="1058"/>
        <v>0</v>
      </c>
      <c r="AA597" s="103">
        <f t="shared" si="1029"/>
        <v>0</v>
      </c>
    </row>
    <row r="598" spans="1:27" x14ac:dyDescent="0.2">
      <c r="A598" s="116">
        <v>4890</v>
      </c>
      <c r="B598" s="122" t="s">
        <v>857</v>
      </c>
      <c r="C598" s="15"/>
      <c r="D598" s="35"/>
      <c r="E598" s="35">
        <v>1</v>
      </c>
      <c r="F598" s="39"/>
      <c r="G598" s="16">
        <f t="shared" si="1062"/>
        <v>1</v>
      </c>
      <c r="H598" s="11">
        <v>1</v>
      </c>
      <c r="I598" s="35" t="s">
        <v>226</v>
      </c>
      <c r="J598" s="45"/>
      <c r="K598" s="64">
        <f t="shared" si="1050"/>
        <v>0</v>
      </c>
      <c r="N598" s="13">
        <f t="shared" si="1051"/>
        <v>0</v>
      </c>
      <c r="O598" s="13">
        <f t="shared" si="1052"/>
        <v>0</v>
      </c>
      <c r="P598" s="13">
        <f t="shared" si="1053"/>
        <v>0</v>
      </c>
      <c r="Q598" s="13">
        <f t="shared" si="1054"/>
        <v>0</v>
      </c>
      <c r="R598" s="13">
        <f t="shared" si="1055"/>
        <v>0</v>
      </c>
      <c r="S598" s="14">
        <f t="shared" si="1056"/>
        <v>0</v>
      </c>
      <c r="T598" s="86"/>
      <c r="U598" s="64">
        <f t="shared" si="1057"/>
        <v>0</v>
      </c>
      <c r="V598" s="103"/>
      <c r="W598" s="103"/>
      <c r="X598" s="103"/>
      <c r="Y598" s="103"/>
      <c r="Z598" s="105">
        <f t="shared" si="1058"/>
        <v>0</v>
      </c>
      <c r="AA598" s="103">
        <f t="shared" si="1029"/>
        <v>0</v>
      </c>
    </row>
    <row r="599" spans="1:27" x14ac:dyDescent="0.2">
      <c r="A599" s="116"/>
      <c r="B599" s="124" t="s">
        <v>265</v>
      </c>
      <c r="C599" s="15"/>
      <c r="D599" s="38"/>
      <c r="G599" s="16"/>
      <c r="I599" s="35"/>
      <c r="J599" s="45"/>
      <c r="K599" s="66">
        <f>SUM(K575:K598)</f>
        <v>0</v>
      </c>
      <c r="L599" s="22"/>
      <c r="M599" s="22"/>
      <c r="N599" s="22">
        <f t="shared" ref="N599:AA599" si="1063">SUM(N575:N598)</f>
        <v>0</v>
      </c>
      <c r="O599" s="22">
        <f t="shared" si="1063"/>
        <v>0</v>
      </c>
      <c r="P599" s="22">
        <f t="shared" si="1063"/>
        <v>0</v>
      </c>
      <c r="Q599" s="22">
        <f t="shared" si="1063"/>
        <v>0</v>
      </c>
      <c r="R599" s="22">
        <f t="shared" si="1063"/>
        <v>0</v>
      </c>
      <c r="S599" s="23">
        <f t="shared" si="1063"/>
        <v>0</v>
      </c>
      <c r="T599" s="85">
        <f t="shared" si="1063"/>
        <v>0</v>
      </c>
      <c r="U599" s="66">
        <f t="shared" si="1063"/>
        <v>0</v>
      </c>
      <c r="V599" s="112">
        <f t="shared" si="1063"/>
        <v>0</v>
      </c>
      <c r="W599" s="112">
        <f t="shared" si="1063"/>
        <v>0</v>
      </c>
      <c r="X599" s="112"/>
      <c r="Y599" s="112">
        <f t="shared" si="1063"/>
        <v>0</v>
      </c>
      <c r="Z599" s="66">
        <f>SUM(Z575:Z598)</f>
        <v>0</v>
      </c>
      <c r="AA599" s="112">
        <f t="shared" si="1063"/>
        <v>0</v>
      </c>
    </row>
    <row r="600" spans="1:27" x14ac:dyDescent="0.2">
      <c r="A600" s="62"/>
      <c r="B600" s="122"/>
      <c r="C600" s="15"/>
      <c r="F600" s="11"/>
      <c r="J600" s="45"/>
      <c r="P600" s="13"/>
      <c r="T600" s="86"/>
      <c r="U600" s="64"/>
      <c r="V600" s="103"/>
      <c r="W600" s="103"/>
      <c r="X600" s="103"/>
      <c r="Y600" s="103"/>
      <c r="AA600" s="103"/>
    </row>
    <row r="601" spans="1:27" x14ac:dyDescent="0.2">
      <c r="A601" s="118">
        <v>4900</v>
      </c>
      <c r="B601" s="98" t="s">
        <v>879</v>
      </c>
      <c r="C601" s="15"/>
      <c r="D601" s="35"/>
      <c r="E601" s="45"/>
      <c r="F601" s="39"/>
      <c r="G601" s="38"/>
      <c r="I601" s="35"/>
      <c r="J601" s="45"/>
      <c r="P601" s="13"/>
      <c r="T601" s="86"/>
      <c r="U601" s="64"/>
      <c r="V601" s="103"/>
      <c r="W601" s="103"/>
      <c r="X601" s="103"/>
      <c r="Y601" s="103"/>
      <c r="AA601" s="103"/>
    </row>
    <row r="602" spans="1:27" x14ac:dyDescent="0.2">
      <c r="A602" s="116">
        <v>4901</v>
      </c>
      <c r="B602" s="122" t="s">
        <v>880</v>
      </c>
      <c r="C602" s="15"/>
      <c r="D602" s="35"/>
      <c r="E602" s="35">
        <v>1</v>
      </c>
      <c r="F602" s="39"/>
      <c r="G602" s="16">
        <f t="shared" ref="G602:G603" si="1064">SUM(D602:F602)</f>
        <v>1</v>
      </c>
      <c r="H602" s="11">
        <v>1</v>
      </c>
      <c r="I602" s="35" t="s">
        <v>226</v>
      </c>
      <c r="J602" s="45"/>
      <c r="K602" s="64">
        <f t="shared" ref="K602:K603" si="1065">G602*H602*J602</f>
        <v>0</v>
      </c>
      <c r="N602" s="13">
        <f t="shared" ref="N602:N603" si="1066">L602+M602</f>
        <v>0</v>
      </c>
      <c r="O602" s="13">
        <f t="shared" ref="O602:O603" si="1067">MAX(K602-N602,0)</f>
        <v>0</v>
      </c>
      <c r="P602" s="13">
        <f t="shared" ref="P602:P603" si="1068">N602+O602</f>
        <v>0</v>
      </c>
      <c r="Q602" s="13">
        <f t="shared" ref="Q602:Q603" si="1069">K602-P602</f>
        <v>0</v>
      </c>
      <c r="R602" s="13">
        <f t="shared" ref="R602:R603" si="1070">S602-K602</f>
        <v>0</v>
      </c>
      <c r="S602" s="14">
        <f t="shared" ref="S602:S603" si="1071">K602</f>
        <v>0</v>
      </c>
      <c r="T602" s="86"/>
      <c r="U602" s="64">
        <f t="shared" ref="U602:U603" si="1072">MAX(K602-SUM(V602:Y602),0)</f>
        <v>0</v>
      </c>
      <c r="V602" s="103"/>
      <c r="W602" s="103"/>
      <c r="X602" s="103"/>
      <c r="Y602" s="103"/>
      <c r="Z602" s="105">
        <f t="shared" ref="Z602:Z603" si="1073">K602-SUM(U602:Y602)</f>
        <v>0</v>
      </c>
      <c r="AA602" s="103">
        <f t="shared" ref="AA602:AA614" si="1074">U602</f>
        <v>0</v>
      </c>
    </row>
    <row r="603" spans="1:27" x14ac:dyDescent="0.2">
      <c r="A603" s="116">
        <v>4902</v>
      </c>
      <c r="B603" s="122" t="s">
        <v>849</v>
      </c>
      <c r="C603" s="15"/>
      <c r="D603" s="35"/>
      <c r="E603" s="35">
        <v>1</v>
      </c>
      <c r="F603" s="39"/>
      <c r="G603" s="16">
        <f t="shared" si="1064"/>
        <v>1</v>
      </c>
      <c r="H603" s="11">
        <v>1</v>
      </c>
      <c r="I603" s="35" t="s">
        <v>226</v>
      </c>
      <c r="J603" s="45"/>
      <c r="K603" s="64">
        <f t="shared" si="1065"/>
        <v>0</v>
      </c>
      <c r="N603" s="13">
        <f t="shared" si="1066"/>
        <v>0</v>
      </c>
      <c r="O603" s="13">
        <f t="shared" si="1067"/>
        <v>0</v>
      </c>
      <c r="P603" s="13">
        <f t="shared" si="1068"/>
        <v>0</v>
      </c>
      <c r="Q603" s="13">
        <f t="shared" si="1069"/>
        <v>0</v>
      </c>
      <c r="R603" s="13">
        <f t="shared" si="1070"/>
        <v>0</v>
      </c>
      <c r="S603" s="14">
        <f t="shared" si="1071"/>
        <v>0</v>
      </c>
      <c r="T603" s="86"/>
      <c r="U603" s="64">
        <f t="shared" si="1072"/>
        <v>0</v>
      </c>
      <c r="V603" s="103"/>
      <c r="W603" s="103"/>
      <c r="X603" s="103"/>
      <c r="Y603" s="103"/>
      <c r="Z603" s="105">
        <f t="shared" si="1073"/>
        <v>0</v>
      </c>
      <c r="AA603" s="103">
        <f t="shared" si="1074"/>
        <v>0</v>
      </c>
    </row>
    <row r="604" spans="1:27" x14ac:dyDescent="0.2">
      <c r="A604" s="116">
        <v>4903</v>
      </c>
      <c r="B604" s="122" t="s">
        <v>850</v>
      </c>
      <c r="C604" s="15"/>
      <c r="D604" s="35"/>
      <c r="E604" s="35">
        <v>1</v>
      </c>
      <c r="F604" s="39"/>
      <c r="G604" s="16">
        <f t="shared" ref="G604:G614" si="1075">SUM(D604:F604)</f>
        <v>1</v>
      </c>
      <c r="H604" s="11">
        <v>1</v>
      </c>
      <c r="I604" s="35" t="s">
        <v>226</v>
      </c>
      <c r="J604" s="45"/>
      <c r="K604" s="64">
        <f t="shared" ref="K604:K614" si="1076">G604*H604*J604</f>
        <v>0</v>
      </c>
      <c r="N604" s="13">
        <f t="shared" ref="N604:N614" si="1077">L604+M604</f>
        <v>0</v>
      </c>
      <c r="O604" s="13">
        <f t="shared" ref="O604:O614" si="1078">MAX(K604-N604,0)</f>
        <v>0</v>
      </c>
      <c r="P604" s="13">
        <f t="shared" ref="P604:P614" si="1079">N604+O604</f>
        <v>0</v>
      </c>
      <c r="Q604" s="13">
        <f t="shared" ref="Q604:Q614" si="1080">K604-P604</f>
        <v>0</v>
      </c>
      <c r="R604" s="13">
        <f t="shared" ref="R604:R614" si="1081">S604-K604</f>
        <v>0</v>
      </c>
      <c r="S604" s="14">
        <f t="shared" ref="S604:S614" si="1082">K604</f>
        <v>0</v>
      </c>
      <c r="T604" s="86"/>
      <c r="U604" s="64">
        <f t="shared" ref="U604:U614" si="1083">MAX(K604-SUM(V604:Y604),0)</f>
        <v>0</v>
      </c>
      <c r="V604" s="103"/>
      <c r="W604" s="103"/>
      <c r="X604" s="103"/>
      <c r="Y604" s="103"/>
      <c r="Z604" s="105">
        <f t="shared" ref="Z604:Z614" si="1084">K604-SUM(U604:Y604)</f>
        <v>0</v>
      </c>
      <c r="AA604" s="103">
        <f t="shared" si="1074"/>
        <v>0</v>
      </c>
    </row>
    <row r="605" spans="1:27" x14ac:dyDescent="0.2">
      <c r="A605" s="116">
        <v>4910</v>
      </c>
      <c r="B605" s="122" t="s">
        <v>881</v>
      </c>
      <c r="C605" s="15"/>
      <c r="D605" s="35"/>
      <c r="E605" s="35">
        <v>1</v>
      </c>
      <c r="F605" s="39"/>
      <c r="G605" s="16">
        <f t="shared" si="1075"/>
        <v>1</v>
      </c>
      <c r="H605" s="11">
        <v>1</v>
      </c>
      <c r="I605" s="35" t="s">
        <v>226</v>
      </c>
      <c r="J605" s="45"/>
      <c r="K605" s="64">
        <f t="shared" si="1076"/>
        <v>0</v>
      </c>
      <c r="N605" s="13">
        <f t="shared" si="1077"/>
        <v>0</v>
      </c>
      <c r="O605" s="13">
        <f t="shared" si="1078"/>
        <v>0</v>
      </c>
      <c r="P605" s="13">
        <f t="shared" si="1079"/>
        <v>0</v>
      </c>
      <c r="Q605" s="13">
        <f t="shared" si="1080"/>
        <v>0</v>
      </c>
      <c r="R605" s="13">
        <f t="shared" si="1081"/>
        <v>0</v>
      </c>
      <c r="S605" s="14">
        <f t="shared" si="1082"/>
        <v>0</v>
      </c>
      <c r="T605" s="86"/>
      <c r="U605" s="64">
        <f t="shared" si="1083"/>
        <v>0</v>
      </c>
      <c r="V605" s="103"/>
      <c r="W605" s="103"/>
      <c r="X605" s="103"/>
      <c r="Y605" s="103"/>
      <c r="Z605" s="105">
        <f t="shared" si="1084"/>
        <v>0</v>
      </c>
      <c r="AA605" s="103">
        <f t="shared" si="1074"/>
        <v>0</v>
      </c>
    </row>
    <row r="606" spans="1:27" x14ac:dyDescent="0.2">
      <c r="A606" s="116">
        <v>4911</v>
      </c>
      <c r="B606" s="122" t="s">
        <v>882</v>
      </c>
      <c r="C606" s="15"/>
      <c r="D606" s="35"/>
      <c r="E606" s="35">
        <v>1</v>
      </c>
      <c r="F606" s="39"/>
      <c r="G606" s="16">
        <f t="shared" si="1075"/>
        <v>1</v>
      </c>
      <c r="H606" s="11">
        <v>1</v>
      </c>
      <c r="I606" s="35" t="s">
        <v>226</v>
      </c>
      <c r="J606" s="45"/>
      <c r="K606" s="64">
        <f t="shared" si="1076"/>
        <v>0</v>
      </c>
      <c r="N606" s="13">
        <f t="shared" si="1077"/>
        <v>0</v>
      </c>
      <c r="O606" s="13">
        <f t="shared" si="1078"/>
        <v>0</v>
      </c>
      <c r="P606" s="13">
        <f t="shared" si="1079"/>
        <v>0</v>
      </c>
      <c r="Q606" s="13">
        <f t="shared" si="1080"/>
        <v>0</v>
      </c>
      <c r="R606" s="13">
        <f t="shared" si="1081"/>
        <v>0</v>
      </c>
      <c r="S606" s="14">
        <f t="shared" si="1082"/>
        <v>0</v>
      </c>
      <c r="T606" s="86"/>
      <c r="U606" s="64">
        <f t="shared" si="1083"/>
        <v>0</v>
      </c>
      <c r="V606" s="103"/>
      <c r="W606" s="103"/>
      <c r="X606" s="103"/>
      <c r="Y606" s="103"/>
      <c r="Z606" s="105">
        <f t="shared" si="1084"/>
        <v>0</v>
      </c>
      <c r="AA606" s="103">
        <f t="shared" si="1074"/>
        <v>0</v>
      </c>
    </row>
    <row r="607" spans="1:27" x14ac:dyDescent="0.2">
      <c r="A607" s="116">
        <v>4912</v>
      </c>
      <c r="B607" s="122" t="s">
        <v>883</v>
      </c>
      <c r="C607" s="15"/>
      <c r="D607" s="35"/>
      <c r="E607" s="35">
        <v>1</v>
      </c>
      <c r="F607" s="39"/>
      <c r="G607" s="16">
        <f t="shared" si="1075"/>
        <v>1</v>
      </c>
      <c r="H607" s="11">
        <v>1</v>
      </c>
      <c r="I607" s="35" t="s">
        <v>226</v>
      </c>
      <c r="J607" s="45"/>
      <c r="K607" s="64">
        <f t="shared" si="1076"/>
        <v>0</v>
      </c>
      <c r="N607" s="13">
        <f t="shared" si="1077"/>
        <v>0</v>
      </c>
      <c r="O607" s="13">
        <f t="shared" si="1078"/>
        <v>0</v>
      </c>
      <c r="P607" s="13">
        <f t="shared" si="1079"/>
        <v>0</v>
      </c>
      <c r="Q607" s="13">
        <f t="shared" si="1080"/>
        <v>0</v>
      </c>
      <c r="R607" s="13">
        <f t="shared" si="1081"/>
        <v>0</v>
      </c>
      <c r="S607" s="14">
        <f t="shared" si="1082"/>
        <v>0</v>
      </c>
      <c r="T607" s="86"/>
      <c r="U607" s="64">
        <f t="shared" si="1083"/>
        <v>0</v>
      </c>
      <c r="V607" s="103"/>
      <c r="W607" s="103"/>
      <c r="X607" s="103"/>
      <c r="Y607" s="103"/>
      <c r="Z607" s="105">
        <f t="shared" si="1084"/>
        <v>0</v>
      </c>
      <c r="AA607" s="103">
        <f t="shared" si="1074"/>
        <v>0</v>
      </c>
    </row>
    <row r="608" spans="1:27" x14ac:dyDescent="0.2">
      <c r="A608" s="116">
        <v>4920</v>
      </c>
      <c r="B608" s="122" t="s">
        <v>884</v>
      </c>
      <c r="C608" s="15"/>
      <c r="D608" s="35"/>
      <c r="E608" s="35">
        <v>1</v>
      </c>
      <c r="F608" s="39"/>
      <c r="G608" s="16">
        <f t="shared" si="1075"/>
        <v>1</v>
      </c>
      <c r="H608" s="11">
        <v>1</v>
      </c>
      <c r="I608" s="35" t="s">
        <v>226</v>
      </c>
      <c r="J608" s="45"/>
      <c r="K608" s="64">
        <f t="shared" si="1076"/>
        <v>0</v>
      </c>
      <c r="N608" s="13">
        <f t="shared" si="1077"/>
        <v>0</v>
      </c>
      <c r="O608" s="13">
        <f t="shared" si="1078"/>
        <v>0</v>
      </c>
      <c r="P608" s="13">
        <f t="shared" si="1079"/>
        <v>0</v>
      </c>
      <c r="Q608" s="13">
        <f t="shared" si="1080"/>
        <v>0</v>
      </c>
      <c r="R608" s="13">
        <f t="shared" si="1081"/>
        <v>0</v>
      </c>
      <c r="S608" s="14">
        <f t="shared" si="1082"/>
        <v>0</v>
      </c>
      <c r="T608" s="86"/>
      <c r="U608" s="64">
        <f t="shared" si="1083"/>
        <v>0</v>
      </c>
      <c r="V608" s="103"/>
      <c r="W608" s="103"/>
      <c r="X608" s="103"/>
      <c r="Y608" s="103"/>
      <c r="Z608" s="105">
        <f t="shared" si="1084"/>
        <v>0</v>
      </c>
      <c r="AA608" s="103">
        <f t="shared" si="1074"/>
        <v>0</v>
      </c>
    </row>
    <row r="609" spans="1:27" x14ac:dyDescent="0.2">
      <c r="A609" s="116">
        <v>4930</v>
      </c>
      <c r="B609" s="122" t="s">
        <v>885</v>
      </c>
      <c r="C609" s="15"/>
      <c r="D609" s="35"/>
      <c r="E609" s="35">
        <v>1</v>
      </c>
      <c r="F609" s="39"/>
      <c r="G609" s="16">
        <f t="shared" si="1075"/>
        <v>1</v>
      </c>
      <c r="H609" s="11">
        <v>1</v>
      </c>
      <c r="I609" s="35" t="s">
        <v>226</v>
      </c>
      <c r="J609" s="45"/>
      <c r="K609" s="64">
        <f t="shared" si="1076"/>
        <v>0</v>
      </c>
      <c r="N609" s="13">
        <f t="shared" si="1077"/>
        <v>0</v>
      </c>
      <c r="O609" s="13">
        <f t="shared" si="1078"/>
        <v>0</v>
      </c>
      <c r="P609" s="13">
        <f t="shared" si="1079"/>
        <v>0</v>
      </c>
      <c r="Q609" s="13">
        <f t="shared" si="1080"/>
        <v>0</v>
      </c>
      <c r="R609" s="13">
        <f t="shared" si="1081"/>
        <v>0</v>
      </c>
      <c r="S609" s="14">
        <f t="shared" si="1082"/>
        <v>0</v>
      </c>
      <c r="T609" s="86"/>
      <c r="U609" s="64">
        <f t="shared" si="1083"/>
        <v>0</v>
      </c>
      <c r="V609" s="103"/>
      <c r="W609" s="103"/>
      <c r="X609" s="103"/>
      <c r="Y609" s="103"/>
      <c r="Z609" s="105">
        <f t="shared" si="1084"/>
        <v>0</v>
      </c>
      <c r="AA609" s="103">
        <f t="shared" si="1074"/>
        <v>0</v>
      </c>
    </row>
    <row r="610" spans="1:27" x14ac:dyDescent="0.2">
      <c r="A610" s="116">
        <v>4940</v>
      </c>
      <c r="B610" s="122" t="s">
        <v>886</v>
      </c>
      <c r="C610" s="15"/>
      <c r="D610" s="35"/>
      <c r="E610" s="35">
        <v>1</v>
      </c>
      <c r="F610" s="39"/>
      <c r="G610" s="16">
        <f t="shared" si="1075"/>
        <v>1</v>
      </c>
      <c r="H610" s="11">
        <v>1</v>
      </c>
      <c r="I610" s="35" t="s">
        <v>226</v>
      </c>
      <c r="J610" s="45"/>
      <c r="K610" s="64">
        <f t="shared" si="1076"/>
        <v>0</v>
      </c>
      <c r="N610" s="13">
        <f t="shared" si="1077"/>
        <v>0</v>
      </c>
      <c r="O610" s="13">
        <f t="shared" si="1078"/>
        <v>0</v>
      </c>
      <c r="P610" s="13">
        <f t="shared" si="1079"/>
        <v>0</v>
      </c>
      <c r="Q610" s="13">
        <f t="shared" si="1080"/>
        <v>0</v>
      </c>
      <c r="R610" s="13">
        <f t="shared" si="1081"/>
        <v>0</v>
      </c>
      <c r="S610" s="14">
        <f t="shared" si="1082"/>
        <v>0</v>
      </c>
      <c r="T610" s="86"/>
      <c r="U610" s="64">
        <f t="shared" si="1083"/>
        <v>0</v>
      </c>
      <c r="V610" s="103"/>
      <c r="W610" s="103"/>
      <c r="X610" s="103"/>
      <c r="Y610" s="103"/>
      <c r="Z610" s="105">
        <f t="shared" si="1084"/>
        <v>0</v>
      </c>
      <c r="AA610" s="103">
        <f t="shared" si="1074"/>
        <v>0</v>
      </c>
    </row>
    <row r="611" spans="1:27" x14ac:dyDescent="0.2">
      <c r="A611" s="116">
        <v>4952</v>
      </c>
      <c r="B611" s="122" t="s">
        <v>877</v>
      </c>
      <c r="C611" s="15"/>
      <c r="D611" s="35"/>
      <c r="E611" s="35">
        <v>1</v>
      </c>
      <c r="F611" s="39"/>
      <c r="G611" s="16">
        <f t="shared" si="1075"/>
        <v>1</v>
      </c>
      <c r="H611" s="11">
        <v>1</v>
      </c>
      <c r="I611" s="35" t="s">
        <v>226</v>
      </c>
      <c r="J611" s="45"/>
      <c r="K611" s="64">
        <f t="shared" si="1076"/>
        <v>0</v>
      </c>
      <c r="N611" s="13">
        <f t="shared" si="1077"/>
        <v>0</v>
      </c>
      <c r="O611" s="13">
        <f t="shared" si="1078"/>
        <v>0</v>
      </c>
      <c r="P611" s="13">
        <f t="shared" si="1079"/>
        <v>0</v>
      </c>
      <c r="Q611" s="13">
        <f t="shared" si="1080"/>
        <v>0</v>
      </c>
      <c r="R611" s="13">
        <f t="shared" si="1081"/>
        <v>0</v>
      </c>
      <c r="S611" s="14">
        <f t="shared" si="1082"/>
        <v>0</v>
      </c>
      <c r="T611" s="86"/>
      <c r="U611" s="64">
        <f t="shared" si="1083"/>
        <v>0</v>
      </c>
      <c r="V611" s="103"/>
      <c r="W611" s="103"/>
      <c r="X611" s="103"/>
      <c r="Y611" s="103"/>
      <c r="Z611" s="105">
        <f t="shared" si="1084"/>
        <v>0</v>
      </c>
      <c r="AA611" s="103">
        <f t="shared" si="1074"/>
        <v>0</v>
      </c>
    </row>
    <row r="612" spans="1:27" x14ac:dyDescent="0.2">
      <c r="A612" s="116">
        <v>4960</v>
      </c>
      <c r="B612" s="122" t="s">
        <v>887</v>
      </c>
      <c r="C612" s="15"/>
      <c r="D612" s="35"/>
      <c r="E612" s="35">
        <v>1</v>
      </c>
      <c r="F612" s="39"/>
      <c r="G612" s="16">
        <f t="shared" si="1075"/>
        <v>1</v>
      </c>
      <c r="H612" s="11">
        <v>1</v>
      </c>
      <c r="I612" s="35" t="s">
        <v>226</v>
      </c>
      <c r="J612" s="45"/>
      <c r="K612" s="64">
        <f t="shared" si="1076"/>
        <v>0</v>
      </c>
      <c r="N612" s="13">
        <f t="shared" si="1077"/>
        <v>0</v>
      </c>
      <c r="O612" s="13">
        <f t="shared" si="1078"/>
        <v>0</v>
      </c>
      <c r="P612" s="13">
        <f t="shared" si="1079"/>
        <v>0</v>
      </c>
      <c r="Q612" s="13">
        <f t="shared" si="1080"/>
        <v>0</v>
      </c>
      <c r="R612" s="13">
        <f t="shared" si="1081"/>
        <v>0</v>
      </c>
      <c r="S612" s="14">
        <f t="shared" si="1082"/>
        <v>0</v>
      </c>
      <c r="T612" s="86"/>
      <c r="U612" s="64">
        <f t="shared" si="1083"/>
        <v>0</v>
      </c>
      <c r="V612" s="103"/>
      <c r="W612" s="103"/>
      <c r="X612" s="103"/>
      <c r="Y612" s="103"/>
      <c r="Z612" s="105">
        <f t="shared" si="1084"/>
        <v>0</v>
      </c>
      <c r="AA612" s="103">
        <f t="shared" si="1074"/>
        <v>0</v>
      </c>
    </row>
    <row r="613" spans="1:27" x14ac:dyDescent="0.2">
      <c r="A613" s="116">
        <v>4981</v>
      </c>
      <c r="B613" s="122" t="s">
        <v>856</v>
      </c>
      <c r="C613" s="15"/>
      <c r="D613" s="35"/>
      <c r="E613" s="35">
        <v>1</v>
      </c>
      <c r="F613" s="39"/>
      <c r="G613" s="16">
        <f t="shared" si="1075"/>
        <v>1</v>
      </c>
      <c r="H613" s="11">
        <v>1</v>
      </c>
      <c r="I613" s="35" t="s">
        <v>226</v>
      </c>
      <c r="J613" s="45"/>
      <c r="K613" s="64">
        <f t="shared" si="1076"/>
        <v>0</v>
      </c>
      <c r="N613" s="13">
        <f t="shared" si="1077"/>
        <v>0</v>
      </c>
      <c r="O613" s="13">
        <f t="shared" si="1078"/>
        <v>0</v>
      </c>
      <c r="P613" s="13">
        <f t="shared" si="1079"/>
        <v>0</v>
      </c>
      <c r="Q613" s="13">
        <f t="shared" si="1080"/>
        <v>0</v>
      </c>
      <c r="R613" s="13">
        <f t="shared" si="1081"/>
        <v>0</v>
      </c>
      <c r="S613" s="14">
        <f t="shared" si="1082"/>
        <v>0</v>
      </c>
      <c r="T613" s="86"/>
      <c r="U613" s="64">
        <f t="shared" si="1083"/>
        <v>0</v>
      </c>
      <c r="V613" s="103"/>
      <c r="W613" s="103"/>
      <c r="X613" s="103"/>
      <c r="Y613" s="103"/>
      <c r="Z613" s="105">
        <f t="shared" si="1084"/>
        <v>0</v>
      </c>
      <c r="AA613" s="103">
        <f t="shared" si="1074"/>
        <v>0</v>
      </c>
    </row>
    <row r="614" spans="1:27" x14ac:dyDescent="0.2">
      <c r="A614" s="116">
        <v>4990</v>
      </c>
      <c r="B614" s="122" t="s">
        <v>857</v>
      </c>
      <c r="C614" s="15"/>
      <c r="D614" s="35"/>
      <c r="E614" s="35">
        <v>1</v>
      </c>
      <c r="F614" s="39"/>
      <c r="G614" s="16">
        <f t="shared" si="1075"/>
        <v>1</v>
      </c>
      <c r="H614" s="11">
        <v>1</v>
      </c>
      <c r="I614" s="35" t="s">
        <v>226</v>
      </c>
      <c r="J614" s="45"/>
      <c r="K614" s="64">
        <f t="shared" si="1076"/>
        <v>0</v>
      </c>
      <c r="N614" s="13">
        <f t="shared" si="1077"/>
        <v>0</v>
      </c>
      <c r="O614" s="13">
        <f t="shared" si="1078"/>
        <v>0</v>
      </c>
      <c r="P614" s="13">
        <f t="shared" si="1079"/>
        <v>0</v>
      </c>
      <c r="Q614" s="13">
        <f t="shared" si="1080"/>
        <v>0</v>
      </c>
      <c r="R614" s="13">
        <f t="shared" si="1081"/>
        <v>0</v>
      </c>
      <c r="S614" s="14">
        <f t="shared" si="1082"/>
        <v>0</v>
      </c>
      <c r="T614" s="86"/>
      <c r="U614" s="64">
        <f t="shared" si="1083"/>
        <v>0</v>
      </c>
      <c r="V614" s="103"/>
      <c r="W614" s="103"/>
      <c r="X614" s="103"/>
      <c r="Y614" s="103"/>
      <c r="Z614" s="105">
        <f t="shared" si="1084"/>
        <v>0</v>
      </c>
      <c r="AA614" s="103">
        <f t="shared" si="1074"/>
        <v>0</v>
      </c>
    </row>
    <row r="615" spans="1:27" x14ac:dyDescent="0.2">
      <c r="A615" s="116"/>
      <c r="B615" s="124" t="s">
        <v>265</v>
      </c>
      <c r="C615" s="15"/>
      <c r="D615" s="38"/>
      <c r="G615" s="16"/>
      <c r="I615" s="35"/>
      <c r="J615" s="45"/>
      <c r="K615" s="66">
        <f>SUM(K602:K614)</f>
        <v>0</v>
      </c>
      <c r="L615" s="22"/>
      <c r="M615" s="22"/>
      <c r="N615" s="22">
        <f t="shared" ref="N615:AA615" si="1085">SUM(N602:N614)</f>
        <v>0</v>
      </c>
      <c r="O615" s="22">
        <f t="shared" si="1085"/>
        <v>0</v>
      </c>
      <c r="P615" s="22">
        <f t="shared" si="1085"/>
        <v>0</v>
      </c>
      <c r="Q615" s="22">
        <f t="shared" si="1085"/>
        <v>0</v>
      </c>
      <c r="R615" s="22">
        <f t="shared" si="1085"/>
        <v>0</v>
      </c>
      <c r="S615" s="23">
        <f t="shared" si="1085"/>
        <v>0</v>
      </c>
      <c r="T615" s="85">
        <f t="shared" si="1085"/>
        <v>0</v>
      </c>
      <c r="U615" s="66">
        <f t="shared" si="1085"/>
        <v>0</v>
      </c>
      <c r="V615" s="112">
        <f t="shared" si="1085"/>
        <v>0</v>
      </c>
      <c r="W615" s="112">
        <f t="shared" si="1085"/>
        <v>0</v>
      </c>
      <c r="X615" s="112"/>
      <c r="Y615" s="112">
        <f t="shared" si="1085"/>
        <v>0</v>
      </c>
      <c r="Z615" s="105">
        <f t="shared" si="1085"/>
        <v>0</v>
      </c>
      <c r="AA615" s="112">
        <f t="shared" si="1085"/>
        <v>0</v>
      </c>
    </row>
    <row r="616" spans="1:27" x14ac:dyDescent="0.2">
      <c r="A616" s="62"/>
      <c r="B616" s="122"/>
      <c r="C616" s="15"/>
      <c r="F616" s="11"/>
      <c r="J616" s="45"/>
      <c r="P616" s="13"/>
      <c r="T616" s="86"/>
      <c r="U616" s="64"/>
      <c r="V616" s="103"/>
      <c r="W616" s="103"/>
      <c r="X616" s="103"/>
      <c r="Y616" s="103"/>
      <c r="AA616" s="103"/>
    </row>
    <row r="617" spans="1:27" x14ac:dyDescent="0.2">
      <c r="A617" s="118" t="s">
        <v>513</v>
      </c>
      <c r="B617" s="98" t="s">
        <v>514</v>
      </c>
      <c r="C617" s="15"/>
      <c r="D617" s="35"/>
      <c r="E617" s="35"/>
      <c r="F617" s="39"/>
      <c r="G617" s="16"/>
      <c r="I617" s="35"/>
      <c r="J617" s="45"/>
      <c r="P617" s="13"/>
      <c r="T617" s="86"/>
      <c r="U617" s="64"/>
      <c r="V617" s="103"/>
      <c r="W617" s="103"/>
      <c r="X617" s="103"/>
      <c r="Y617" s="103"/>
      <c r="AA617" s="103"/>
    </row>
    <row r="618" spans="1:27" x14ac:dyDescent="0.2">
      <c r="A618" s="116" t="s">
        <v>517</v>
      </c>
      <c r="B618" s="122" t="s">
        <v>515</v>
      </c>
      <c r="C618" s="15"/>
      <c r="D618" s="35"/>
      <c r="E618" s="35">
        <v>1</v>
      </c>
      <c r="F618" s="39"/>
      <c r="G618" s="16">
        <f t="shared" ref="G618:G638" si="1086">SUM(D618:F618)</f>
        <v>1</v>
      </c>
      <c r="H618" s="11">
        <v>1</v>
      </c>
      <c r="I618" s="35" t="s">
        <v>272</v>
      </c>
      <c r="J618" s="45"/>
      <c r="K618" s="64">
        <f t="shared" ref="K618:K638" si="1087">G618*H618*J618</f>
        <v>0</v>
      </c>
      <c r="N618" s="13">
        <f t="shared" ref="N618:N638" si="1088">L618+M618</f>
        <v>0</v>
      </c>
      <c r="O618" s="13">
        <f t="shared" ref="O618:O638" si="1089">MAX(K618-N618,0)</f>
        <v>0</v>
      </c>
      <c r="P618" s="13">
        <f t="shared" ref="P618:P638" si="1090">N618+O618</f>
        <v>0</v>
      </c>
      <c r="Q618" s="13">
        <f t="shared" ref="Q618:Q638" si="1091">K618-P618</f>
        <v>0</v>
      </c>
      <c r="R618" s="13">
        <f t="shared" ref="R618:R638" si="1092">S618-K618</f>
        <v>0</v>
      </c>
      <c r="S618" s="14">
        <f t="shared" ref="S618:S638" si="1093">K618</f>
        <v>0</v>
      </c>
      <c r="T618" s="86"/>
      <c r="U618" s="64">
        <f t="shared" ref="U618:U638" si="1094">MAX(K618-SUM(V618:Y618),0)</f>
        <v>0</v>
      </c>
      <c r="V618" s="103"/>
      <c r="W618" s="103"/>
      <c r="X618" s="103"/>
      <c r="Y618" s="103"/>
      <c r="Z618" s="105">
        <f t="shared" si="888"/>
        <v>0</v>
      </c>
      <c r="AA618" s="103">
        <f t="shared" ref="AA618:AA637" si="1095">U618</f>
        <v>0</v>
      </c>
    </row>
    <row r="619" spans="1:27" x14ac:dyDescent="0.2">
      <c r="A619" s="116" t="s">
        <v>521</v>
      </c>
      <c r="B619" s="122" t="s">
        <v>520</v>
      </c>
      <c r="C619" s="15"/>
      <c r="D619" s="35"/>
      <c r="E619" s="35">
        <v>1</v>
      </c>
      <c r="F619" s="39"/>
      <c r="G619" s="16">
        <f t="shared" si="1086"/>
        <v>1</v>
      </c>
      <c r="H619" s="11">
        <v>1</v>
      </c>
      <c r="I619" s="35" t="s">
        <v>272</v>
      </c>
      <c r="J619" s="45"/>
      <c r="K619" s="64">
        <f t="shared" si="1087"/>
        <v>0</v>
      </c>
      <c r="N619" s="13">
        <f t="shared" si="1088"/>
        <v>0</v>
      </c>
      <c r="O619" s="13">
        <f t="shared" si="1089"/>
        <v>0</v>
      </c>
      <c r="P619" s="13">
        <f t="shared" si="1090"/>
        <v>0</v>
      </c>
      <c r="Q619" s="13">
        <f t="shared" si="1091"/>
        <v>0</v>
      </c>
      <c r="R619" s="13">
        <f t="shared" si="1092"/>
        <v>0</v>
      </c>
      <c r="S619" s="14">
        <f t="shared" si="1093"/>
        <v>0</v>
      </c>
      <c r="T619" s="86"/>
      <c r="U619" s="64">
        <f t="shared" si="1094"/>
        <v>0</v>
      </c>
      <c r="V619" s="103"/>
      <c r="W619" s="103"/>
      <c r="X619" s="103"/>
      <c r="Y619" s="103"/>
      <c r="Z619" s="105">
        <f t="shared" si="888"/>
        <v>0</v>
      </c>
      <c r="AA619" s="103">
        <f t="shared" si="1095"/>
        <v>0</v>
      </c>
    </row>
    <row r="620" spans="1:27" x14ac:dyDescent="0.2">
      <c r="A620" s="116" t="s">
        <v>522</v>
      </c>
      <c r="B620" s="122" t="s">
        <v>523</v>
      </c>
      <c r="C620" s="15"/>
      <c r="D620" s="35"/>
      <c r="E620" s="35">
        <v>1</v>
      </c>
      <c r="F620" s="39"/>
      <c r="G620" s="16">
        <f t="shared" si="1086"/>
        <v>1</v>
      </c>
      <c r="H620" s="11">
        <v>1</v>
      </c>
      <c r="I620" s="35" t="s">
        <v>272</v>
      </c>
      <c r="J620" s="45"/>
      <c r="K620" s="64">
        <f t="shared" si="1087"/>
        <v>0</v>
      </c>
      <c r="N620" s="13">
        <f t="shared" si="1088"/>
        <v>0</v>
      </c>
      <c r="O620" s="13">
        <f t="shared" si="1089"/>
        <v>0</v>
      </c>
      <c r="P620" s="13">
        <f t="shared" si="1090"/>
        <v>0</v>
      </c>
      <c r="Q620" s="13">
        <f t="shared" si="1091"/>
        <v>0</v>
      </c>
      <c r="R620" s="13">
        <f t="shared" si="1092"/>
        <v>0</v>
      </c>
      <c r="S620" s="14">
        <f t="shared" si="1093"/>
        <v>0</v>
      </c>
      <c r="T620" s="86"/>
      <c r="U620" s="64">
        <f t="shared" si="1094"/>
        <v>0</v>
      </c>
      <c r="V620" s="103"/>
      <c r="W620" s="103"/>
      <c r="X620" s="103"/>
      <c r="Y620" s="103"/>
      <c r="Z620" s="105">
        <f t="shared" si="888"/>
        <v>0</v>
      </c>
      <c r="AA620" s="103">
        <f t="shared" si="1095"/>
        <v>0</v>
      </c>
    </row>
    <row r="621" spans="1:27" x14ac:dyDescent="0.2">
      <c r="A621" s="116" t="s">
        <v>525</v>
      </c>
      <c r="B621" s="122" t="s">
        <v>524</v>
      </c>
      <c r="C621" s="15"/>
      <c r="D621" s="35"/>
      <c r="E621" s="35">
        <v>1</v>
      </c>
      <c r="F621" s="39"/>
      <c r="G621" s="16">
        <f t="shared" si="1086"/>
        <v>1</v>
      </c>
      <c r="H621" s="11">
        <v>1</v>
      </c>
      <c r="I621" s="35" t="s">
        <v>272</v>
      </c>
      <c r="J621" s="45"/>
      <c r="K621" s="64">
        <f t="shared" si="1087"/>
        <v>0</v>
      </c>
      <c r="N621" s="13">
        <f t="shared" si="1088"/>
        <v>0</v>
      </c>
      <c r="O621" s="13">
        <f t="shared" si="1089"/>
        <v>0</v>
      </c>
      <c r="P621" s="13">
        <f t="shared" si="1090"/>
        <v>0</v>
      </c>
      <c r="Q621" s="13">
        <f t="shared" si="1091"/>
        <v>0</v>
      </c>
      <c r="R621" s="13">
        <f t="shared" si="1092"/>
        <v>0</v>
      </c>
      <c r="S621" s="14">
        <f t="shared" si="1093"/>
        <v>0</v>
      </c>
      <c r="T621" s="86"/>
      <c r="U621" s="64">
        <f t="shared" si="1094"/>
        <v>0</v>
      </c>
      <c r="V621" s="103"/>
      <c r="W621" s="103"/>
      <c r="X621" s="103"/>
      <c r="Y621" s="103"/>
      <c r="Z621" s="105">
        <f t="shared" si="888"/>
        <v>0</v>
      </c>
      <c r="AA621" s="103">
        <f t="shared" si="1095"/>
        <v>0</v>
      </c>
    </row>
    <row r="622" spans="1:27" x14ac:dyDescent="0.2">
      <c r="A622" s="116" t="s">
        <v>528</v>
      </c>
      <c r="B622" s="122" t="s">
        <v>526</v>
      </c>
      <c r="C622" s="15"/>
      <c r="D622" s="35"/>
      <c r="E622" s="35">
        <v>1</v>
      </c>
      <c r="F622" s="39"/>
      <c r="G622" s="16">
        <f t="shared" si="1086"/>
        <v>1</v>
      </c>
      <c r="H622" s="11">
        <v>1</v>
      </c>
      <c r="I622" s="35" t="s">
        <v>272</v>
      </c>
      <c r="J622" s="45"/>
      <c r="K622" s="64">
        <f t="shared" si="1087"/>
        <v>0</v>
      </c>
      <c r="N622" s="13">
        <f t="shared" si="1088"/>
        <v>0</v>
      </c>
      <c r="O622" s="13">
        <f t="shared" si="1089"/>
        <v>0</v>
      </c>
      <c r="P622" s="13">
        <f t="shared" si="1090"/>
        <v>0</v>
      </c>
      <c r="Q622" s="13">
        <f t="shared" si="1091"/>
        <v>0</v>
      </c>
      <c r="R622" s="13">
        <f t="shared" si="1092"/>
        <v>0</v>
      </c>
      <c r="S622" s="14">
        <f t="shared" si="1093"/>
        <v>0</v>
      </c>
      <c r="T622" s="86"/>
      <c r="U622" s="64">
        <f t="shared" si="1094"/>
        <v>0</v>
      </c>
      <c r="V622" s="103"/>
      <c r="W622" s="103"/>
      <c r="X622" s="103"/>
      <c r="Y622" s="103"/>
      <c r="Z622" s="105">
        <f t="shared" si="888"/>
        <v>0</v>
      </c>
      <c r="AA622" s="103">
        <f t="shared" si="1095"/>
        <v>0</v>
      </c>
    </row>
    <row r="623" spans="1:27" x14ac:dyDescent="0.2">
      <c r="A623" s="116" t="s">
        <v>529</v>
      </c>
      <c r="B623" s="122" t="s">
        <v>527</v>
      </c>
      <c r="C623" s="15"/>
      <c r="D623" s="35"/>
      <c r="E623" s="35">
        <v>1</v>
      </c>
      <c r="F623" s="39"/>
      <c r="G623" s="16">
        <f t="shared" si="1086"/>
        <v>1</v>
      </c>
      <c r="H623" s="11">
        <v>1</v>
      </c>
      <c r="I623" s="35" t="s">
        <v>272</v>
      </c>
      <c r="J623" s="45"/>
      <c r="K623" s="64">
        <f t="shared" si="1087"/>
        <v>0</v>
      </c>
      <c r="N623" s="13">
        <f t="shared" si="1088"/>
        <v>0</v>
      </c>
      <c r="O623" s="13">
        <f t="shared" si="1089"/>
        <v>0</v>
      </c>
      <c r="P623" s="13">
        <f t="shared" si="1090"/>
        <v>0</v>
      </c>
      <c r="Q623" s="13">
        <f t="shared" si="1091"/>
        <v>0</v>
      </c>
      <c r="R623" s="13">
        <f t="shared" si="1092"/>
        <v>0</v>
      </c>
      <c r="S623" s="14">
        <f t="shared" si="1093"/>
        <v>0</v>
      </c>
      <c r="T623" s="86"/>
      <c r="U623" s="64">
        <f t="shared" si="1094"/>
        <v>0</v>
      </c>
      <c r="V623" s="103"/>
      <c r="W623" s="103"/>
      <c r="X623" s="103"/>
      <c r="Y623" s="103"/>
      <c r="Z623" s="105">
        <f t="shared" si="888"/>
        <v>0</v>
      </c>
      <c r="AA623" s="103">
        <f t="shared" si="1095"/>
        <v>0</v>
      </c>
    </row>
    <row r="624" spans="1:27" x14ac:dyDescent="0.2">
      <c r="A624" s="116" t="s">
        <v>531</v>
      </c>
      <c r="B624" s="122" t="s">
        <v>530</v>
      </c>
      <c r="C624" s="15"/>
      <c r="D624" s="35"/>
      <c r="E624" s="35">
        <v>1</v>
      </c>
      <c r="F624" s="39"/>
      <c r="G624" s="16">
        <f t="shared" si="1086"/>
        <v>1</v>
      </c>
      <c r="H624" s="11">
        <v>1</v>
      </c>
      <c r="I624" s="35" t="s">
        <v>226</v>
      </c>
      <c r="J624" s="45"/>
      <c r="K624" s="64">
        <f t="shared" si="1087"/>
        <v>0</v>
      </c>
      <c r="N624" s="13">
        <f t="shared" si="1088"/>
        <v>0</v>
      </c>
      <c r="O624" s="13">
        <f t="shared" si="1089"/>
        <v>0</v>
      </c>
      <c r="P624" s="13">
        <f t="shared" si="1090"/>
        <v>0</v>
      </c>
      <c r="Q624" s="13">
        <f t="shared" si="1091"/>
        <v>0</v>
      </c>
      <c r="R624" s="13">
        <f t="shared" si="1092"/>
        <v>0</v>
      </c>
      <c r="S624" s="14">
        <f t="shared" si="1093"/>
        <v>0</v>
      </c>
      <c r="T624" s="86"/>
      <c r="U624" s="64">
        <f t="shared" si="1094"/>
        <v>0</v>
      </c>
      <c r="V624" s="103"/>
      <c r="W624" s="103"/>
      <c r="X624" s="103"/>
      <c r="Y624" s="103"/>
      <c r="Z624" s="105">
        <f t="shared" si="888"/>
        <v>0</v>
      </c>
      <c r="AA624" s="103">
        <f t="shared" si="1095"/>
        <v>0</v>
      </c>
    </row>
    <row r="625" spans="1:27" x14ac:dyDescent="0.2">
      <c r="A625" s="116" t="s">
        <v>516</v>
      </c>
      <c r="B625" s="122" t="s">
        <v>519</v>
      </c>
      <c r="C625" s="15"/>
      <c r="D625" s="35"/>
      <c r="E625" s="35">
        <v>1</v>
      </c>
      <c r="F625" s="39"/>
      <c r="G625" s="16">
        <f t="shared" si="1086"/>
        <v>1</v>
      </c>
      <c r="H625" s="11">
        <v>1</v>
      </c>
      <c r="I625" s="35" t="s">
        <v>272</v>
      </c>
      <c r="J625" s="45"/>
      <c r="K625" s="64">
        <f t="shared" si="1087"/>
        <v>0</v>
      </c>
      <c r="N625" s="13">
        <f t="shared" si="1088"/>
        <v>0</v>
      </c>
      <c r="O625" s="13">
        <f t="shared" si="1089"/>
        <v>0</v>
      </c>
      <c r="P625" s="13">
        <f t="shared" si="1090"/>
        <v>0</v>
      </c>
      <c r="Q625" s="13">
        <f t="shared" si="1091"/>
        <v>0</v>
      </c>
      <c r="R625" s="13">
        <f t="shared" si="1092"/>
        <v>0</v>
      </c>
      <c r="S625" s="14">
        <f t="shared" si="1093"/>
        <v>0</v>
      </c>
      <c r="T625" s="86"/>
      <c r="U625" s="64">
        <f t="shared" si="1094"/>
        <v>0</v>
      </c>
      <c r="V625" s="103"/>
      <c r="W625" s="103"/>
      <c r="X625" s="103"/>
      <c r="Y625" s="103"/>
      <c r="Z625" s="105">
        <f t="shared" si="888"/>
        <v>0</v>
      </c>
      <c r="AA625" s="103">
        <f t="shared" si="1095"/>
        <v>0</v>
      </c>
    </row>
    <row r="626" spans="1:27" x14ac:dyDescent="0.2">
      <c r="A626" s="116" t="s">
        <v>533</v>
      </c>
      <c r="B626" s="122" t="s">
        <v>532</v>
      </c>
      <c r="C626" s="15"/>
      <c r="D626" s="35"/>
      <c r="E626" s="35">
        <v>1</v>
      </c>
      <c r="F626" s="39"/>
      <c r="G626" s="16">
        <f t="shared" si="1086"/>
        <v>1</v>
      </c>
      <c r="H626" s="11">
        <v>1</v>
      </c>
      <c r="I626" s="35" t="s">
        <v>226</v>
      </c>
      <c r="J626" s="45"/>
      <c r="K626" s="64">
        <f t="shared" si="1087"/>
        <v>0</v>
      </c>
      <c r="N626" s="13">
        <f t="shared" si="1088"/>
        <v>0</v>
      </c>
      <c r="O626" s="13">
        <f t="shared" si="1089"/>
        <v>0</v>
      </c>
      <c r="P626" s="13">
        <f t="shared" si="1090"/>
        <v>0</v>
      </c>
      <c r="Q626" s="13">
        <f t="shared" si="1091"/>
        <v>0</v>
      </c>
      <c r="R626" s="13">
        <f t="shared" si="1092"/>
        <v>0</v>
      </c>
      <c r="S626" s="14">
        <f t="shared" si="1093"/>
        <v>0</v>
      </c>
      <c r="T626" s="86"/>
      <c r="U626" s="64">
        <f t="shared" si="1094"/>
        <v>0</v>
      </c>
      <c r="V626" s="103"/>
      <c r="W626" s="103"/>
      <c r="X626" s="103"/>
      <c r="Y626" s="103"/>
      <c r="Z626" s="105">
        <f t="shared" si="888"/>
        <v>0</v>
      </c>
      <c r="AA626" s="103">
        <f t="shared" si="1095"/>
        <v>0</v>
      </c>
    </row>
    <row r="627" spans="1:27" x14ac:dyDescent="0.2">
      <c r="A627" s="116" t="s">
        <v>814</v>
      </c>
      <c r="B627" s="122" t="s">
        <v>60</v>
      </c>
      <c r="C627" s="15"/>
      <c r="D627" s="35"/>
      <c r="E627" s="35">
        <v>1</v>
      </c>
      <c r="F627" s="39"/>
      <c r="G627" s="16">
        <f t="shared" ref="G627" si="1096">SUM(D627:F627)</f>
        <v>1</v>
      </c>
      <c r="H627" s="11">
        <v>1</v>
      </c>
      <c r="I627" s="35" t="s">
        <v>226</v>
      </c>
      <c r="J627" s="45"/>
      <c r="K627" s="64">
        <f t="shared" ref="K627" si="1097">G627*H627*J627</f>
        <v>0</v>
      </c>
      <c r="N627" s="13">
        <f t="shared" ref="N627" si="1098">L627+M627</f>
        <v>0</v>
      </c>
      <c r="O627" s="13">
        <f t="shared" ref="O627" si="1099">MAX(K627-N627,0)</f>
        <v>0</v>
      </c>
      <c r="P627" s="13">
        <f t="shared" ref="P627" si="1100">N627+O627</f>
        <v>0</v>
      </c>
      <c r="Q627" s="13">
        <f t="shared" ref="Q627" si="1101">K627-P627</f>
        <v>0</v>
      </c>
      <c r="R627" s="13">
        <f t="shared" ref="R627" si="1102">S627-K627</f>
        <v>0</v>
      </c>
      <c r="S627" s="14">
        <f t="shared" ref="S627" si="1103">K627</f>
        <v>0</v>
      </c>
      <c r="T627" s="86"/>
      <c r="U627" s="64">
        <f t="shared" ref="U627" si="1104">MAX(K627-SUM(V627:Y627),0)</f>
        <v>0</v>
      </c>
      <c r="V627" s="103"/>
      <c r="W627" s="103"/>
      <c r="X627" s="103"/>
      <c r="Y627" s="103"/>
      <c r="Z627" s="105">
        <f t="shared" ref="Z627" si="1105">K627-SUM(U627:Y627)</f>
        <v>0</v>
      </c>
      <c r="AA627" s="103">
        <f t="shared" si="1095"/>
        <v>0</v>
      </c>
    </row>
    <row r="628" spans="1:27" x14ac:dyDescent="0.2">
      <c r="A628" s="116" t="s">
        <v>535</v>
      </c>
      <c r="B628" s="122" t="s">
        <v>534</v>
      </c>
      <c r="C628" s="15"/>
      <c r="D628" s="35"/>
      <c r="E628" s="35">
        <v>1</v>
      </c>
      <c r="F628" s="39"/>
      <c r="G628" s="16">
        <f t="shared" si="1086"/>
        <v>1</v>
      </c>
      <c r="H628" s="11">
        <v>1</v>
      </c>
      <c r="I628" s="35" t="s">
        <v>226</v>
      </c>
      <c r="J628" s="45"/>
      <c r="K628" s="64">
        <f t="shared" si="1087"/>
        <v>0</v>
      </c>
      <c r="N628" s="13">
        <f t="shared" si="1088"/>
        <v>0</v>
      </c>
      <c r="O628" s="13">
        <f t="shared" si="1089"/>
        <v>0</v>
      </c>
      <c r="P628" s="13">
        <f t="shared" si="1090"/>
        <v>0</v>
      </c>
      <c r="Q628" s="13">
        <f t="shared" si="1091"/>
        <v>0</v>
      </c>
      <c r="R628" s="13">
        <f t="shared" si="1092"/>
        <v>0</v>
      </c>
      <c r="S628" s="14">
        <f t="shared" si="1093"/>
        <v>0</v>
      </c>
      <c r="T628" s="86"/>
      <c r="U628" s="64">
        <f t="shared" si="1094"/>
        <v>0</v>
      </c>
      <c r="V628" s="103"/>
      <c r="W628" s="103"/>
      <c r="X628" s="103"/>
      <c r="Y628" s="103"/>
      <c r="Z628" s="105">
        <f t="shared" si="888"/>
        <v>0</v>
      </c>
      <c r="AA628" s="103">
        <f t="shared" si="1095"/>
        <v>0</v>
      </c>
    </row>
    <row r="629" spans="1:27" x14ac:dyDescent="0.2">
      <c r="A629" s="116" t="s">
        <v>537</v>
      </c>
      <c r="B629" s="122" t="s">
        <v>536</v>
      </c>
      <c r="C629" s="15"/>
      <c r="D629" s="35"/>
      <c r="E629" s="35">
        <v>1</v>
      </c>
      <c r="F629" s="39"/>
      <c r="G629" s="16">
        <f t="shared" si="1086"/>
        <v>1</v>
      </c>
      <c r="H629" s="11">
        <v>1</v>
      </c>
      <c r="I629" s="35" t="s">
        <v>226</v>
      </c>
      <c r="J629" s="45"/>
      <c r="K629" s="64">
        <f t="shared" si="1087"/>
        <v>0</v>
      </c>
      <c r="N629" s="13">
        <f t="shared" si="1088"/>
        <v>0</v>
      </c>
      <c r="O629" s="13">
        <f t="shared" si="1089"/>
        <v>0</v>
      </c>
      <c r="P629" s="13">
        <f t="shared" si="1090"/>
        <v>0</v>
      </c>
      <c r="Q629" s="13">
        <f t="shared" si="1091"/>
        <v>0</v>
      </c>
      <c r="R629" s="13">
        <f t="shared" si="1092"/>
        <v>0</v>
      </c>
      <c r="S629" s="14">
        <f t="shared" si="1093"/>
        <v>0</v>
      </c>
      <c r="T629" s="86"/>
      <c r="U629" s="64">
        <f t="shared" si="1094"/>
        <v>0</v>
      </c>
      <c r="V629" s="103"/>
      <c r="W629" s="103"/>
      <c r="X629" s="103"/>
      <c r="Y629" s="103"/>
      <c r="Z629" s="105">
        <f t="shared" si="888"/>
        <v>0</v>
      </c>
      <c r="AA629" s="103">
        <f t="shared" si="1095"/>
        <v>0</v>
      </c>
    </row>
    <row r="630" spans="1:27" x14ac:dyDescent="0.2">
      <c r="A630" s="116" t="s">
        <v>538</v>
      </c>
      <c r="B630" s="122" t="s">
        <v>539</v>
      </c>
      <c r="C630" s="15"/>
      <c r="D630" s="35"/>
      <c r="E630" s="35">
        <v>1</v>
      </c>
      <c r="F630" s="39"/>
      <c r="G630" s="16">
        <f t="shared" si="1086"/>
        <v>1</v>
      </c>
      <c r="H630" s="11">
        <v>1</v>
      </c>
      <c r="I630" s="35" t="s">
        <v>226</v>
      </c>
      <c r="J630" s="45"/>
      <c r="K630" s="64">
        <f t="shared" si="1087"/>
        <v>0</v>
      </c>
      <c r="N630" s="13">
        <f t="shared" si="1088"/>
        <v>0</v>
      </c>
      <c r="O630" s="13">
        <f t="shared" si="1089"/>
        <v>0</v>
      </c>
      <c r="P630" s="13">
        <f t="shared" si="1090"/>
        <v>0</v>
      </c>
      <c r="Q630" s="13">
        <f t="shared" si="1091"/>
        <v>0</v>
      </c>
      <c r="R630" s="13">
        <f t="shared" si="1092"/>
        <v>0</v>
      </c>
      <c r="S630" s="14">
        <f t="shared" si="1093"/>
        <v>0</v>
      </c>
      <c r="T630" s="86"/>
      <c r="U630" s="64">
        <f t="shared" si="1094"/>
        <v>0</v>
      </c>
      <c r="V630" s="103"/>
      <c r="W630" s="103"/>
      <c r="X630" s="103"/>
      <c r="Y630" s="103"/>
      <c r="Z630" s="105">
        <f t="shared" si="888"/>
        <v>0</v>
      </c>
      <c r="AA630" s="103">
        <f t="shared" si="1095"/>
        <v>0</v>
      </c>
    </row>
    <row r="631" spans="1:27" x14ac:dyDescent="0.2">
      <c r="A631" s="116" t="s">
        <v>540</v>
      </c>
      <c r="B631" s="122" t="s">
        <v>542</v>
      </c>
      <c r="C631" s="15"/>
      <c r="D631" s="35"/>
      <c r="E631" s="35">
        <v>1</v>
      </c>
      <c r="F631" s="39"/>
      <c r="G631" s="16">
        <f t="shared" si="1086"/>
        <v>1</v>
      </c>
      <c r="H631" s="11">
        <v>1</v>
      </c>
      <c r="I631" s="35" t="s">
        <v>226</v>
      </c>
      <c r="J631" s="45"/>
      <c r="K631" s="64">
        <f t="shared" si="1087"/>
        <v>0</v>
      </c>
      <c r="N631" s="13">
        <f t="shared" si="1088"/>
        <v>0</v>
      </c>
      <c r="O631" s="13">
        <f t="shared" si="1089"/>
        <v>0</v>
      </c>
      <c r="P631" s="13">
        <f t="shared" si="1090"/>
        <v>0</v>
      </c>
      <c r="Q631" s="13">
        <f t="shared" si="1091"/>
        <v>0</v>
      </c>
      <c r="R631" s="13">
        <f t="shared" si="1092"/>
        <v>0</v>
      </c>
      <c r="S631" s="14">
        <f t="shared" si="1093"/>
        <v>0</v>
      </c>
      <c r="T631" s="86"/>
      <c r="U631" s="64">
        <f t="shared" si="1094"/>
        <v>0</v>
      </c>
      <c r="V631" s="103"/>
      <c r="W631" s="103"/>
      <c r="X631" s="103"/>
      <c r="Y631" s="103"/>
      <c r="Z631" s="105">
        <f t="shared" si="888"/>
        <v>0</v>
      </c>
      <c r="AA631" s="103">
        <f t="shared" si="1095"/>
        <v>0</v>
      </c>
    </row>
    <row r="632" spans="1:27" x14ac:dyDescent="0.2">
      <c r="A632" s="116" t="s">
        <v>541</v>
      </c>
      <c r="B632" s="122" t="s">
        <v>543</v>
      </c>
      <c r="C632" s="15"/>
      <c r="D632" s="35"/>
      <c r="E632" s="35">
        <v>1</v>
      </c>
      <c r="F632" s="39"/>
      <c r="G632" s="16">
        <f t="shared" si="1086"/>
        <v>1</v>
      </c>
      <c r="H632" s="11">
        <v>1</v>
      </c>
      <c r="I632" s="35" t="s">
        <v>226</v>
      </c>
      <c r="J632" s="45"/>
      <c r="K632" s="64">
        <f t="shared" si="1087"/>
        <v>0</v>
      </c>
      <c r="N632" s="13">
        <f t="shared" si="1088"/>
        <v>0</v>
      </c>
      <c r="O632" s="13">
        <f t="shared" si="1089"/>
        <v>0</v>
      </c>
      <c r="P632" s="13">
        <f t="shared" si="1090"/>
        <v>0</v>
      </c>
      <c r="Q632" s="13">
        <f t="shared" si="1091"/>
        <v>0</v>
      </c>
      <c r="R632" s="13">
        <f t="shared" si="1092"/>
        <v>0</v>
      </c>
      <c r="S632" s="14">
        <f t="shared" si="1093"/>
        <v>0</v>
      </c>
      <c r="T632" s="86"/>
      <c r="U632" s="64">
        <f t="shared" si="1094"/>
        <v>0</v>
      </c>
      <c r="V632" s="103"/>
      <c r="W632" s="103"/>
      <c r="X632" s="103"/>
      <c r="Y632" s="103"/>
      <c r="Z632" s="105">
        <f t="shared" si="888"/>
        <v>0</v>
      </c>
      <c r="AA632" s="103">
        <f t="shared" si="1095"/>
        <v>0</v>
      </c>
    </row>
    <row r="633" spans="1:27" x14ac:dyDescent="0.2">
      <c r="A633" s="116">
        <v>5045</v>
      </c>
      <c r="B633" s="122" t="s">
        <v>86</v>
      </c>
      <c r="C633" s="15"/>
      <c r="D633" s="35"/>
      <c r="E633" s="35">
        <v>1</v>
      </c>
      <c r="F633" s="39"/>
      <c r="G633" s="16">
        <f t="shared" ref="G633" si="1106">SUM(D633:F633)</f>
        <v>1</v>
      </c>
      <c r="H633" s="11">
        <v>1</v>
      </c>
      <c r="I633" s="35" t="s">
        <v>226</v>
      </c>
      <c r="J633" s="45"/>
      <c r="K633" s="64">
        <f t="shared" ref="K633" si="1107">G633*H633*J633</f>
        <v>0</v>
      </c>
      <c r="N633" s="13">
        <f t="shared" ref="N633" si="1108">L633+M633</f>
        <v>0</v>
      </c>
      <c r="O633" s="13">
        <f t="shared" ref="O633" si="1109">MAX(K633-N633,0)</f>
        <v>0</v>
      </c>
      <c r="P633" s="13">
        <f t="shared" ref="P633" si="1110">N633+O633</f>
        <v>0</v>
      </c>
      <c r="Q633" s="13">
        <f t="shared" ref="Q633" si="1111">K633-P633</f>
        <v>0</v>
      </c>
      <c r="R633" s="13">
        <f t="shared" ref="R633" si="1112">S633-K633</f>
        <v>0</v>
      </c>
      <c r="S633" s="14">
        <f t="shared" ref="S633" si="1113">K633</f>
        <v>0</v>
      </c>
      <c r="T633" s="86"/>
      <c r="U633" s="64">
        <f t="shared" ref="U633" si="1114">MAX(K633-SUM(V633:Y633),0)</f>
        <v>0</v>
      </c>
      <c r="V633" s="103"/>
      <c r="W633" s="103"/>
      <c r="X633" s="103"/>
      <c r="Y633" s="103"/>
      <c r="Z633" s="105">
        <f t="shared" ref="Z633" si="1115">K633-SUM(U633:Y633)</f>
        <v>0</v>
      </c>
      <c r="AA633" s="103">
        <f t="shared" si="1095"/>
        <v>0</v>
      </c>
    </row>
    <row r="634" spans="1:27" x14ac:dyDescent="0.2">
      <c r="A634" s="116" t="s">
        <v>545</v>
      </c>
      <c r="B634" s="122" t="s">
        <v>544</v>
      </c>
      <c r="C634" s="15"/>
      <c r="D634" s="35"/>
      <c r="E634" s="35">
        <v>1</v>
      </c>
      <c r="F634" s="39"/>
      <c r="G634" s="16">
        <f t="shared" si="1086"/>
        <v>1</v>
      </c>
      <c r="H634" s="11">
        <v>1</v>
      </c>
      <c r="I634" s="35" t="s">
        <v>226</v>
      </c>
      <c r="J634" s="45"/>
      <c r="K634" s="64">
        <f t="shared" si="1087"/>
        <v>0</v>
      </c>
      <c r="N634" s="13">
        <f t="shared" si="1088"/>
        <v>0</v>
      </c>
      <c r="O634" s="13">
        <f t="shared" si="1089"/>
        <v>0</v>
      </c>
      <c r="P634" s="13">
        <f t="shared" si="1090"/>
        <v>0</v>
      </c>
      <c r="Q634" s="13">
        <f t="shared" si="1091"/>
        <v>0</v>
      </c>
      <c r="R634" s="13">
        <f t="shared" si="1092"/>
        <v>0</v>
      </c>
      <c r="S634" s="14">
        <f t="shared" si="1093"/>
        <v>0</v>
      </c>
      <c r="T634" s="86"/>
      <c r="U634" s="64">
        <f t="shared" si="1094"/>
        <v>0</v>
      </c>
      <c r="V634" s="103"/>
      <c r="W634" s="103"/>
      <c r="X634" s="103"/>
      <c r="Y634" s="103"/>
      <c r="Z634" s="105">
        <f t="shared" si="888"/>
        <v>0</v>
      </c>
      <c r="AA634" s="103">
        <f t="shared" si="1095"/>
        <v>0</v>
      </c>
    </row>
    <row r="635" spans="1:27" x14ac:dyDescent="0.2">
      <c r="A635" s="116" t="s">
        <v>547</v>
      </c>
      <c r="B635" s="122" t="s">
        <v>546</v>
      </c>
      <c r="C635" s="15"/>
      <c r="D635" s="35"/>
      <c r="E635" s="35">
        <v>1</v>
      </c>
      <c r="F635" s="39"/>
      <c r="G635" s="16">
        <f t="shared" si="1086"/>
        <v>1</v>
      </c>
      <c r="H635" s="11">
        <v>1</v>
      </c>
      <c r="I635" s="35" t="s">
        <v>226</v>
      </c>
      <c r="J635" s="45"/>
      <c r="K635" s="64">
        <f t="shared" si="1087"/>
        <v>0</v>
      </c>
      <c r="N635" s="13">
        <f t="shared" si="1088"/>
        <v>0</v>
      </c>
      <c r="O635" s="13">
        <f t="shared" si="1089"/>
        <v>0</v>
      </c>
      <c r="P635" s="13">
        <f t="shared" si="1090"/>
        <v>0</v>
      </c>
      <c r="Q635" s="13">
        <f t="shared" si="1091"/>
        <v>0</v>
      </c>
      <c r="R635" s="13">
        <f t="shared" si="1092"/>
        <v>0</v>
      </c>
      <c r="S635" s="14">
        <f t="shared" si="1093"/>
        <v>0</v>
      </c>
      <c r="T635" s="86"/>
      <c r="U635" s="64">
        <f t="shared" si="1094"/>
        <v>0</v>
      </c>
      <c r="V635" s="103"/>
      <c r="W635" s="103"/>
      <c r="X635" s="103"/>
      <c r="Y635" s="103"/>
      <c r="Z635" s="105">
        <f t="shared" si="888"/>
        <v>0</v>
      </c>
      <c r="AA635" s="103">
        <f t="shared" si="1095"/>
        <v>0</v>
      </c>
    </row>
    <row r="636" spans="1:27" x14ac:dyDescent="0.2">
      <c r="A636" s="116" t="s">
        <v>548</v>
      </c>
      <c r="B636" s="122" t="s">
        <v>802</v>
      </c>
      <c r="C636" s="15"/>
      <c r="D636" s="35"/>
      <c r="E636" s="35">
        <v>1</v>
      </c>
      <c r="F636" s="39"/>
      <c r="G636" s="16">
        <f t="shared" si="1086"/>
        <v>1</v>
      </c>
      <c r="H636" s="11">
        <v>1</v>
      </c>
      <c r="I636" s="35" t="s">
        <v>226</v>
      </c>
      <c r="J636" s="45"/>
      <c r="K636" s="64">
        <f t="shared" si="1087"/>
        <v>0</v>
      </c>
      <c r="N636" s="13">
        <f t="shared" si="1088"/>
        <v>0</v>
      </c>
      <c r="O636" s="13">
        <f t="shared" si="1089"/>
        <v>0</v>
      </c>
      <c r="P636" s="13">
        <f t="shared" si="1090"/>
        <v>0</v>
      </c>
      <c r="Q636" s="13">
        <f t="shared" si="1091"/>
        <v>0</v>
      </c>
      <c r="R636" s="13">
        <f t="shared" si="1092"/>
        <v>0</v>
      </c>
      <c r="S636" s="14">
        <f t="shared" si="1093"/>
        <v>0</v>
      </c>
      <c r="T636" s="86"/>
      <c r="U636" s="64">
        <f t="shared" si="1094"/>
        <v>0</v>
      </c>
      <c r="V636" s="103"/>
      <c r="W636" s="103"/>
      <c r="X636" s="103"/>
      <c r="Y636" s="103"/>
      <c r="Z636" s="105">
        <f t="shared" si="888"/>
        <v>0</v>
      </c>
      <c r="AA636" s="103">
        <f t="shared" si="1095"/>
        <v>0</v>
      </c>
    </row>
    <row r="637" spans="1:27" x14ac:dyDescent="0.2">
      <c r="A637" s="116" t="s">
        <v>550</v>
      </c>
      <c r="B637" s="122" t="s">
        <v>105</v>
      </c>
      <c r="C637" s="15"/>
      <c r="D637" s="35"/>
      <c r="E637" s="35">
        <v>1</v>
      </c>
      <c r="F637" s="39"/>
      <c r="G637" s="16">
        <f t="shared" si="1086"/>
        <v>1</v>
      </c>
      <c r="H637" s="11">
        <v>1</v>
      </c>
      <c r="I637" s="35" t="s">
        <v>226</v>
      </c>
      <c r="J637" s="45"/>
      <c r="K637" s="64">
        <f t="shared" si="1087"/>
        <v>0</v>
      </c>
      <c r="N637" s="13">
        <f t="shared" si="1088"/>
        <v>0</v>
      </c>
      <c r="O637" s="13">
        <f t="shared" si="1089"/>
        <v>0</v>
      </c>
      <c r="P637" s="13">
        <f t="shared" si="1090"/>
        <v>0</v>
      </c>
      <c r="Q637" s="13">
        <f t="shared" si="1091"/>
        <v>0</v>
      </c>
      <c r="R637" s="13">
        <f t="shared" si="1092"/>
        <v>0</v>
      </c>
      <c r="S637" s="14">
        <f t="shared" si="1093"/>
        <v>0</v>
      </c>
      <c r="T637" s="86"/>
      <c r="U637" s="64">
        <f t="shared" si="1094"/>
        <v>0</v>
      </c>
      <c r="V637" s="103"/>
      <c r="W637" s="103"/>
      <c r="X637" s="103"/>
      <c r="Y637" s="103"/>
      <c r="Z637" s="105">
        <f t="shared" si="888"/>
        <v>0</v>
      </c>
      <c r="AA637" s="103">
        <f t="shared" si="1095"/>
        <v>0</v>
      </c>
    </row>
    <row r="638" spans="1:27" x14ac:dyDescent="0.2">
      <c r="A638" s="116" t="s">
        <v>549</v>
      </c>
      <c r="B638" s="122" t="s">
        <v>688</v>
      </c>
      <c r="C638" s="15"/>
      <c r="D638" s="35"/>
      <c r="E638" s="35">
        <v>1</v>
      </c>
      <c r="F638" s="39"/>
      <c r="G638" s="16">
        <f t="shared" si="1086"/>
        <v>1</v>
      </c>
      <c r="H638" s="11">
        <v>1</v>
      </c>
      <c r="I638" s="35" t="s">
        <v>226</v>
      </c>
      <c r="J638" s="45"/>
      <c r="K638" s="64">
        <f t="shared" si="1087"/>
        <v>0</v>
      </c>
      <c r="N638" s="13">
        <f t="shared" si="1088"/>
        <v>0</v>
      </c>
      <c r="O638" s="13">
        <f t="shared" si="1089"/>
        <v>0</v>
      </c>
      <c r="P638" s="13">
        <f t="shared" si="1090"/>
        <v>0</v>
      </c>
      <c r="Q638" s="13">
        <f t="shared" si="1091"/>
        <v>0</v>
      </c>
      <c r="R638" s="13">
        <f t="shared" si="1092"/>
        <v>0</v>
      </c>
      <c r="S638" s="14">
        <f t="shared" si="1093"/>
        <v>0</v>
      </c>
      <c r="T638" s="86"/>
      <c r="U638" s="64">
        <f t="shared" si="1094"/>
        <v>0</v>
      </c>
      <c r="V638" s="103"/>
      <c r="W638" s="103"/>
      <c r="X638" s="103"/>
      <c r="Y638" s="103"/>
      <c r="Z638" s="105">
        <f t="shared" si="888"/>
        <v>0</v>
      </c>
      <c r="AA638" s="111"/>
    </row>
    <row r="639" spans="1:27" x14ac:dyDescent="0.2">
      <c r="A639" s="116"/>
      <c r="B639" s="124" t="s">
        <v>265</v>
      </c>
      <c r="C639" s="15"/>
      <c r="D639" s="35"/>
      <c r="E639" s="45"/>
      <c r="F639" s="39"/>
      <c r="G639" s="16"/>
      <c r="I639" s="35"/>
      <c r="J639" s="45"/>
      <c r="K639" s="66">
        <f>SUM(K618:K638)</f>
        <v>0</v>
      </c>
      <c r="L639" s="22"/>
      <c r="M639" s="22"/>
      <c r="N639" s="22">
        <f t="shared" ref="N639:Y639" si="1116">SUM(N618:N638)</f>
        <v>0</v>
      </c>
      <c r="O639" s="22">
        <f t="shared" si="1116"/>
        <v>0</v>
      </c>
      <c r="P639" s="22">
        <f t="shared" si="1116"/>
        <v>0</v>
      </c>
      <c r="Q639" s="22">
        <f t="shared" si="1116"/>
        <v>0</v>
      </c>
      <c r="R639" s="22">
        <f t="shared" si="1116"/>
        <v>0</v>
      </c>
      <c r="S639" s="23">
        <f t="shared" si="1116"/>
        <v>0</v>
      </c>
      <c r="T639" s="85">
        <f>SUM(T618:T638)</f>
        <v>0</v>
      </c>
      <c r="U639" s="66">
        <f t="shared" si="1116"/>
        <v>0</v>
      </c>
      <c r="V639" s="112">
        <f t="shared" si="1116"/>
        <v>0</v>
      </c>
      <c r="W639" s="112">
        <f t="shared" si="1116"/>
        <v>0</v>
      </c>
      <c r="X639" s="112"/>
      <c r="Y639" s="112">
        <f t="shared" si="1116"/>
        <v>0</v>
      </c>
      <c r="Z639" s="66">
        <f>SUM(Z618:Z638)</f>
        <v>0</v>
      </c>
      <c r="AA639" s="112">
        <f>SUM(AA618:AA638)</f>
        <v>0</v>
      </c>
    </row>
    <row r="640" spans="1:27" x14ac:dyDescent="0.2">
      <c r="A640" s="116"/>
      <c r="B640" s="124"/>
      <c r="C640" s="15"/>
      <c r="D640" s="35"/>
      <c r="E640" s="45"/>
      <c r="F640" s="39"/>
      <c r="G640" s="16"/>
      <c r="I640" s="35"/>
      <c r="J640" s="45"/>
      <c r="K640" s="66"/>
      <c r="L640" s="22"/>
      <c r="M640" s="22"/>
      <c r="N640" s="22"/>
      <c r="O640" s="22"/>
      <c r="Q640" s="22"/>
      <c r="R640" s="22"/>
      <c r="S640" s="23"/>
      <c r="T640" s="85"/>
      <c r="U640" s="66"/>
      <c r="V640" s="103"/>
      <c r="W640" s="103"/>
      <c r="X640" s="103"/>
      <c r="Y640" s="103"/>
      <c r="AA640" s="103"/>
    </row>
    <row r="641" spans="1:27" x14ac:dyDescent="0.2">
      <c r="A641" s="118" t="s">
        <v>213</v>
      </c>
      <c r="B641" s="98" t="s">
        <v>251</v>
      </c>
      <c r="C641" s="15"/>
      <c r="D641" s="35"/>
      <c r="E641" s="45"/>
      <c r="F641" s="39"/>
      <c r="G641" s="16"/>
      <c r="I641" s="35"/>
      <c r="J641" s="45"/>
      <c r="P641" s="13"/>
      <c r="T641" s="86"/>
      <c r="U641" s="64"/>
      <c r="V641" s="103"/>
      <c r="W641" s="103"/>
      <c r="X641" s="103"/>
      <c r="Y641" s="103"/>
      <c r="AA641" s="103"/>
    </row>
    <row r="642" spans="1:27" x14ac:dyDescent="0.2">
      <c r="A642" s="116">
        <v>5101</v>
      </c>
      <c r="B642" s="122" t="s">
        <v>125</v>
      </c>
      <c r="C642" s="15"/>
      <c r="D642" s="35"/>
      <c r="E642" s="45">
        <f>ed</f>
        <v>0</v>
      </c>
      <c r="F642" s="39"/>
      <c r="G642" s="16">
        <f t="shared" ref="G642:G652" si="1117">SUM(D642:F642)</f>
        <v>0</v>
      </c>
      <c r="H642" s="11">
        <v>1</v>
      </c>
      <c r="I642" s="35" t="s">
        <v>552</v>
      </c>
      <c r="J642" s="45"/>
      <c r="K642" s="64">
        <f t="shared" ref="K642:K652" si="1118">G642*H642*J642</f>
        <v>0</v>
      </c>
      <c r="N642" s="13">
        <f t="shared" ref="N642:N652" si="1119">L642+M642</f>
        <v>0</v>
      </c>
      <c r="O642" s="13">
        <f t="shared" ref="O642:O652" si="1120">MAX(K642-N642,0)</f>
        <v>0</v>
      </c>
      <c r="P642" s="13">
        <f t="shared" ref="P642:P652" si="1121">N642+O642</f>
        <v>0</v>
      </c>
      <c r="Q642" s="13">
        <f t="shared" ref="Q642:Q652" si="1122">K642-P642</f>
        <v>0</v>
      </c>
      <c r="R642" s="13">
        <f t="shared" ref="R642:R652" si="1123">S642-K642</f>
        <v>0</v>
      </c>
      <c r="S642" s="14">
        <f t="shared" ref="S642:S652" si="1124">K642</f>
        <v>0</v>
      </c>
      <c r="T642" s="86"/>
      <c r="U642" s="64">
        <f t="shared" ref="U642:U652" si="1125">MAX(K642-SUM(V642:Y642),0)</f>
        <v>0</v>
      </c>
      <c r="V642" s="103"/>
      <c r="W642" s="103"/>
      <c r="X642" s="103"/>
      <c r="Y642" s="103"/>
      <c r="Z642" s="105">
        <f t="shared" si="888"/>
        <v>0</v>
      </c>
      <c r="AA642" s="103">
        <f t="shared" ref="AA642:AA652" si="1126">U642</f>
        <v>0</v>
      </c>
    </row>
    <row r="643" spans="1:27" x14ac:dyDescent="0.2">
      <c r="A643" s="116" t="s">
        <v>374</v>
      </c>
      <c r="B643" s="122" t="s">
        <v>375</v>
      </c>
      <c r="C643" s="15"/>
      <c r="D643" s="35"/>
      <c r="E643" s="45">
        <v>0</v>
      </c>
      <c r="F643" s="39"/>
      <c r="G643" s="16">
        <f t="shared" si="1117"/>
        <v>0</v>
      </c>
      <c r="H643" s="11">
        <v>1</v>
      </c>
      <c r="I643" s="35" t="s">
        <v>272</v>
      </c>
      <c r="J643" s="45"/>
      <c r="K643" s="64">
        <f t="shared" si="1118"/>
        <v>0</v>
      </c>
      <c r="N643" s="13">
        <f t="shared" si="1119"/>
        <v>0</v>
      </c>
      <c r="O643" s="13">
        <f t="shared" si="1120"/>
        <v>0</v>
      </c>
      <c r="P643" s="13">
        <f t="shared" si="1121"/>
        <v>0</v>
      </c>
      <c r="Q643" s="13">
        <f t="shared" si="1122"/>
        <v>0</v>
      </c>
      <c r="R643" s="13">
        <f t="shared" si="1123"/>
        <v>0</v>
      </c>
      <c r="S643" s="14">
        <f t="shared" si="1124"/>
        <v>0</v>
      </c>
      <c r="T643" s="86"/>
      <c r="U643" s="64">
        <f t="shared" si="1125"/>
        <v>0</v>
      </c>
      <c r="V643" s="103"/>
      <c r="W643" s="103"/>
      <c r="X643" s="103"/>
      <c r="Y643" s="103"/>
      <c r="Z643" s="105">
        <f t="shared" si="888"/>
        <v>0</v>
      </c>
      <c r="AA643" s="103">
        <f t="shared" si="1126"/>
        <v>0</v>
      </c>
    </row>
    <row r="644" spans="1:27" x14ac:dyDescent="0.2">
      <c r="A644" s="116">
        <v>5103</v>
      </c>
      <c r="B644" s="122" t="s">
        <v>126</v>
      </c>
      <c r="C644" s="15"/>
      <c r="D644" s="35">
        <v>0</v>
      </c>
      <c r="E644" s="45"/>
      <c r="F644" s="39"/>
      <c r="G644" s="16">
        <f t="shared" si="1117"/>
        <v>0</v>
      </c>
      <c r="H644" s="11">
        <v>1</v>
      </c>
      <c r="I644" s="35" t="s">
        <v>272</v>
      </c>
      <c r="J644" s="45"/>
      <c r="K644" s="64">
        <f t="shared" si="1118"/>
        <v>0</v>
      </c>
      <c r="N644" s="13">
        <f t="shared" si="1119"/>
        <v>0</v>
      </c>
      <c r="O644" s="13">
        <f t="shared" si="1120"/>
        <v>0</v>
      </c>
      <c r="P644" s="13">
        <f t="shared" si="1121"/>
        <v>0</v>
      </c>
      <c r="Q644" s="13">
        <f t="shared" si="1122"/>
        <v>0</v>
      </c>
      <c r="R644" s="13">
        <f t="shared" si="1123"/>
        <v>0</v>
      </c>
      <c r="S644" s="14">
        <f t="shared" si="1124"/>
        <v>0</v>
      </c>
      <c r="T644" s="86"/>
      <c r="U644" s="64">
        <f t="shared" si="1125"/>
        <v>0</v>
      </c>
      <c r="V644" s="103"/>
      <c r="W644" s="103"/>
      <c r="X644" s="103"/>
      <c r="Y644" s="103"/>
      <c r="Z644" s="105">
        <f t="shared" si="888"/>
        <v>0</v>
      </c>
      <c r="AA644" s="103">
        <f t="shared" si="1126"/>
        <v>0</v>
      </c>
    </row>
    <row r="645" spans="1:27" x14ac:dyDescent="0.2">
      <c r="A645" s="116">
        <v>5110</v>
      </c>
      <c r="B645" s="122" t="s">
        <v>518</v>
      </c>
      <c r="C645" s="15"/>
      <c r="D645" s="35"/>
      <c r="E645" s="45">
        <f>ed*0.4</f>
        <v>0</v>
      </c>
      <c r="F645" s="39"/>
      <c r="G645" s="16">
        <f t="shared" si="1117"/>
        <v>0</v>
      </c>
      <c r="H645" s="11">
        <v>1</v>
      </c>
      <c r="I645" s="35" t="s">
        <v>272</v>
      </c>
      <c r="J645" s="45"/>
      <c r="K645" s="64">
        <f t="shared" si="1118"/>
        <v>0</v>
      </c>
      <c r="N645" s="13">
        <f t="shared" si="1119"/>
        <v>0</v>
      </c>
      <c r="O645" s="13">
        <f t="shared" si="1120"/>
        <v>0</v>
      </c>
      <c r="P645" s="13">
        <f t="shared" si="1121"/>
        <v>0</v>
      </c>
      <c r="Q645" s="13">
        <f t="shared" si="1122"/>
        <v>0</v>
      </c>
      <c r="R645" s="13">
        <f t="shared" si="1123"/>
        <v>0</v>
      </c>
      <c r="S645" s="14">
        <f t="shared" si="1124"/>
        <v>0</v>
      </c>
      <c r="T645" s="86"/>
      <c r="U645" s="64">
        <f t="shared" si="1125"/>
        <v>0</v>
      </c>
      <c r="V645" s="103"/>
      <c r="W645" s="103"/>
      <c r="X645" s="103"/>
      <c r="Y645" s="103"/>
      <c r="Z645" s="105">
        <f t="shared" si="888"/>
        <v>0</v>
      </c>
      <c r="AA645" s="103">
        <f t="shared" si="1126"/>
        <v>0</v>
      </c>
    </row>
    <row r="646" spans="1:27" x14ac:dyDescent="0.2">
      <c r="A646" s="116" t="s">
        <v>376</v>
      </c>
      <c r="B646" s="122" t="s">
        <v>42</v>
      </c>
      <c r="C646" s="15"/>
      <c r="D646" s="35"/>
      <c r="E646" s="35">
        <v>1</v>
      </c>
      <c r="F646" s="39"/>
      <c r="G646" s="16">
        <f t="shared" si="1117"/>
        <v>1</v>
      </c>
      <c r="H646" s="11">
        <v>1</v>
      </c>
      <c r="I646" s="35" t="s">
        <v>273</v>
      </c>
      <c r="J646" s="45"/>
      <c r="K646" s="64">
        <f t="shared" si="1118"/>
        <v>0</v>
      </c>
      <c r="N646" s="13">
        <f t="shared" si="1119"/>
        <v>0</v>
      </c>
      <c r="O646" s="13">
        <f t="shared" si="1120"/>
        <v>0</v>
      </c>
      <c r="P646" s="13">
        <f t="shared" si="1121"/>
        <v>0</v>
      </c>
      <c r="Q646" s="13">
        <f t="shared" si="1122"/>
        <v>0</v>
      </c>
      <c r="R646" s="13">
        <f t="shared" si="1123"/>
        <v>0</v>
      </c>
      <c r="S646" s="14">
        <f t="shared" si="1124"/>
        <v>0</v>
      </c>
      <c r="T646" s="86"/>
      <c r="U646" s="64">
        <f t="shared" si="1125"/>
        <v>0</v>
      </c>
      <c r="V646" s="103"/>
      <c r="W646" s="103"/>
      <c r="X646" s="103"/>
      <c r="Y646" s="103"/>
      <c r="Z646" s="105">
        <f t="shared" si="888"/>
        <v>0</v>
      </c>
      <c r="AA646" s="103">
        <f t="shared" si="1126"/>
        <v>0</v>
      </c>
    </row>
    <row r="647" spans="1:27" x14ac:dyDescent="0.2">
      <c r="A647" s="116">
        <v>5140</v>
      </c>
      <c r="B647" s="122" t="s">
        <v>377</v>
      </c>
      <c r="C647" s="15"/>
      <c r="D647" s="35"/>
      <c r="E647" s="45">
        <f>ed</f>
        <v>0</v>
      </c>
      <c r="F647" s="39"/>
      <c r="G647" s="16">
        <f t="shared" si="1117"/>
        <v>0</v>
      </c>
      <c r="H647" s="11">
        <v>1</v>
      </c>
      <c r="I647" s="35" t="s">
        <v>552</v>
      </c>
      <c r="J647" s="45"/>
      <c r="K647" s="64">
        <f t="shared" si="1118"/>
        <v>0</v>
      </c>
      <c r="N647" s="13">
        <f t="shared" si="1119"/>
        <v>0</v>
      </c>
      <c r="O647" s="13">
        <f t="shared" si="1120"/>
        <v>0</v>
      </c>
      <c r="P647" s="13">
        <f t="shared" si="1121"/>
        <v>0</v>
      </c>
      <c r="Q647" s="13">
        <f t="shared" si="1122"/>
        <v>0</v>
      </c>
      <c r="R647" s="13">
        <f t="shared" si="1123"/>
        <v>0</v>
      </c>
      <c r="S647" s="14">
        <f t="shared" si="1124"/>
        <v>0</v>
      </c>
      <c r="T647" s="86"/>
      <c r="U647" s="64">
        <f t="shared" si="1125"/>
        <v>0</v>
      </c>
      <c r="V647" s="103"/>
      <c r="W647" s="103"/>
      <c r="X647" s="103"/>
      <c r="Y647" s="103"/>
      <c r="Z647" s="105">
        <f t="shared" si="888"/>
        <v>0</v>
      </c>
      <c r="AA647" s="103">
        <f t="shared" si="1126"/>
        <v>0</v>
      </c>
    </row>
    <row r="648" spans="1:27" x14ac:dyDescent="0.2">
      <c r="A648" s="116" t="s">
        <v>803</v>
      </c>
      <c r="B648" s="122" t="s">
        <v>806</v>
      </c>
      <c r="C648" s="15"/>
      <c r="D648" s="35"/>
      <c r="E648" s="35">
        <v>1</v>
      </c>
      <c r="F648" s="39"/>
      <c r="G648" s="16">
        <f t="shared" ref="G648" si="1127">SUM(D648:F648)</f>
        <v>1</v>
      </c>
      <c r="H648" s="11">
        <v>1</v>
      </c>
      <c r="I648" s="35" t="s">
        <v>226</v>
      </c>
      <c r="J648" s="45"/>
      <c r="K648" s="64">
        <f t="shared" ref="K648:K650" si="1128">G648*H648*J648</f>
        <v>0</v>
      </c>
      <c r="N648" s="13">
        <f t="shared" ref="N648:N650" si="1129">L648+M648</f>
        <v>0</v>
      </c>
      <c r="O648" s="13">
        <f t="shared" ref="O648:O650" si="1130">MAX(K648-N648,0)</f>
        <v>0</v>
      </c>
      <c r="P648" s="13">
        <f t="shared" ref="P648:P650" si="1131">N648+O648</f>
        <v>0</v>
      </c>
      <c r="Q648" s="13">
        <f t="shared" ref="Q648:Q650" si="1132">K648-P648</f>
        <v>0</v>
      </c>
      <c r="R648" s="13">
        <f t="shared" ref="R648:R650" si="1133">S648-K648</f>
        <v>0</v>
      </c>
      <c r="S648" s="14">
        <f t="shared" ref="S648:S650" si="1134">K648</f>
        <v>0</v>
      </c>
      <c r="T648" s="86"/>
      <c r="U648" s="64">
        <f t="shared" ref="U648:U650" si="1135">MAX(K648-SUM(V648:Y648),0)</f>
        <v>0</v>
      </c>
      <c r="V648" s="103"/>
      <c r="W648" s="103"/>
      <c r="X648" s="103"/>
      <c r="Y648" s="103"/>
      <c r="Z648" s="105">
        <f t="shared" ref="Z648:Z650" si="1136">K648-SUM(U648:Y648)</f>
        <v>0</v>
      </c>
      <c r="AA648" s="111"/>
    </row>
    <row r="649" spans="1:27" x14ac:dyDescent="0.2">
      <c r="A649" s="116" t="s">
        <v>379</v>
      </c>
      <c r="B649" s="122" t="s">
        <v>807</v>
      </c>
      <c r="C649" s="15"/>
      <c r="D649" s="35"/>
      <c r="E649" s="35">
        <v>1</v>
      </c>
      <c r="F649" s="39"/>
      <c r="G649" s="16">
        <f t="shared" ref="G649" si="1137">SUM(D649:F649)</f>
        <v>1</v>
      </c>
      <c r="H649" s="11">
        <v>1</v>
      </c>
      <c r="I649" s="35" t="s">
        <v>226</v>
      </c>
      <c r="J649" s="45"/>
      <c r="K649" s="64">
        <f t="shared" si="1128"/>
        <v>0</v>
      </c>
      <c r="N649" s="13">
        <f t="shared" si="1129"/>
        <v>0</v>
      </c>
      <c r="O649" s="13">
        <f t="shared" si="1130"/>
        <v>0</v>
      </c>
      <c r="P649" s="13">
        <f t="shared" si="1131"/>
        <v>0</v>
      </c>
      <c r="Q649" s="13">
        <f t="shared" si="1132"/>
        <v>0</v>
      </c>
      <c r="R649" s="13">
        <f t="shared" si="1133"/>
        <v>0</v>
      </c>
      <c r="S649" s="14">
        <f t="shared" si="1134"/>
        <v>0</v>
      </c>
      <c r="T649" s="86"/>
      <c r="U649" s="64">
        <f t="shared" si="1135"/>
        <v>0</v>
      </c>
      <c r="V649" s="103"/>
      <c r="W649" s="103"/>
      <c r="X649" s="103"/>
      <c r="Y649" s="103"/>
      <c r="Z649" s="105">
        <f t="shared" si="1136"/>
        <v>0</v>
      </c>
      <c r="AA649" s="111"/>
    </row>
    <row r="650" spans="1:27" x14ac:dyDescent="0.2">
      <c r="A650" s="116" t="s">
        <v>804</v>
      </c>
      <c r="B650" s="123" t="s">
        <v>808</v>
      </c>
      <c r="C650" s="15"/>
      <c r="D650" s="35"/>
      <c r="E650" s="35">
        <v>1</v>
      </c>
      <c r="F650" s="39"/>
      <c r="G650" s="16">
        <f t="shared" ref="G650" si="1138">SUM(D650:F650)</f>
        <v>1</v>
      </c>
      <c r="H650" s="11">
        <v>1</v>
      </c>
      <c r="I650" s="35" t="s">
        <v>226</v>
      </c>
      <c r="J650" s="45"/>
      <c r="K650" s="64">
        <f t="shared" si="1128"/>
        <v>0</v>
      </c>
      <c r="N650" s="13">
        <f t="shared" si="1129"/>
        <v>0</v>
      </c>
      <c r="O650" s="13">
        <f t="shared" si="1130"/>
        <v>0</v>
      </c>
      <c r="P650" s="13">
        <f t="shared" si="1131"/>
        <v>0</v>
      </c>
      <c r="Q650" s="13">
        <f t="shared" si="1132"/>
        <v>0</v>
      </c>
      <c r="R650" s="13">
        <f t="shared" si="1133"/>
        <v>0</v>
      </c>
      <c r="S650" s="14">
        <f t="shared" si="1134"/>
        <v>0</v>
      </c>
      <c r="T650" s="86"/>
      <c r="U650" s="64">
        <f t="shared" si="1135"/>
        <v>0</v>
      </c>
      <c r="V650" s="103"/>
      <c r="W650" s="103"/>
      <c r="X650" s="103"/>
      <c r="Y650" s="103"/>
      <c r="Z650" s="105">
        <f t="shared" si="1136"/>
        <v>0</v>
      </c>
      <c r="AA650" s="103">
        <f t="shared" si="1126"/>
        <v>0</v>
      </c>
    </row>
    <row r="651" spans="1:27" x14ac:dyDescent="0.2">
      <c r="A651" s="116" t="s">
        <v>805</v>
      </c>
      <c r="B651" s="123" t="s">
        <v>809</v>
      </c>
      <c r="C651" s="15"/>
      <c r="D651" s="35"/>
      <c r="E651" s="35">
        <v>1</v>
      </c>
      <c r="F651" s="39"/>
      <c r="G651" s="16">
        <f t="shared" si="1117"/>
        <v>1</v>
      </c>
      <c r="H651" s="11">
        <v>1</v>
      </c>
      <c r="I651" s="35" t="s">
        <v>226</v>
      </c>
      <c r="J651" s="45"/>
      <c r="K651" s="64">
        <f t="shared" si="1118"/>
        <v>0</v>
      </c>
      <c r="N651" s="13">
        <f t="shared" si="1119"/>
        <v>0</v>
      </c>
      <c r="O651" s="13">
        <f t="shared" si="1120"/>
        <v>0</v>
      </c>
      <c r="P651" s="13">
        <f t="shared" si="1121"/>
        <v>0</v>
      </c>
      <c r="Q651" s="13">
        <f t="shared" si="1122"/>
        <v>0</v>
      </c>
      <c r="R651" s="13">
        <f t="shared" si="1123"/>
        <v>0</v>
      </c>
      <c r="S651" s="14">
        <f t="shared" si="1124"/>
        <v>0</v>
      </c>
      <c r="T651" s="86"/>
      <c r="U651" s="64">
        <f t="shared" si="1125"/>
        <v>0</v>
      </c>
      <c r="V651" s="103"/>
      <c r="W651" s="103"/>
      <c r="X651" s="103"/>
      <c r="Y651" s="103"/>
      <c r="Z651" s="105">
        <f t="shared" si="888"/>
        <v>0</v>
      </c>
      <c r="AA651" s="111"/>
    </row>
    <row r="652" spans="1:27" x14ac:dyDescent="0.2">
      <c r="A652" s="116">
        <v>5170</v>
      </c>
      <c r="B652" s="122" t="s">
        <v>802</v>
      </c>
      <c r="C652" s="15"/>
      <c r="D652" s="35"/>
      <c r="E652" s="35">
        <v>1</v>
      </c>
      <c r="F652" s="39"/>
      <c r="G652" s="16">
        <f t="shared" si="1117"/>
        <v>1</v>
      </c>
      <c r="H652" s="11">
        <v>1</v>
      </c>
      <c r="I652" s="35" t="s">
        <v>226</v>
      </c>
      <c r="J652" s="45"/>
      <c r="K652" s="64">
        <f t="shared" si="1118"/>
        <v>0</v>
      </c>
      <c r="N652" s="13">
        <f t="shared" si="1119"/>
        <v>0</v>
      </c>
      <c r="O652" s="13">
        <f t="shared" si="1120"/>
        <v>0</v>
      </c>
      <c r="P652" s="13">
        <f t="shared" si="1121"/>
        <v>0</v>
      </c>
      <c r="Q652" s="13">
        <f t="shared" si="1122"/>
        <v>0</v>
      </c>
      <c r="R652" s="13">
        <f t="shared" si="1123"/>
        <v>0</v>
      </c>
      <c r="S652" s="14">
        <f t="shared" si="1124"/>
        <v>0</v>
      </c>
      <c r="T652" s="86"/>
      <c r="U652" s="64">
        <f t="shared" si="1125"/>
        <v>0</v>
      </c>
      <c r="V652" s="103"/>
      <c r="W652" s="103"/>
      <c r="X652" s="103"/>
      <c r="Y652" s="103"/>
      <c r="Z652" s="105">
        <f t="shared" si="888"/>
        <v>0</v>
      </c>
      <c r="AA652" s="103">
        <f t="shared" si="1126"/>
        <v>0</v>
      </c>
    </row>
    <row r="653" spans="1:27" x14ac:dyDescent="0.2">
      <c r="A653" s="116"/>
      <c r="B653" s="124" t="s">
        <v>265</v>
      </c>
      <c r="C653" s="15"/>
      <c r="D653" s="35"/>
      <c r="E653" s="45"/>
      <c r="F653" s="39"/>
      <c r="G653" s="16"/>
      <c r="I653" s="35"/>
      <c r="J653" s="45"/>
      <c r="K653" s="66">
        <f>SUM(K642:K652)</f>
        <v>0</v>
      </c>
      <c r="L653" s="22"/>
      <c r="M653" s="22"/>
      <c r="N653" s="22">
        <f t="shared" ref="N653:Y653" si="1139">SUM(N642:N652)</f>
        <v>0</v>
      </c>
      <c r="O653" s="22">
        <f t="shared" si="1139"/>
        <v>0</v>
      </c>
      <c r="P653" s="22">
        <f t="shared" si="1139"/>
        <v>0</v>
      </c>
      <c r="Q653" s="22">
        <f t="shared" si="1139"/>
        <v>0</v>
      </c>
      <c r="R653" s="22">
        <f t="shared" si="1139"/>
        <v>0</v>
      </c>
      <c r="S653" s="23">
        <f t="shared" si="1139"/>
        <v>0</v>
      </c>
      <c r="T653" s="85">
        <f t="shared" si="1139"/>
        <v>0</v>
      </c>
      <c r="U653" s="66">
        <f t="shared" si="1139"/>
        <v>0</v>
      </c>
      <c r="V653" s="112">
        <f t="shared" si="1139"/>
        <v>0</v>
      </c>
      <c r="W653" s="112">
        <f t="shared" si="1139"/>
        <v>0</v>
      </c>
      <c r="X653" s="112"/>
      <c r="Y653" s="112">
        <f t="shared" si="1139"/>
        <v>0</v>
      </c>
      <c r="Z653" s="66">
        <f>SUM(Z642:Z652)</f>
        <v>0</v>
      </c>
      <c r="AA653" s="112">
        <f>SUM(AA642:AA652)</f>
        <v>0</v>
      </c>
    </row>
    <row r="654" spans="1:27" x14ac:dyDescent="0.2">
      <c r="A654" s="116"/>
      <c r="B654" s="122"/>
      <c r="C654" s="15"/>
      <c r="F654" s="11"/>
      <c r="J654" s="45"/>
      <c r="P654" s="13"/>
      <c r="T654" s="86"/>
      <c r="U654" s="64"/>
      <c r="V654" s="103"/>
      <c r="W654" s="103"/>
      <c r="X654" s="103"/>
      <c r="Y654" s="103"/>
      <c r="AA654" s="103"/>
    </row>
    <row r="655" spans="1:27" x14ac:dyDescent="0.2">
      <c r="A655" s="118" t="s">
        <v>214</v>
      </c>
      <c r="B655" s="98" t="s">
        <v>252</v>
      </c>
      <c r="C655" s="15"/>
      <c r="D655" s="35"/>
      <c r="E655" s="45"/>
      <c r="F655" s="39"/>
      <c r="G655" s="16"/>
      <c r="I655" s="35"/>
      <c r="J655" s="45"/>
      <c r="P655" s="13"/>
      <c r="T655" s="86"/>
      <c r="U655" s="64"/>
      <c r="V655" s="103"/>
      <c r="W655" s="103"/>
      <c r="X655" s="103"/>
      <c r="Y655" s="103"/>
      <c r="AA655" s="103"/>
    </row>
    <row r="656" spans="1:27" x14ac:dyDescent="0.2">
      <c r="A656" s="116">
        <v>5201</v>
      </c>
      <c r="B656" s="122" t="s">
        <v>127</v>
      </c>
      <c r="C656" s="15"/>
      <c r="D656" s="35"/>
      <c r="E656" s="35">
        <v>1</v>
      </c>
      <c r="F656" s="39"/>
      <c r="G656" s="16">
        <f t="shared" ref="G656:G657" si="1140">SUM(D656:F656)</f>
        <v>1</v>
      </c>
      <c r="H656" s="11">
        <v>1</v>
      </c>
      <c r="I656" s="35" t="s">
        <v>226</v>
      </c>
      <c r="J656" s="45"/>
      <c r="K656" s="64">
        <f t="shared" ref="K656:K657" si="1141">G656*H656*J656</f>
        <v>0</v>
      </c>
      <c r="N656" s="13">
        <f t="shared" ref="N656:N657" si="1142">L656+M656</f>
        <v>0</v>
      </c>
      <c r="O656" s="13">
        <f t="shared" ref="O656:O657" si="1143">MAX(K656-N656,0)</f>
        <v>0</v>
      </c>
      <c r="P656" s="13">
        <f t="shared" ref="P656:P657" si="1144">N656+O656</f>
        <v>0</v>
      </c>
      <c r="Q656" s="13">
        <f t="shared" ref="Q656:Q657" si="1145">K656-P656</f>
        <v>0</v>
      </c>
      <c r="R656" s="13">
        <f t="shared" ref="R656:R657" si="1146">S656-K656</f>
        <v>0</v>
      </c>
      <c r="S656" s="14">
        <f>K656</f>
        <v>0</v>
      </c>
      <c r="T656" s="86"/>
      <c r="U656" s="64">
        <f t="shared" ref="U656:U657" si="1147">MAX(K656-SUM(V656:Y656),0)</f>
        <v>0</v>
      </c>
      <c r="V656" s="103"/>
      <c r="W656" s="103"/>
      <c r="X656" s="103"/>
      <c r="Y656" s="103"/>
      <c r="Z656" s="105">
        <f t="shared" ref="Z656:Z702" si="1148">K656-SUM(U656:Y656)</f>
        <v>0</v>
      </c>
      <c r="AA656" s="103">
        <f t="shared" ref="AA656:AA661" si="1149">U656</f>
        <v>0</v>
      </c>
    </row>
    <row r="657" spans="1:27" x14ac:dyDescent="0.2">
      <c r="A657" s="116" t="s">
        <v>129</v>
      </c>
      <c r="B657" s="122" t="s">
        <v>373</v>
      </c>
      <c r="C657" s="15"/>
      <c r="D657" s="35"/>
      <c r="E657" s="35">
        <v>1</v>
      </c>
      <c r="F657" s="39"/>
      <c r="G657" s="16">
        <f t="shared" si="1140"/>
        <v>1</v>
      </c>
      <c r="H657" s="11">
        <v>1</v>
      </c>
      <c r="I657" s="35" t="s">
        <v>226</v>
      </c>
      <c r="J657" s="45">
        <f>IF(orch="ja",20000,0)</f>
        <v>0</v>
      </c>
      <c r="K657" s="64">
        <f t="shared" si="1141"/>
        <v>0</v>
      </c>
      <c r="N657" s="13">
        <f t="shared" si="1142"/>
        <v>0</v>
      </c>
      <c r="O657" s="13">
        <f t="shared" si="1143"/>
        <v>0</v>
      </c>
      <c r="P657" s="13">
        <f t="shared" si="1144"/>
        <v>0</v>
      </c>
      <c r="Q657" s="13">
        <f t="shared" si="1145"/>
        <v>0</v>
      </c>
      <c r="R657" s="13">
        <f t="shared" si="1146"/>
        <v>0</v>
      </c>
      <c r="S657" s="14">
        <f>K657</f>
        <v>0</v>
      </c>
      <c r="T657" s="86"/>
      <c r="U657" s="64">
        <f t="shared" si="1147"/>
        <v>0</v>
      </c>
      <c r="V657" s="103"/>
      <c r="W657" s="103"/>
      <c r="X657" s="103"/>
      <c r="Y657" s="103"/>
      <c r="Z657" s="105">
        <f t="shared" si="1148"/>
        <v>0</v>
      </c>
      <c r="AA657" s="103">
        <f t="shared" si="1149"/>
        <v>0</v>
      </c>
    </row>
    <row r="658" spans="1:27" x14ac:dyDescent="0.2">
      <c r="A658" s="116">
        <v>5203</v>
      </c>
      <c r="B658" s="122" t="s">
        <v>799</v>
      </c>
      <c r="C658" s="15"/>
      <c r="D658" s="35"/>
      <c r="E658" s="35">
        <v>1</v>
      </c>
      <c r="F658" s="39"/>
      <c r="G658" s="16">
        <f t="shared" ref="G658:G659" si="1150">SUM(D658:F658)</f>
        <v>1</v>
      </c>
      <c r="H658" s="11">
        <v>1</v>
      </c>
      <c r="I658" s="35" t="s">
        <v>226</v>
      </c>
      <c r="J658" s="45"/>
      <c r="K658" s="64">
        <f t="shared" ref="K658" si="1151">G658*H658*J658</f>
        <v>0</v>
      </c>
      <c r="N658" s="13">
        <f t="shared" ref="N658" si="1152">L658+M658</f>
        <v>0</v>
      </c>
      <c r="O658" s="13">
        <f t="shared" ref="O658" si="1153">MAX(K658-N658,0)</f>
        <v>0</v>
      </c>
      <c r="P658" s="13">
        <f t="shared" ref="P658" si="1154">N658+O658</f>
        <v>0</v>
      </c>
      <c r="Q658" s="13">
        <f t="shared" ref="Q658" si="1155">K658-P658</f>
        <v>0</v>
      </c>
      <c r="R658" s="13">
        <f t="shared" ref="R658" si="1156">S658-K658</f>
        <v>0</v>
      </c>
      <c r="S658" s="14">
        <f>K658</f>
        <v>0</v>
      </c>
      <c r="T658" s="86"/>
      <c r="U658" s="64">
        <f t="shared" ref="U658" si="1157">MAX(K658-SUM(V658:Y658),0)</f>
        <v>0</v>
      </c>
      <c r="V658" s="103"/>
      <c r="W658" s="103"/>
      <c r="X658" s="103"/>
      <c r="Y658" s="103"/>
      <c r="Z658" s="105">
        <f t="shared" ref="Z658" si="1158">K658-SUM(U658:Y658)</f>
        <v>0</v>
      </c>
      <c r="AA658" s="103">
        <f t="shared" si="1149"/>
        <v>0</v>
      </c>
    </row>
    <row r="659" spans="1:27" x14ac:dyDescent="0.2">
      <c r="A659" s="116">
        <v>5210</v>
      </c>
      <c r="B659" s="122" t="s">
        <v>800</v>
      </c>
      <c r="C659" s="15"/>
      <c r="D659" s="35"/>
      <c r="E659" s="35">
        <v>1</v>
      </c>
      <c r="F659" s="39"/>
      <c r="G659" s="16">
        <f t="shared" si="1150"/>
        <v>1</v>
      </c>
      <c r="H659" s="11">
        <v>1</v>
      </c>
      <c r="I659" s="35" t="s">
        <v>226</v>
      </c>
      <c r="J659" s="45"/>
      <c r="K659" s="64">
        <f t="shared" ref="K659:K662" si="1159">G659*H659*J659</f>
        <v>0</v>
      </c>
      <c r="N659" s="13">
        <f t="shared" ref="N659:N662" si="1160">L659+M659</f>
        <v>0</v>
      </c>
      <c r="O659" s="13">
        <f t="shared" ref="O659:O662" si="1161">MAX(K659-N659,0)</f>
        <v>0</v>
      </c>
      <c r="P659" s="13">
        <f t="shared" ref="P659:P662" si="1162">N659+O659</f>
        <v>0</v>
      </c>
      <c r="Q659" s="13">
        <f t="shared" ref="Q659:Q662" si="1163">K659-P659</f>
        <v>0</v>
      </c>
      <c r="R659" s="13">
        <f t="shared" ref="R659:R662" si="1164">S659-K659</f>
        <v>0</v>
      </c>
      <c r="S659" s="14">
        <f t="shared" ref="S659:S662" si="1165">K659</f>
        <v>0</v>
      </c>
      <c r="T659" s="86"/>
      <c r="U659" s="64">
        <f t="shared" ref="U659:U662" si="1166">MAX(K659-SUM(V659:Y659),0)</f>
        <v>0</v>
      </c>
      <c r="V659" s="103"/>
      <c r="W659" s="103"/>
      <c r="X659" s="103"/>
      <c r="Y659" s="103"/>
      <c r="Z659" s="105">
        <f t="shared" ref="Z659:Z662" si="1167">K659-SUM(U659:Y659)</f>
        <v>0</v>
      </c>
      <c r="AA659" s="103">
        <f t="shared" si="1149"/>
        <v>0</v>
      </c>
    </row>
    <row r="660" spans="1:27" x14ac:dyDescent="0.2">
      <c r="A660" s="116" t="s">
        <v>371</v>
      </c>
      <c r="B660" s="122" t="s">
        <v>372</v>
      </c>
      <c r="C660" s="15"/>
      <c r="D660" s="35"/>
      <c r="E660" s="35">
        <v>1</v>
      </c>
      <c r="F660" s="39"/>
      <c r="G660" s="16">
        <f t="shared" ref="G660:G662" si="1168">SUM(D660:F660)</f>
        <v>1</v>
      </c>
      <c r="H660" s="11">
        <v>1</v>
      </c>
      <c r="I660" s="35" t="s">
        <v>226</v>
      </c>
      <c r="J660" s="45"/>
      <c r="K660" s="64">
        <f t="shared" si="1159"/>
        <v>0</v>
      </c>
      <c r="N660" s="13">
        <f t="shared" si="1160"/>
        <v>0</v>
      </c>
      <c r="O660" s="13">
        <f t="shared" si="1161"/>
        <v>0</v>
      </c>
      <c r="P660" s="13">
        <f t="shared" si="1162"/>
        <v>0</v>
      </c>
      <c r="Q660" s="13">
        <f t="shared" si="1163"/>
        <v>0</v>
      </c>
      <c r="R660" s="13">
        <f t="shared" si="1164"/>
        <v>0</v>
      </c>
      <c r="S660" s="14">
        <f t="shared" si="1165"/>
        <v>0</v>
      </c>
      <c r="T660" s="86"/>
      <c r="U660" s="64">
        <f t="shared" si="1166"/>
        <v>0</v>
      </c>
      <c r="V660" s="103"/>
      <c r="W660" s="103"/>
      <c r="X660" s="103"/>
      <c r="Y660" s="103"/>
      <c r="Z660" s="105">
        <f t="shared" si="1167"/>
        <v>0</v>
      </c>
      <c r="AA660" s="103">
        <f t="shared" si="1149"/>
        <v>0</v>
      </c>
    </row>
    <row r="661" spans="1:27" x14ac:dyDescent="0.2">
      <c r="A661" s="116">
        <v>5244</v>
      </c>
      <c r="B661" s="122" t="s">
        <v>801</v>
      </c>
      <c r="C661" s="15"/>
      <c r="D661" s="35"/>
      <c r="E661" s="35">
        <v>1</v>
      </c>
      <c r="F661" s="39"/>
      <c r="G661" s="16">
        <f t="shared" si="1168"/>
        <v>1</v>
      </c>
      <c r="H661" s="11">
        <v>1</v>
      </c>
      <c r="I661" s="35" t="s">
        <v>226</v>
      </c>
      <c r="J661" s="45"/>
      <c r="K661" s="64">
        <f t="shared" si="1159"/>
        <v>0</v>
      </c>
      <c r="N661" s="13">
        <f t="shared" si="1160"/>
        <v>0</v>
      </c>
      <c r="O661" s="13">
        <f t="shared" si="1161"/>
        <v>0</v>
      </c>
      <c r="P661" s="13">
        <f t="shared" si="1162"/>
        <v>0</v>
      </c>
      <c r="Q661" s="13">
        <f t="shared" si="1163"/>
        <v>0</v>
      </c>
      <c r="R661" s="13">
        <f t="shared" si="1164"/>
        <v>0</v>
      </c>
      <c r="S661" s="14">
        <f t="shared" si="1165"/>
        <v>0</v>
      </c>
      <c r="T661" s="86"/>
      <c r="U661" s="64">
        <f t="shared" si="1166"/>
        <v>0</v>
      </c>
      <c r="V661" s="103"/>
      <c r="W661" s="103"/>
      <c r="X661" s="103"/>
      <c r="Y661" s="103"/>
      <c r="Z661" s="105">
        <f t="shared" si="1167"/>
        <v>0</v>
      </c>
      <c r="AA661" s="103">
        <f t="shared" si="1149"/>
        <v>0</v>
      </c>
    </row>
    <row r="662" spans="1:27" x14ac:dyDescent="0.2">
      <c r="A662" s="116">
        <v>5247</v>
      </c>
      <c r="B662" s="122" t="s">
        <v>130</v>
      </c>
      <c r="C662" s="15"/>
      <c r="D662" s="35"/>
      <c r="E662" s="35">
        <v>1</v>
      </c>
      <c r="F662" s="39"/>
      <c r="G662" s="16">
        <f t="shared" si="1168"/>
        <v>1</v>
      </c>
      <c r="H662" s="11">
        <v>1</v>
      </c>
      <c r="I662" s="35" t="s">
        <v>226</v>
      </c>
      <c r="J662" s="45"/>
      <c r="K662" s="64">
        <f t="shared" si="1159"/>
        <v>0</v>
      </c>
      <c r="N662" s="13">
        <f t="shared" si="1160"/>
        <v>0</v>
      </c>
      <c r="O662" s="13">
        <f t="shared" si="1161"/>
        <v>0</v>
      </c>
      <c r="P662" s="13">
        <f t="shared" si="1162"/>
        <v>0</v>
      </c>
      <c r="Q662" s="13">
        <f t="shared" si="1163"/>
        <v>0</v>
      </c>
      <c r="R662" s="13">
        <f t="shared" si="1164"/>
        <v>0</v>
      </c>
      <c r="S662" s="14">
        <f t="shared" si="1165"/>
        <v>0</v>
      </c>
      <c r="T662" s="86"/>
      <c r="U662" s="64">
        <f t="shared" si="1166"/>
        <v>0</v>
      </c>
      <c r="V662" s="103"/>
      <c r="W662" s="103"/>
      <c r="X662" s="103"/>
      <c r="Y662" s="103"/>
      <c r="Z662" s="105">
        <f t="shared" si="1167"/>
        <v>0</v>
      </c>
      <c r="AA662" s="111"/>
    </row>
    <row r="663" spans="1:27" x14ac:dyDescent="0.2">
      <c r="A663" s="62"/>
      <c r="B663" s="124" t="s">
        <v>265</v>
      </c>
      <c r="C663" s="15"/>
      <c r="D663" s="35"/>
      <c r="E663" s="45"/>
      <c r="F663" s="39"/>
      <c r="G663" s="16"/>
      <c r="I663" s="35"/>
      <c r="J663" s="45"/>
      <c r="K663" s="66">
        <f>SUM(K656:K662)</f>
        <v>0</v>
      </c>
      <c r="L663" s="22"/>
      <c r="M663" s="22"/>
      <c r="N663" s="22">
        <f t="shared" ref="N663:Y663" si="1169">SUM(N656:N662)</f>
        <v>0</v>
      </c>
      <c r="O663" s="22">
        <f t="shared" si="1169"/>
        <v>0</v>
      </c>
      <c r="P663" s="22">
        <f t="shared" si="1169"/>
        <v>0</v>
      </c>
      <c r="Q663" s="22">
        <f t="shared" si="1169"/>
        <v>0</v>
      </c>
      <c r="R663" s="22">
        <f t="shared" si="1169"/>
        <v>0</v>
      </c>
      <c r="S663" s="23">
        <f t="shared" si="1169"/>
        <v>0</v>
      </c>
      <c r="T663" s="85">
        <f t="shared" si="1169"/>
        <v>0</v>
      </c>
      <c r="U663" s="66">
        <f t="shared" si="1169"/>
        <v>0</v>
      </c>
      <c r="V663" s="112">
        <f t="shared" si="1169"/>
        <v>0</v>
      </c>
      <c r="W663" s="112">
        <f t="shared" si="1169"/>
        <v>0</v>
      </c>
      <c r="X663" s="112"/>
      <c r="Y663" s="112">
        <f t="shared" si="1169"/>
        <v>0</v>
      </c>
      <c r="Z663" s="66">
        <f>SUM(Z656:Z662)</f>
        <v>0</v>
      </c>
      <c r="AA663" s="112">
        <f>SUM(AA656:AA662)</f>
        <v>0</v>
      </c>
    </row>
    <row r="664" spans="1:27" x14ac:dyDescent="0.2">
      <c r="A664" s="62"/>
      <c r="B664" s="124"/>
      <c r="C664" s="15"/>
      <c r="D664" s="38"/>
      <c r="E664" s="38"/>
      <c r="F664" s="38"/>
      <c r="G664" s="38"/>
      <c r="H664" s="38"/>
      <c r="I664" s="38"/>
      <c r="J664" s="45"/>
      <c r="K664" s="72"/>
      <c r="P664" s="13"/>
      <c r="T664" s="81"/>
      <c r="U664" s="72"/>
      <c r="V664" s="103"/>
      <c r="W664" s="103"/>
      <c r="X664" s="103"/>
      <c r="Y664" s="103"/>
      <c r="AA664" s="103"/>
    </row>
    <row r="665" spans="1:27" ht="12" customHeight="1" x14ac:dyDescent="0.2">
      <c r="A665" s="118" t="s">
        <v>220</v>
      </c>
      <c r="B665" s="98" t="s">
        <v>253</v>
      </c>
      <c r="C665" s="15"/>
      <c r="D665" s="35"/>
      <c r="E665" s="45"/>
      <c r="F665" s="39"/>
      <c r="G665" s="16"/>
      <c r="I665" s="35"/>
      <c r="J665" s="45"/>
      <c r="P665" s="13"/>
      <c r="T665" s="86"/>
      <c r="U665" s="64"/>
      <c r="V665" s="103"/>
      <c r="W665" s="103"/>
      <c r="X665" s="103"/>
      <c r="Y665" s="103"/>
      <c r="AA665" s="103"/>
    </row>
    <row r="666" spans="1:27" x14ac:dyDescent="0.2">
      <c r="A666" s="116">
        <v>5301</v>
      </c>
      <c r="B666" s="122" t="s">
        <v>168</v>
      </c>
      <c r="C666" s="15"/>
      <c r="D666" s="35"/>
      <c r="E666" s="45">
        <f>esd</f>
        <v>0</v>
      </c>
      <c r="F666" s="39"/>
      <c r="G666" s="16">
        <f t="shared" ref="G666:G686" si="1170">SUM(D666:F666)</f>
        <v>0</v>
      </c>
      <c r="H666" s="11">
        <v>1</v>
      </c>
      <c r="I666" s="35" t="s">
        <v>272</v>
      </c>
      <c r="J666" s="45"/>
      <c r="K666" s="64">
        <f t="shared" ref="K666:K686" si="1171">G666*H666*J666</f>
        <v>0</v>
      </c>
      <c r="N666" s="13">
        <f t="shared" ref="N666:N686" si="1172">L666+M666</f>
        <v>0</v>
      </c>
      <c r="O666" s="13">
        <f t="shared" ref="O666:O686" si="1173">MAX(K666-N666,0)</f>
        <v>0</v>
      </c>
      <c r="P666" s="13">
        <f t="shared" ref="P666:P686" si="1174">N666+O666</f>
        <v>0</v>
      </c>
      <c r="Q666" s="13">
        <f t="shared" ref="Q666:Q686" si="1175">K666-P666</f>
        <v>0</v>
      </c>
      <c r="R666" s="13">
        <f t="shared" ref="R666:R686" si="1176">S666-K666</f>
        <v>0</v>
      </c>
      <c r="S666" s="14">
        <f t="shared" ref="S666:S685" si="1177">K666</f>
        <v>0</v>
      </c>
      <c r="T666" s="86"/>
      <c r="U666" s="64">
        <f t="shared" ref="U666:U686" si="1178">MAX(K666-SUM(V666:Y666),0)</f>
        <v>0</v>
      </c>
      <c r="V666" s="103"/>
      <c r="W666" s="103"/>
      <c r="X666" s="103"/>
      <c r="Y666" s="103"/>
      <c r="Z666" s="105">
        <f t="shared" si="1148"/>
        <v>0</v>
      </c>
      <c r="AA666" s="103">
        <f t="shared" ref="AA666:AA684" si="1179">U666</f>
        <v>0</v>
      </c>
    </row>
    <row r="667" spans="1:27" x14ac:dyDescent="0.2">
      <c r="A667" s="116" t="s">
        <v>500</v>
      </c>
      <c r="B667" s="122" t="s">
        <v>499</v>
      </c>
      <c r="C667" s="15"/>
      <c r="D667" s="35"/>
      <c r="E667" s="45">
        <v>1</v>
      </c>
      <c r="F667" s="39"/>
      <c r="G667" s="16">
        <f t="shared" si="1170"/>
        <v>1</v>
      </c>
      <c r="H667" s="11">
        <v>1</v>
      </c>
      <c r="I667" s="35" t="s">
        <v>272</v>
      </c>
      <c r="J667" s="45"/>
      <c r="K667" s="64">
        <f t="shared" si="1171"/>
        <v>0</v>
      </c>
      <c r="N667" s="13">
        <f t="shared" si="1172"/>
        <v>0</v>
      </c>
      <c r="O667" s="13">
        <f t="shared" si="1173"/>
        <v>0</v>
      </c>
      <c r="P667" s="13">
        <f t="shared" si="1174"/>
        <v>0</v>
      </c>
      <c r="Q667" s="13">
        <f t="shared" si="1175"/>
        <v>0</v>
      </c>
      <c r="R667" s="13">
        <f t="shared" si="1176"/>
        <v>0</v>
      </c>
      <c r="S667" s="14">
        <f t="shared" si="1177"/>
        <v>0</v>
      </c>
      <c r="T667" s="86"/>
      <c r="U667" s="64">
        <f t="shared" si="1178"/>
        <v>0</v>
      </c>
      <c r="V667" s="103"/>
      <c r="W667" s="103"/>
      <c r="X667" s="103"/>
      <c r="Y667" s="103"/>
      <c r="Z667" s="105">
        <f t="shared" si="1148"/>
        <v>0</v>
      </c>
      <c r="AA667" s="103">
        <f t="shared" si="1179"/>
        <v>0</v>
      </c>
    </row>
    <row r="668" spans="1:27" x14ac:dyDescent="0.2">
      <c r="A668" s="116" t="s">
        <v>502</v>
      </c>
      <c r="B668" s="122" t="s">
        <v>501</v>
      </c>
      <c r="C668" s="15"/>
      <c r="D668" s="35"/>
      <c r="E668" s="45">
        <v>1</v>
      </c>
      <c r="F668" s="39"/>
      <c r="G668" s="16">
        <f t="shared" si="1170"/>
        <v>1</v>
      </c>
      <c r="H668" s="11">
        <v>1</v>
      </c>
      <c r="I668" s="35" t="s">
        <v>272</v>
      </c>
      <c r="J668" s="45"/>
      <c r="K668" s="64">
        <f t="shared" si="1171"/>
        <v>0</v>
      </c>
      <c r="N668" s="13">
        <f t="shared" si="1172"/>
        <v>0</v>
      </c>
      <c r="O668" s="13">
        <f t="shared" si="1173"/>
        <v>0</v>
      </c>
      <c r="P668" s="13">
        <f t="shared" si="1174"/>
        <v>0</v>
      </c>
      <c r="Q668" s="13">
        <f t="shared" si="1175"/>
        <v>0</v>
      </c>
      <c r="R668" s="13">
        <f t="shared" si="1176"/>
        <v>0</v>
      </c>
      <c r="S668" s="14">
        <f t="shared" si="1177"/>
        <v>0</v>
      </c>
      <c r="T668" s="86"/>
      <c r="U668" s="64">
        <f t="shared" si="1178"/>
        <v>0</v>
      </c>
      <c r="V668" s="103"/>
      <c r="W668" s="103"/>
      <c r="X668" s="103"/>
      <c r="Y668" s="103"/>
      <c r="Z668" s="105">
        <f t="shared" si="1148"/>
        <v>0</v>
      </c>
      <c r="AA668" s="103">
        <f t="shared" si="1179"/>
        <v>0</v>
      </c>
    </row>
    <row r="669" spans="1:27" x14ac:dyDescent="0.2">
      <c r="A669" s="116" t="s">
        <v>504</v>
      </c>
      <c r="B669" s="122" t="s">
        <v>503</v>
      </c>
      <c r="C669" s="15"/>
      <c r="D669" s="35"/>
      <c r="E669" s="45">
        <v>1</v>
      </c>
      <c r="F669" s="39"/>
      <c r="G669" s="16">
        <f t="shared" si="1170"/>
        <v>1</v>
      </c>
      <c r="H669" s="11">
        <v>1</v>
      </c>
      <c r="I669" s="35" t="s">
        <v>272</v>
      </c>
      <c r="J669" s="45"/>
      <c r="K669" s="64">
        <f t="shared" si="1171"/>
        <v>0</v>
      </c>
      <c r="N669" s="13">
        <f t="shared" si="1172"/>
        <v>0</v>
      </c>
      <c r="O669" s="13">
        <f t="shared" si="1173"/>
        <v>0</v>
      </c>
      <c r="P669" s="13">
        <f t="shared" si="1174"/>
        <v>0</v>
      </c>
      <c r="Q669" s="13">
        <f t="shared" si="1175"/>
        <v>0</v>
      </c>
      <c r="R669" s="13">
        <f t="shared" si="1176"/>
        <v>0</v>
      </c>
      <c r="S669" s="14">
        <f t="shared" si="1177"/>
        <v>0</v>
      </c>
      <c r="T669" s="86"/>
      <c r="U669" s="64">
        <f t="shared" si="1178"/>
        <v>0</v>
      </c>
      <c r="V669" s="103"/>
      <c r="W669" s="103"/>
      <c r="X669" s="103"/>
      <c r="Y669" s="103"/>
      <c r="Z669" s="105">
        <f t="shared" si="1148"/>
        <v>0</v>
      </c>
      <c r="AA669" s="103">
        <f t="shared" si="1179"/>
        <v>0</v>
      </c>
    </row>
    <row r="670" spans="1:27" x14ac:dyDescent="0.2">
      <c r="A670" s="116" t="s">
        <v>505</v>
      </c>
      <c r="B670" s="122" t="s">
        <v>506</v>
      </c>
      <c r="C670" s="15"/>
      <c r="D670" s="35"/>
      <c r="E670" s="45">
        <v>1</v>
      </c>
      <c r="F670" s="39"/>
      <c r="G670" s="16">
        <f t="shared" si="1170"/>
        <v>1</v>
      </c>
      <c r="H670" s="11">
        <v>1</v>
      </c>
      <c r="I670" s="35" t="s">
        <v>272</v>
      </c>
      <c r="J670" s="45"/>
      <c r="K670" s="64">
        <f t="shared" si="1171"/>
        <v>0</v>
      </c>
      <c r="N670" s="13">
        <f t="shared" si="1172"/>
        <v>0</v>
      </c>
      <c r="O670" s="13">
        <f t="shared" si="1173"/>
        <v>0</v>
      </c>
      <c r="P670" s="13">
        <f t="shared" si="1174"/>
        <v>0</v>
      </c>
      <c r="Q670" s="13">
        <f t="shared" si="1175"/>
        <v>0</v>
      </c>
      <c r="R670" s="13">
        <f t="shared" si="1176"/>
        <v>0</v>
      </c>
      <c r="S670" s="14">
        <f t="shared" si="1177"/>
        <v>0</v>
      </c>
      <c r="T670" s="86"/>
      <c r="U670" s="64">
        <f t="shared" si="1178"/>
        <v>0</v>
      </c>
      <c r="V670" s="103"/>
      <c r="W670" s="103"/>
      <c r="X670" s="103"/>
      <c r="Y670" s="103"/>
      <c r="Z670" s="105">
        <f t="shared" si="1148"/>
        <v>0</v>
      </c>
      <c r="AA670" s="103">
        <f t="shared" si="1179"/>
        <v>0</v>
      </c>
    </row>
    <row r="671" spans="1:27" x14ac:dyDescent="0.2">
      <c r="A671" s="116" t="s">
        <v>507</v>
      </c>
      <c r="B671" s="122" t="s">
        <v>810</v>
      </c>
      <c r="C671" s="15"/>
      <c r="D671" s="35"/>
      <c r="E671" s="45">
        <v>1</v>
      </c>
      <c r="F671" s="39"/>
      <c r="G671" s="16">
        <f t="shared" si="1170"/>
        <v>1</v>
      </c>
      <c r="H671" s="11">
        <v>1</v>
      </c>
      <c r="I671" s="35" t="s">
        <v>272</v>
      </c>
      <c r="J671" s="45"/>
      <c r="K671" s="64">
        <f t="shared" si="1171"/>
        <v>0</v>
      </c>
      <c r="N671" s="13">
        <f t="shared" si="1172"/>
        <v>0</v>
      </c>
      <c r="O671" s="13">
        <f t="shared" si="1173"/>
        <v>0</v>
      </c>
      <c r="P671" s="13">
        <f t="shared" si="1174"/>
        <v>0</v>
      </c>
      <c r="Q671" s="13">
        <f t="shared" si="1175"/>
        <v>0</v>
      </c>
      <c r="R671" s="13">
        <f t="shared" si="1176"/>
        <v>0</v>
      </c>
      <c r="S671" s="14">
        <f t="shared" si="1177"/>
        <v>0</v>
      </c>
      <c r="T671" s="86"/>
      <c r="U671" s="64">
        <f t="shared" si="1178"/>
        <v>0</v>
      </c>
      <c r="V671" s="103"/>
      <c r="W671" s="103"/>
      <c r="X671" s="103"/>
      <c r="Y671" s="103"/>
      <c r="Z671" s="105">
        <f t="shared" si="1148"/>
        <v>0</v>
      </c>
      <c r="AA671" s="103">
        <f t="shared" si="1179"/>
        <v>0</v>
      </c>
    </row>
    <row r="672" spans="1:27" x14ac:dyDescent="0.2">
      <c r="A672" s="116">
        <v>5340</v>
      </c>
      <c r="B672" s="122" t="s">
        <v>508</v>
      </c>
      <c r="C672" s="15"/>
      <c r="D672" s="35"/>
      <c r="E672" s="45">
        <f>esd</f>
        <v>0</v>
      </c>
      <c r="F672" s="39"/>
      <c r="G672" s="16">
        <f t="shared" si="1170"/>
        <v>0</v>
      </c>
      <c r="H672" s="11">
        <v>1</v>
      </c>
      <c r="I672" s="35" t="s">
        <v>272</v>
      </c>
      <c r="J672" s="45"/>
      <c r="K672" s="64">
        <f t="shared" si="1171"/>
        <v>0</v>
      </c>
      <c r="N672" s="13">
        <f t="shared" si="1172"/>
        <v>0</v>
      </c>
      <c r="O672" s="13">
        <f t="shared" si="1173"/>
        <v>0</v>
      </c>
      <c r="P672" s="13">
        <f t="shared" si="1174"/>
        <v>0</v>
      </c>
      <c r="Q672" s="13">
        <f t="shared" si="1175"/>
        <v>0</v>
      </c>
      <c r="R672" s="13">
        <f t="shared" si="1176"/>
        <v>0</v>
      </c>
      <c r="S672" s="14">
        <f t="shared" si="1177"/>
        <v>0</v>
      </c>
      <c r="T672" s="86"/>
      <c r="U672" s="64">
        <f t="shared" si="1178"/>
        <v>0</v>
      </c>
      <c r="V672" s="103"/>
      <c r="W672" s="103"/>
      <c r="X672" s="103"/>
      <c r="Y672" s="103"/>
      <c r="Z672" s="105">
        <f t="shared" si="1148"/>
        <v>0</v>
      </c>
      <c r="AA672" s="103">
        <f t="shared" si="1179"/>
        <v>0</v>
      </c>
    </row>
    <row r="673" spans="1:27" x14ac:dyDescent="0.2">
      <c r="A673" s="116">
        <v>5342</v>
      </c>
      <c r="B673" s="122" t="s">
        <v>925</v>
      </c>
      <c r="C673" s="15"/>
      <c r="D673" s="35"/>
      <c r="E673" s="45">
        <v>1</v>
      </c>
      <c r="F673" s="39"/>
      <c r="G673" s="16">
        <f t="shared" ref="G673" si="1180">SUM(D673:F673)</f>
        <v>1</v>
      </c>
      <c r="H673" s="11">
        <v>1</v>
      </c>
      <c r="I673" s="35" t="s">
        <v>226</v>
      </c>
      <c r="J673" s="45"/>
      <c r="K673" s="64">
        <f t="shared" ref="K673" si="1181">G673*H673*J673</f>
        <v>0</v>
      </c>
      <c r="N673" s="13">
        <f t="shared" ref="N673" si="1182">L673+M673</f>
        <v>0</v>
      </c>
      <c r="O673" s="13">
        <f t="shared" ref="O673" si="1183">MAX(K673-N673,0)</f>
        <v>0</v>
      </c>
      <c r="P673" s="13">
        <f t="shared" ref="P673" si="1184">N673+O673</f>
        <v>0</v>
      </c>
      <c r="Q673" s="13">
        <f t="shared" ref="Q673" si="1185">K673-P673</f>
        <v>0</v>
      </c>
      <c r="R673" s="13">
        <f t="shared" ref="R673" si="1186">S673-K673</f>
        <v>0</v>
      </c>
      <c r="S673" s="14">
        <f t="shared" ref="S673" si="1187">K673</f>
        <v>0</v>
      </c>
      <c r="T673" s="86"/>
      <c r="U673" s="64">
        <f t="shared" ref="U673" si="1188">MAX(K673-SUM(V673:Y673),0)</f>
        <v>0</v>
      </c>
      <c r="V673" s="103"/>
      <c r="W673" s="103"/>
      <c r="X673" s="103"/>
      <c r="Y673" s="103"/>
      <c r="Z673" s="105">
        <f t="shared" ref="Z673" si="1189">K673-SUM(U673:Y673)</f>
        <v>0</v>
      </c>
      <c r="AA673" s="103">
        <f t="shared" si="1179"/>
        <v>0</v>
      </c>
    </row>
    <row r="674" spans="1:27" x14ac:dyDescent="0.2">
      <c r="A674" s="116">
        <v>5346</v>
      </c>
      <c r="B674" s="122" t="s">
        <v>169</v>
      </c>
      <c r="C674" s="15"/>
      <c r="D674" s="35"/>
      <c r="E674" s="45">
        <v>1</v>
      </c>
      <c r="F674" s="39"/>
      <c r="G674" s="16">
        <f t="shared" si="1170"/>
        <v>1</v>
      </c>
      <c r="H674" s="11">
        <v>1</v>
      </c>
      <c r="I674" s="35" t="s">
        <v>272</v>
      </c>
      <c r="J674" s="45"/>
      <c r="K674" s="64">
        <f t="shared" si="1171"/>
        <v>0</v>
      </c>
      <c r="N674" s="13">
        <f t="shared" si="1172"/>
        <v>0</v>
      </c>
      <c r="O674" s="13">
        <f t="shared" si="1173"/>
        <v>0</v>
      </c>
      <c r="P674" s="13">
        <f t="shared" si="1174"/>
        <v>0</v>
      </c>
      <c r="Q674" s="13">
        <f t="shared" si="1175"/>
        <v>0</v>
      </c>
      <c r="R674" s="13">
        <f t="shared" si="1176"/>
        <v>0</v>
      </c>
      <c r="S674" s="14">
        <f t="shared" si="1177"/>
        <v>0</v>
      </c>
      <c r="T674" s="86"/>
      <c r="U674" s="64">
        <f t="shared" si="1178"/>
        <v>0</v>
      </c>
      <c r="V674" s="103"/>
      <c r="W674" s="103"/>
      <c r="X674" s="103"/>
      <c r="Y674" s="103"/>
      <c r="Z674" s="105">
        <f t="shared" si="1148"/>
        <v>0</v>
      </c>
      <c r="AA674" s="103">
        <f t="shared" si="1179"/>
        <v>0</v>
      </c>
    </row>
    <row r="675" spans="1:27" x14ac:dyDescent="0.2">
      <c r="A675" s="116" t="s">
        <v>509</v>
      </c>
      <c r="B675" s="122" t="s">
        <v>510</v>
      </c>
      <c r="C675" s="15"/>
      <c r="D675" s="35"/>
      <c r="E675" s="45">
        <v>1</v>
      </c>
      <c r="F675" s="39"/>
      <c r="G675" s="16">
        <f t="shared" si="1170"/>
        <v>1</v>
      </c>
      <c r="H675" s="11">
        <v>1</v>
      </c>
      <c r="I675" s="35" t="s">
        <v>272</v>
      </c>
      <c r="J675" s="45"/>
      <c r="K675" s="64">
        <f t="shared" si="1171"/>
        <v>0</v>
      </c>
      <c r="N675" s="13">
        <f t="shared" si="1172"/>
        <v>0</v>
      </c>
      <c r="O675" s="13">
        <f t="shared" si="1173"/>
        <v>0</v>
      </c>
      <c r="P675" s="13">
        <f t="shared" si="1174"/>
        <v>0</v>
      </c>
      <c r="Q675" s="13">
        <f t="shared" si="1175"/>
        <v>0</v>
      </c>
      <c r="R675" s="13">
        <f t="shared" si="1176"/>
        <v>0</v>
      </c>
      <c r="S675" s="14">
        <f t="shared" si="1177"/>
        <v>0</v>
      </c>
      <c r="T675" s="86"/>
      <c r="U675" s="64">
        <f t="shared" si="1178"/>
        <v>0</v>
      </c>
      <c r="V675" s="103"/>
      <c r="W675" s="103"/>
      <c r="X675" s="103"/>
      <c r="Y675" s="103"/>
      <c r="Z675" s="105">
        <f t="shared" si="1148"/>
        <v>0</v>
      </c>
      <c r="AA675" s="103">
        <f t="shared" si="1179"/>
        <v>0</v>
      </c>
    </row>
    <row r="676" spans="1:27" x14ac:dyDescent="0.2">
      <c r="A676" s="116" t="s">
        <v>512</v>
      </c>
      <c r="B676" s="122" t="s">
        <v>924</v>
      </c>
      <c r="C676" s="15"/>
      <c r="D676" s="35"/>
      <c r="E676" s="45">
        <v>1</v>
      </c>
      <c r="F676" s="39"/>
      <c r="G676" s="16">
        <f t="shared" si="1170"/>
        <v>1</v>
      </c>
      <c r="H676" s="11">
        <v>1</v>
      </c>
      <c r="I676" s="35" t="s">
        <v>226</v>
      </c>
      <c r="J676" s="45"/>
      <c r="K676" s="64">
        <f t="shared" si="1171"/>
        <v>0</v>
      </c>
      <c r="N676" s="13">
        <f t="shared" si="1172"/>
        <v>0</v>
      </c>
      <c r="O676" s="13">
        <f t="shared" si="1173"/>
        <v>0</v>
      </c>
      <c r="P676" s="13">
        <f t="shared" si="1174"/>
        <v>0</v>
      </c>
      <c r="Q676" s="13">
        <f t="shared" si="1175"/>
        <v>0</v>
      </c>
      <c r="R676" s="13">
        <f t="shared" si="1176"/>
        <v>0</v>
      </c>
      <c r="S676" s="14">
        <f t="shared" si="1177"/>
        <v>0</v>
      </c>
      <c r="T676" s="86"/>
      <c r="U676" s="64">
        <f t="shared" si="1178"/>
        <v>0</v>
      </c>
      <c r="V676" s="103"/>
      <c r="W676" s="103"/>
      <c r="X676" s="103"/>
      <c r="Y676" s="103"/>
      <c r="Z676" s="105">
        <f t="shared" si="1148"/>
        <v>0</v>
      </c>
      <c r="AA676" s="103">
        <f t="shared" si="1179"/>
        <v>0</v>
      </c>
    </row>
    <row r="677" spans="1:27" x14ac:dyDescent="0.2">
      <c r="A677" s="116">
        <v>5350</v>
      </c>
      <c r="B677" s="122" t="s">
        <v>812</v>
      </c>
      <c r="C677" s="15"/>
      <c r="D677" s="35"/>
      <c r="E677" s="45">
        <v>1</v>
      </c>
      <c r="F677" s="39"/>
      <c r="G677" s="16">
        <f t="shared" si="1170"/>
        <v>1</v>
      </c>
      <c r="H677" s="11">
        <v>1</v>
      </c>
      <c r="I677" s="35" t="s">
        <v>558</v>
      </c>
      <c r="J677" s="45"/>
      <c r="K677" s="64">
        <f t="shared" si="1171"/>
        <v>0</v>
      </c>
      <c r="N677" s="13">
        <f t="shared" si="1172"/>
        <v>0</v>
      </c>
      <c r="O677" s="13">
        <f t="shared" si="1173"/>
        <v>0</v>
      </c>
      <c r="P677" s="13">
        <f t="shared" si="1174"/>
        <v>0</v>
      </c>
      <c r="Q677" s="13">
        <f t="shared" si="1175"/>
        <v>0</v>
      </c>
      <c r="R677" s="13">
        <f t="shared" si="1176"/>
        <v>0</v>
      </c>
      <c r="S677" s="14">
        <f t="shared" si="1177"/>
        <v>0</v>
      </c>
      <c r="T677" s="86"/>
      <c r="U677" s="64">
        <f t="shared" si="1178"/>
        <v>0</v>
      </c>
      <c r="V677" s="103"/>
      <c r="W677" s="103"/>
      <c r="X677" s="103"/>
      <c r="Y677" s="103"/>
      <c r="Z677" s="105">
        <f t="shared" si="1148"/>
        <v>0</v>
      </c>
      <c r="AA677" s="103">
        <f t="shared" si="1179"/>
        <v>0</v>
      </c>
    </row>
    <row r="678" spans="1:27" x14ac:dyDescent="0.2">
      <c r="A678" s="116">
        <v>5351</v>
      </c>
      <c r="B678" s="122" t="s">
        <v>170</v>
      </c>
      <c r="C678" s="15"/>
      <c r="D678" s="35"/>
      <c r="E678" s="45">
        <v>1</v>
      </c>
      <c r="F678" s="39"/>
      <c r="G678" s="16">
        <f t="shared" si="1170"/>
        <v>1</v>
      </c>
      <c r="H678" s="11">
        <v>1</v>
      </c>
      <c r="I678" s="35" t="s">
        <v>558</v>
      </c>
      <c r="J678" s="45"/>
      <c r="K678" s="64">
        <f t="shared" si="1171"/>
        <v>0</v>
      </c>
      <c r="N678" s="13">
        <f t="shared" si="1172"/>
        <v>0</v>
      </c>
      <c r="O678" s="13">
        <f t="shared" si="1173"/>
        <v>0</v>
      </c>
      <c r="P678" s="13">
        <f t="shared" si="1174"/>
        <v>0</v>
      </c>
      <c r="Q678" s="13">
        <f t="shared" si="1175"/>
        <v>0</v>
      </c>
      <c r="R678" s="13">
        <f t="shared" si="1176"/>
        <v>0</v>
      </c>
      <c r="S678" s="14">
        <f t="shared" si="1177"/>
        <v>0</v>
      </c>
      <c r="T678" s="86"/>
      <c r="U678" s="64">
        <f t="shared" si="1178"/>
        <v>0</v>
      </c>
      <c r="V678" s="103"/>
      <c r="W678" s="103"/>
      <c r="X678" s="103"/>
      <c r="Y678" s="103"/>
      <c r="Z678" s="105">
        <f t="shared" si="1148"/>
        <v>0</v>
      </c>
      <c r="AA678" s="103">
        <f t="shared" si="1179"/>
        <v>0</v>
      </c>
    </row>
    <row r="679" spans="1:27" x14ac:dyDescent="0.2">
      <c r="A679" s="116">
        <v>5352</v>
      </c>
      <c r="B679" s="122" t="s">
        <v>171</v>
      </c>
      <c r="C679" s="15"/>
      <c r="D679" s="35"/>
      <c r="E679" s="45">
        <v>1</v>
      </c>
      <c r="F679" s="39"/>
      <c r="G679" s="16">
        <f t="shared" si="1170"/>
        <v>1</v>
      </c>
      <c r="H679" s="11">
        <v>1</v>
      </c>
      <c r="I679" s="35" t="s">
        <v>558</v>
      </c>
      <c r="J679" s="45"/>
      <c r="K679" s="64">
        <f t="shared" si="1171"/>
        <v>0</v>
      </c>
      <c r="N679" s="13">
        <f t="shared" si="1172"/>
        <v>0</v>
      </c>
      <c r="O679" s="13">
        <f t="shared" si="1173"/>
        <v>0</v>
      </c>
      <c r="P679" s="13">
        <f t="shared" si="1174"/>
        <v>0</v>
      </c>
      <c r="Q679" s="13">
        <f t="shared" si="1175"/>
        <v>0</v>
      </c>
      <c r="R679" s="13">
        <f t="shared" si="1176"/>
        <v>0</v>
      </c>
      <c r="S679" s="14">
        <f t="shared" si="1177"/>
        <v>0</v>
      </c>
      <c r="T679" s="86"/>
      <c r="U679" s="64">
        <f t="shared" si="1178"/>
        <v>0</v>
      </c>
      <c r="V679" s="103"/>
      <c r="W679" s="103"/>
      <c r="X679" s="103"/>
      <c r="Y679" s="103"/>
      <c r="Z679" s="105">
        <f t="shared" si="1148"/>
        <v>0</v>
      </c>
      <c r="AA679" s="103">
        <f t="shared" si="1179"/>
        <v>0</v>
      </c>
    </row>
    <row r="680" spans="1:27" x14ac:dyDescent="0.2">
      <c r="A680" s="116">
        <v>5353</v>
      </c>
      <c r="B680" s="122" t="s">
        <v>172</v>
      </c>
      <c r="C680" s="15"/>
      <c r="D680" s="35"/>
      <c r="E680" s="45">
        <v>1</v>
      </c>
      <c r="F680" s="39"/>
      <c r="G680" s="16">
        <f t="shared" si="1170"/>
        <v>1</v>
      </c>
      <c r="H680" s="11">
        <v>1</v>
      </c>
      <c r="I680" s="35" t="s">
        <v>558</v>
      </c>
      <c r="J680" s="45"/>
      <c r="K680" s="64">
        <f t="shared" si="1171"/>
        <v>0</v>
      </c>
      <c r="N680" s="13">
        <f t="shared" si="1172"/>
        <v>0</v>
      </c>
      <c r="O680" s="13">
        <f t="shared" si="1173"/>
        <v>0</v>
      </c>
      <c r="P680" s="13">
        <f t="shared" si="1174"/>
        <v>0</v>
      </c>
      <c r="Q680" s="13">
        <f t="shared" si="1175"/>
        <v>0</v>
      </c>
      <c r="R680" s="13">
        <f t="shared" si="1176"/>
        <v>0</v>
      </c>
      <c r="S680" s="14">
        <f t="shared" si="1177"/>
        <v>0</v>
      </c>
      <c r="T680" s="86"/>
      <c r="U680" s="64">
        <f t="shared" si="1178"/>
        <v>0</v>
      </c>
      <c r="V680" s="103"/>
      <c r="W680" s="103"/>
      <c r="X680" s="103"/>
      <c r="Y680" s="103"/>
      <c r="Z680" s="105">
        <f t="shared" si="1148"/>
        <v>0</v>
      </c>
      <c r="AA680" s="103">
        <f t="shared" si="1179"/>
        <v>0</v>
      </c>
    </row>
    <row r="681" spans="1:27" x14ac:dyDescent="0.2">
      <c r="A681" s="116" t="s">
        <v>511</v>
      </c>
      <c r="B681" s="122" t="s">
        <v>811</v>
      </c>
      <c r="C681" s="15"/>
      <c r="D681" s="35"/>
      <c r="E681" s="45">
        <v>1</v>
      </c>
      <c r="F681" s="39"/>
      <c r="G681" s="16">
        <f t="shared" si="1170"/>
        <v>1</v>
      </c>
      <c r="H681" s="11">
        <v>1</v>
      </c>
      <c r="I681" s="35" t="s">
        <v>226</v>
      </c>
      <c r="J681" s="45"/>
      <c r="K681" s="64">
        <f t="shared" si="1171"/>
        <v>0</v>
      </c>
      <c r="N681" s="13">
        <f t="shared" si="1172"/>
        <v>0</v>
      </c>
      <c r="O681" s="13">
        <f t="shared" si="1173"/>
        <v>0</v>
      </c>
      <c r="P681" s="13">
        <f t="shared" si="1174"/>
        <v>0</v>
      </c>
      <c r="Q681" s="13">
        <f t="shared" si="1175"/>
        <v>0</v>
      </c>
      <c r="R681" s="13">
        <f t="shared" si="1176"/>
        <v>0</v>
      </c>
      <c r="S681" s="14">
        <f t="shared" si="1177"/>
        <v>0</v>
      </c>
      <c r="T681" s="86"/>
      <c r="U681" s="64">
        <f t="shared" si="1178"/>
        <v>0</v>
      </c>
      <c r="V681" s="103"/>
      <c r="W681" s="103"/>
      <c r="X681" s="103"/>
      <c r="Y681" s="103"/>
      <c r="Z681" s="105">
        <f t="shared" si="1148"/>
        <v>0</v>
      </c>
      <c r="AA681" s="103">
        <f t="shared" si="1179"/>
        <v>0</v>
      </c>
    </row>
    <row r="682" spans="1:27" x14ac:dyDescent="0.2">
      <c r="A682" s="116" t="s">
        <v>629</v>
      </c>
      <c r="B682" s="122" t="s">
        <v>630</v>
      </c>
      <c r="C682" s="15"/>
      <c r="D682" s="35"/>
      <c r="E682" s="45">
        <v>1</v>
      </c>
      <c r="F682" s="39"/>
      <c r="G682" s="16">
        <f t="shared" si="1170"/>
        <v>1</v>
      </c>
      <c r="H682" s="11">
        <v>1</v>
      </c>
      <c r="I682" s="35" t="s">
        <v>226</v>
      </c>
      <c r="J682" s="45"/>
      <c r="K682" s="64">
        <f t="shared" si="1171"/>
        <v>0</v>
      </c>
      <c r="N682" s="13">
        <f t="shared" si="1172"/>
        <v>0</v>
      </c>
      <c r="O682" s="13">
        <f t="shared" si="1173"/>
        <v>0</v>
      </c>
      <c r="P682" s="13">
        <f t="shared" si="1174"/>
        <v>0</v>
      </c>
      <c r="Q682" s="13">
        <f t="shared" si="1175"/>
        <v>0</v>
      </c>
      <c r="R682" s="13">
        <f t="shared" si="1176"/>
        <v>0</v>
      </c>
      <c r="S682" s="14">
        <f t="shared" si="1177"/>
        <v>0</v>
      </c>
      <c r="T682" s="86"/>
      <c r="U682" s="64">
        <f t="shared" si="1178"/>
        <v>0</v>
      </c>
      <c r="V682" s="103"/>
      <c r="W682" s="103"/>
      <c r="X682" s="103"/>
      <c r="Y682" s="103"/>
      <c r="Z682" s="105">
        <f t="shared" si="1148"/>
        <v>0</v>
      </c>
      <c r="AA682" s="103">
        <f t="shared" si="1179"/>
        <v>0</v>
      </c>
    </row>
    <row r="683" spans="1:27" x14ac:dyDescent="0.2">
      <c r="A683" s="116" t="s">
        <v>627</v>
      </c>
      <c r="B683" s="122" t="s">
        <v>628</v>
      </c>
      <c r="C683" s="15"/>
      <c r="D683" s="35"/>
      <c r="E683" s="45">
        <v>1</v>
      </c>
      <c r="F683" s="39"/>
      <c r="G683" s="16">
        <f t="shared" si="1170"/>
        <v>1</v>
      </c>
      <c r="H683" s="11">
        <v>1</v>
      </c>
      <c r="I683" s="35" t="s">
        <v>226</v>
      </c>
      <c r="J683" s="45"/>
      <c r="K683" s="64">
        <f t="shared" si="1171"/>
        <v>0</v>
      </c>
      <c r="N683" s="13">
        <f t="shared" si="1172"/>
        <v>0</v>
      </c>
      <c r="O683" s="13">
        <f t="shared" si="1173"/>
        <v>0</v>
      </c>
      <c r="P683" s="13">
        <f t="shared" si="1174"/>
        <v>0</v>
      </c>
      <c r="Q683" s="13">
        <f t="shared" si="1175"/>
        <v>0</v>
      </c>
      <c r="R683" s="13">
        <f t="shared" si="1176"/>
        <v>0</v>
      </c>
      <c r="S683" s="14">
        <f t="shared" si="1177"/>
        <v>0</v>
      </c>
      <c r="T683" s="86"/>
      <c r="U683" s="64">
        <f t="shared" si="1178"/>
        <v>0</v>
      </c>
      <c r="V683" s="103"/>
      <c r="W683" s="103"/>
      <c r="X683" s="103"/>
      <c r="Y683" s="103"/>
      <c r="Z683" s="105">
        <f t="shared" si="1148"/>
        <v>0</v>
      </c>
      <c r="AA683" s="103">
        <f t="shared" si="1179"/>
        <v>0</v>
      </c>
    </row>
    <row r="684" spans="1:27" x14ac:dyDescent="0.2">
      <c r="A684" s="116">
        <v>5370</v>
      </c>
      <c r="B684" s="122" t="s">
        <v>802</v>
      </c>
      <c r="C684" s="15"/>
      <c r="D684" s="35"/>
      <c r="E684" s="45">
        <v>1</v>
      </c>
      <c r="F684" s="39"/>
      <c r="G684" s="16">
        <f t="shared" si="1170"/>
        <v>1</v>
      </c>
      <c r="H684" s="11">
        <v>1</v>
      </c>
      <c r="I684" s="35" t="s">
        <v>226</v>
      </c>
      <c r="J684" s="45"/>
      <c r="K684" s="64">
        <f t="shared" si="1171"/>
        <v>0</v>
      </c>
      <c r="N684" s="13">
        <f t="shared" si="1172"/>
        <v>0</v>
      </c>
      <c r="O684" s="13">
        <f t="shared" si="1173"/>
        <v>0</v>
      </c>
      <c r="P684" s="13">
        <f t="shared" si="1174"/>
        <v>0</v>
      </c>
      <c r="Q684" s="13">
        <f t="shared" si="1175"/>
        <v>0</v>
      </c>
      <c r="R684" s="13">
        <f t="shared" si="1176"/>
        <v>0</v>
      </c>
      <c r="S684" s="14">
        <f t="shared" si="1177"/>
        <v>0</v>
      </c>
      <c r="T684" s="86"/>
      <c r="U684" s="64">
        <f t="shared" si="1178"/>
        <v>0</v>
      </c>
      <c r="V684" s="103"/>
      <c r="W684" s="103"/>
      <c r="X684" s="103"/>
      <c r="Y684" s="103"/>
      <c r="Z684" s="105">
        <f t="shared" si="1148"/>
        <v>0</v>
      </c>
      <c r="AA684" s="103">
        <f t="shared" si="1179"/>
        <v>0</v>
      </c>
    </row>
    <row r="685" spans="1:27" x14ac:dyDescent="0.2">
      <c r="A685" s="116">
        <v>5390</v>
      </c>
      <c r="B685" s="122" t="s">
        <v>664</v>
      </c>
      <c r="C685" s="15"/>
      <c r="D685" s="35"/>
      <c r="E685" s="11">
        <f>IF(finance&gt;0,1,0)</f>
        <v>0</v>
      </c>
      <c r="F685" s="39"/>
      <c r="G685" s="16">
        <f t="shared" si="1170"/>
        <v>0</v>
      </c>
      <c r="H685" s="11">
        <v>1</v>
      </c>
      <c r="I685" s="35" t="s">
        <v>226</v>
      </c>
      <c r="J685" s="45"/>
      <c r="K685" s="64">
        <f t="shared" si="1171"/>
        <v>0</v>
      </c>
      <c r="N685" s="13">
        <f t="shared" si="1172"/>
        <v>0</v>
      </c>
      <c r="O685" s="13">
        <f t="shared" si="1173"/>
        <v>0</v>
      </c>
      <c r="P685" s="13">
        <f t="shared" si="1174"/>
        <v>0</v>
      </c>
      <c r="Q685" s="13">
        <f t="shared" si="1175"/>
        <v>0</v>
      </c>
      <c r="R685" s="13">
        <f t="shared" si="1176"/>
        <v>0</v>
      </c>
      <c r="S685" s="14">
        <f t="shared" si="1177"/>
        <v>0</v>
      </c>
      <c r="T685" s="86"/>
      <c r="U685" s="64">
        <f t="shared" si="1178"/>
        <v>0</v>
      </c>
      <c r="V685" s="103"/>
      <c r="W685" s="103"/>
      <c r="X685" s="103"/>
      <c r="Y685" s="103"/>
      <c r="Z685" s="105">
        <f t="shared" si="1148"/>
        <v>0</v>
      </c>
      <c r="AA685" s="111"/>
    </row>
    <row r="686" spans="1:27" x14ac:dyDescent="0.2">
      <c r="A686" s="116">
        <v>5394</v>
      </c>
      <c r="B686" s="122" t="s">
        <v>688</v>
      </c>
      <c r="C686" s="15"/>
      <c r="D686" s="35"/>
      <c r="E686" s="11">
        <v>1</v>
      </c>
      <c r="F686" s="39"/>
      <c r="G686" s="16">
        <f t="shared" si="1170"/>
        <v>1</v>
      </c>
      <c r="H686" s="11">
        <v>1</v>
      </c>
      <c r="I686" s="35" t="s">
        <v>226</v>
      </c>
      <c r="J686" s="45"/>
      <c r="K686" s="64">
        <f t="shared" si="1171"/>
        <v>0</v>
      </c>
      <c r="N686" s="13">
        <f t="shared" si="1172"/>
        <v>0</v>
      </c>
      <c r="O686" s="13">
        <f t="shared" si="1173"/>
        <v>0</v>
      </c>
      <c r="P686" s="13">
        <f t="shared" si="1174"/>
        <v>0</v>
      </c>
      <c r="Q686" s="13">
        <f t="shared" si="1175"/>
        <v>0</v>
      </c>
      <c r="R686" s="13">
        <f t="shared" si="1176"/>
        <v>0</v>
      </c>
      <c r="S686" s="14">
        <v>0</v>
      </c>
      <c r="T686" s="86"/>
      <c r="U686" s="64">
        <f t="shared" si="1178"/>
        <v>0</v>
      </c>
      <c r="V686" s="103"/>
      <c r="W686" s="103"/>
      <c r="X686" s="103"/>
      <c r="Y686" s="103"/>
      <c r="Z686" s="105">
        <f t="shared" si="1148"/>
        <v>0</v>
      </c>
      <c r="AA686" s="111"/>
    </row>
    <row r="687" spans="1:27" x14ac:dyDescent="0.2">
      <c r="A687" s="116"/>
      <c r="B687" s="124" t="s">
        <v>265</v>
      </c>
      <c r="C687" s="15"/>
      <c r="D687" s="35"/>
      <c r="E687" s="45"/>
      <c r="F687" s="39"/>
      <c r="G687" s="16"/>
      <c r="I687" s="35"/>
      <c r="J687" s="45"/>
      <c r="K687" s="66">
        <f>SUM(K666:K686)</f>
        <v>0</v>
      </c>
      <c r="L687" s="22"/>
      <c r="M687" s="22"/>
      <c r="N687" s="22">
        <f t="shared" ref="N687:Y687" si="1190">SUM(N666:N686)</f>
        <v>0</v>
      </c>
      <c r="O687" s="22">
        <f t="shared" si="1190"/>
        <v>0</v>
      </c>
      <c r="P687" s="22">
        <f t="shared" si="1190"/>
        <v>0</v>
      </c>
      <c r="Q687" s="22">
        <f t="shared" si="1190"/>
        <v>0</v>
      </c>
      <c r="R687" s="22">
        <f t="shared" si="1190"/>
        <v>0</v>
      </c>
      <c r="S687" s="23">
        <f t="shared" si="1190"/>
        <v>0</v>
      </c>
      <c r="T687" s="85">
        <f t="shared" si="1190"/>
        <v>0</v>
      </c>
      <c r="U687" s="66">
        <f t="shared" si="1190"/>
        <v>0</v>
      </c>
      <c r="V687" s="112">
        <f t="shared" si="1190"/>
        <v>0</v>
      </c>
      <c r="W687" s="112">
        <f t="shared" si="1190"/>
        <v>0</v>
      </c>
      <c r="X687" s="112"/>
      <c r="Y687" s="112">
        <f t="shared" si="1190"/>
        <v>0</v>
      </c>
      <c r="Z687" s="66">
        <f>SUM(Z666:Z686)</f>
        <v>0</v>
      </c>
      <c r="AA687" s="112">
        <f>SUM(AA666:AA686)</f>
        <v>0</v>
      </c>
    </row>
    <row r="688" spans="1:27" x14ac:dyDescent="0.2">
      <c r="A688" s="62"/>
      <c r="B688" s="124"/>
      <c r="C688" s="15"/>
      <c r="D688" s="38"/>
      <c r="E688" s="38"/>
      <c r="F688" s="38"/>
      <c r="G688" s="38"/>
      <c r="H688" s="38"/>
      <c r="I688" s="38"/>
      <c r="J688" s="45"/>
      <c r="K688" s="72"/>
      <c r="P688" s="13"/>
      <c r="T688" s="81"/>
      <c r="U688" s="72"/>
      <c r="V688" s="103"/>
      <c r="W688" s="103"/>
      <c r="X688" s="103"/>
      <c r="Y688" s="103"/>
      <c r="AA688" s="103"/>
    </row>
    <row r="689" spans="1:27" x14ac:dyDescent="0.2">
      <c r="A689" s="118" t="s">
        <v>219</v>
      </c>
      <c r="B689" s="98" t="s">
        <v>173</v>
      </c>
      <c r="C689" s="15"/>
      <c r="D689" s="35"/>
      <c r="E689" s="45"/>
      <c r="F689" s="39"/>
      <c r="G689" s="16"/>
      <c r="I689" s="35"/>
      <c r="J689" s="45"/>
      <c r="P689" s="13"/>
      <c r="T689" s="86"/>
      <c r="U689" s="64"/>
      <c r="V689" s="103"/>
      <c r="W689" s="103"/>
      <c r="X689" s="103"/>
      <c r="Y689" s="103"/>
      <c r="AA689" s="103"/>
    </row>
    <row r="690" spans="1:27" x14ac:dyDescent="0.2">
      <c r="A690" s="116">
        <v>5444</v>
      </c>
      <c r="B690" s="122" t="s">
        <v>491</v>
      </c>
      <c r="C690" s="15"/>
      <c r="D690" s="35"/>
      <c r="E690" s="35">
        <v>1</v>
      </c>
      <c r="F690" s="39"/>
      <c r="G690" s="16">
        <f t="shared" ref="G690:G697" si="1191">SUM(D690:F690)</f>
        <v>1</v>
      </c>
      <c r="H690" s="11">
        <v>1</v>
      </c>
      <c r="I690" s="35" t="s">
        <v>226</v>
      </c>
      <c r="J690" s="45"/>
      <c r="K690" s="64">
        <f t="shared" ref="K690:K697" si="1192">G690*H690*J690</f>
        <v>0</v>
      </c>
      <c r="N690" s="13">
        <f t="shared" ref="N690:N697" si="1193">L690+M690</f>
        <v>0</v>
      </c>
      <c r="O690" s="13">
        <f t="shared" ref="O690:O697" si="1194">MAX(K690-N690,0)</f>
        <v>0</v>
      </c>
      <c r="P690" s="13">
        <f t="shared" ref="P690:P697" si="1195">N690+O690</f>
        <v>0</v>
      </c>
      <c r="Q690" s="13">
        <f t="shared" ref="Q690:Q697" si="1196">K690-P690</f>
        <v>0</v>
      </c>
      <c r="R690" s="13">
        <f t="shared" ref="R690:R697" si="1197">S690-K690</f>
        <v>0</v>
      </c>
      <c r="S690" s="14">
        <f t="shared" ref="S690:S697" si="1198">K690</f>
        <v>0</v>
      </c>
      <c r="T690" s="86"/>
      <c r="U690" s="64">
        <f t="shared" ref="U690:U697" si="1199">MAX(K690-SUM(V690:Y690),0)</f>
        <v>0</v>
      </c>
      <c r="V690" s="103"/>
      <c r="W690" s="103"/>
      <c r="X690" s="103"/>
      <c r="Y690" s="103"/>
      <c r="Z690" s="105">
        <f t="shared" si="1148"/>
        <v>0</v>
      </c>
      <c r="AA690" s="103">
        <f t="shared" ref="AA690:AA696" si="1200">U690</f>
        <v>0</v>
      </c>
    </row>
    <row r="691" spans="1:27" x14ac:dyDescent="0.2">
      <c r="A691" s="116" t="s">
        <v>493</v>
      </c>
      <c r="B691" s="122" t="s">
        <v>492</v>
      </c>
      <c r="C691" s="15"/>
      <c r="D691" s="35"/>
      <c r="E691" s="35">
        <v>1</v>
      </c>
      <c r="F691" s="39"/>
      <c r="G691" s="16">
        <f t="shared" si="1191"/>
        <v>1</v>
      </c>
      <c r="H691" s="11">
        <v>1</v>
      </c>
      <c r="I691" s="35" t="s">
        <v>226</v>
      </c>
      <c r="J691" s="45"/>
      <c r="K691" s="64">
        <f t="shared" si="1192"/>
        <v>0</v>
      </c>
      <c r="N691" s="13">
        <f t="shared" si="1193"/>
        <v>0</v>
      </c>
      <c r="O691" s="13">
        <f t="shared" si="1194"/>
        <v>0</v>
      </c>
      <c r="P691" s="13">
        <f t="shared" si="1195"/>
        <v>0</v>
      </c>
      <c r="Q691" s="13">
        <f t="shared" si="1196"/>
        <v>0</v>
      </c>
      <c r="R691" s="13">
        <f t="shared" si="1197"/>
        <v>0</v>
      </c>
      <c r="S691" s="14">
        <f t="shared" si="1198"/>
        <v>0</v>
      </c>
      <c r="T691" s="86"/>
      <c r="U691" s="64">
        <f t="shared" si="1199"/>
        <v>0</v>
      </c>
      <c r="V691" s="103"/>
      <c r="W691" s="103"/>
      <c r="X691" s="103"/>
      <c r="Y691" s="103"/>
      <c r="Z691" s="105">
        <f t="shared" si="1148"/>
        <v>0</v>
      </c>
      <c r="AA691" s="103">
        <f t="shared" si="1200"/>
        <v>0</v>
      </c>
    </row>
    <row r="692" spans="1:27" x14ac:dyDescent="0.2">
      <c r="A692" s="116" t="s">
        <v>494</v>
      </c>
      <c r="B692" s="122" t="s">
        <v>495</v>
      </c>
      <c r="C692" s="15"/>
      <c r="D692" s="35"/>
      <c r="E692" s="35">
        <v>1</v>
      </c>
      <c r="F692" s="39"/>
      <c r="G692" s="16">
        <f t="shared" si="1191"/>
        <v>1</v>
      </c>
      <c r="H692" s="11">
        <v>1</v>
      </c>
      <c r="I692" s="35" t="s">
        <v>226</v>
      </c>
      <c r="J692" s="45"/>
      <c r="K692" s="64">
        <f t="shared" si="1192"/>
        <v>0</v>
      </c>
      <c r="N692" s="13">
        <f t="shared" si="1193"/>
        <v>0</v>
      </c>
      <c r="O692" s="13">
        <f t="shared" si="1194"/>
        <v>0</v>
      </c>
      <c r="P692" s="13">
        <f t="shared" si="1195"/>
        <v>0</v>
      </c>
      <c r="Q692" s="13">
        <f t="shared" si="1196"/>
        <v>0</v>
      </c>
      <c r="R692" s="13">
        <f t="shared" si="1197"/>
        <v>0</v>
      </c>
      <c r="S692" s="14">
        <f t="shared" si="1198"/>
        <v>0</v>
      </c>
      <c r="T692" s="86"/>
      <c r="U692" s="64">
        <f t="shared" si="1199"/>
        <v>0</v>
      </c>
      <c r="V692" s="103"/>
      <c r="W692" s="103"/>
      <c r="X692" s="103"/>
      <c r="Y692" s="103"/>
      <c r="Z692" s="105">
        <f t="shared" si="1148"/>
        <v>0</v>
      </c>
      <c r="AA692" s="103">
        <f t="shared" si="1200"/>
        <v>0</v>
      </c>
    </row>
    <row r="693" spans="1:27" x14ac:dyDescent="0.2">
      <c r="A693" s="116">
        <v>5450</v>
      </c>
      <c r="B693" s="122" t="s">
        <v>496</v>
      </c>
      <c r="C693" s="15"/>
      <c r="D693" s="35"/>
      <c r="E693" s="35">
        <f>min</f>
        <v>0</v>
      </c>
      <c r="F693" s="39"/>
      <c r="G693" s="16">
        <f t="shared" si="1191"/>
        <v>0</v>
      </c>
      <c r="H693" s="11">
        <v>1</v>
      </c>
      <c r="I693" s="35" t="s">
        <v>571</v>
      </c>
      <c r="J693" s="45"/>
      <c r="K693" s="64">
        <f t="shared" si="1192"/>
        <v>0</v>
      </c>
      <c r="N693" s="13">
        <f t="shared" si="1193"/>
        <v>0</v>
      </c>
      <c r="O693" s="13">
        <f t="shared" si="1194"/>
        <v>0</v>
      </c>
      <c r="P693" s="13">
        <f t="shared" si="1195"/>
        <v>0</v>
      </c>
      <c r="Q693" s="13">
        <f t="shared" si="1196"/>
        <v>0</v>
      </c>
      <c r="R693" s="13">
        <f t="shared" si="1197"/>
        <v>0</v>
      </c>
      <c r="S693" s="14">
        <f t="shared" si="1198"/>
        <v>0</v>
      </c>
      <c r="T693" s="86"/>
      <c r="U693" s="64">
        <f t="shared" si="1199"/>
        <v>0</v>
      </c>
      <c r="V693" s="103"/>
      <c r="W693" s="103"/>
      <c r="X693" s="103"/>
      <c r="Y693" s="103"/>
      <c r="Z693" s="105">
        <f t="shared" si="1148"/>
        <v>0</v>
      </c>
      <c r="AA693" s="103">
        <f t="shared" si="1200"/>
        <v>0</v>
      </c>
    </row>
    <row r="694" spans="1:27" x14ac:dyDescent="0.2">
      <c r="A694" s="116">
        <v>5451</v>
      </c>
      <c r="B694" s="122" t="s">
        <v>813</v>
      </c>
      <c r="C694" s="15"/>
      <c r="D694" s="35"/>
      <c r="E694" s="35">
        <f>$G$492</f>
        <v>0</v>
      </c>
      <c r="F694" s="39"/>
      <c r="G694" s="16">
        <f t="shared" si="1191"/>
        <v>0</v>
      </c>
      <c r="H694" s="11">
        <v>1</v>
      </c>
      <c r="I694" s="35" t="s">
        <v>226</v>
      </c>
      <c r="J694" s="45"/>
      <c r="K694" s="64">
        <f t="shared" si="1192"/>
        <v>0</v>
      </c>
      <c r="N694" s="13">
        <f t="shared" si="1193"/>
        <v>0</v>
      </c>
      <c r="O694" s="13">
        <f t="shared" si="1194"/>
        <v>0</v>
      </c>
      <c r="P694" s="13">
        <f t="shared" si="1195"/>
        <v>0</v>
      </c>
      <c r="Q694" s="13">
        <f t="shared" si="1196"/>
        <v>0</v>
      </c>
      <c r="R694" s="13">
        <f t="shared" si="1197"/>
        <v>0</v>
      </c>
      <c r="S694" s="14">
        <f t="shared" si="1198"/>
        <v>0</v>
      </c>
      <c r="T694" s="86"/>
      <c r="U694" s="64">
        <f t="shared" si="1199"/>
        <v>0</v>
      </c>
      <c r="V694" s="103"/>
      <c r="W694" s="103"/>
      <c r="X694" s="103"/>
      <c r="Y694" s="103"/>
      <c r="Z694" s="105">
        <f t="shared" si="1148"/>
        <v>0</v>
      </c>
      <c r="AA694" s="103">
        <f t="shared" si="1200"/>
        <v>0</v>
      </c>
    </row>
    <row r="695" spans="1:27" x14ac:dyDescent="0.2">
      <c r="A695" s="116">
        <v>5456</v>
      </c>
      <c r="B695" s="122" t="s">
        <v>498</v>
      </c>
      <c r="C695" s="15"/>
      <c r="D695" s="35"/>
      <c r="E695" s="35">
        <v>1</v>
      </c>
      <c r="F695" s="39"/>
      <c r="G695" s="16">
        <f t="shared" si="1191"/>
        <v>1</v>
      </c>
      <c r="H695" s="11">
        <v>1</v>
      </c>
      <c r="I695" s="35" t="s">
        <v>226</v>
      </c>
      <c r="J695" s="45"/>
      <c r="K695" s="64">
        <f t="shared" si="1192"/>
        <v>0</v>
      </c>
      <c r="N695" s="13">
        <f t="shared" si="1193"/>
        <v>0</v>
      </c>
      <c r="O695" s="13">
        <f t="shared" si="1194"/>
        <v>0</v>
      </c>
      <c r="P695" s="13">
        <f t="shared" si="1195"/>
        <v>0</v>
      </c>
      <c r="Q695" s="13">
        <f t="shared" si="1196"/>
        <v>0</v>
      </c>
      <c r="R695" s="13">
        <f t="shared" si="1197"/>
        <v>0</v>
      </c>
      <c r="S695" s="14">
        <f t="shared" si="1198"/>
        <v>0</v>
      </c>
      <c r="T695" s="86"/>
      <c r="U695" s="64">
        <f t="shared" si="1199"/>
        <v>0</v>
      </c>
      <c r="V695" s="103"/>
      <c r="W695" s="103"/>
      <c r="X695" s="103"/>
      <c r="Y695" s="103"/>
      <c r="Z695" s="105">
        <f t="shared" si="1148"/>
        <v>0</v>
      </c>
      <c r="AA695" s="103">
        <f t="shared" si="1200"/>
        <v>0</v>
      </c>
    </row>
    <row r="696" spans="1:27" x14ac:dyDescent="0.2">
      <c r="A696" s="116">
        <v>5470</v>
      </c>
      <c r="B696" s="122" t="s">
        <v>802</v>
      </c>
      <c r="C696" s="15"/>
      <c r="D696" s="35"/>
      <c r="E696" s="35">
        <v>1</v>
      </c>
      <c r="F696" s="39"/>
      <c r="G696" s="16">
        <f t="shared" si="1191"/>
        <v>1</v>
      </c>
      <c r="H696" s="11">
        <v>1</v>
      </c>
      <c r="I696" s="35" t="s">
        <v>226</v>
      </c>
      <c r="J696" s="45"/>
      <c r="K696" s="64">
        <f t="shared" si="1192"/>
        <v>0</v>
      </c>
      <c r="N696" s="13">
        <f t="shared" si="1193"/>
        <v>0</v>
      </c>
      <c r="O696" s="13">
        <f t="shared" si="1194"/>
        <v>0</v>
      </c>
      <c r="P696" s="13">
        <f t="shared" si="1195"/>
        <v>0</v>
      </c>
      <c r="Q696" s="13">
        <f t="shared" si="1196"/>
        <v>0</v>
      </c>
      <c r="R696" s="13">
        <f t="shared" si="1197"/>
        <v>0</v>
      </c>
      <c r="S696" s="14">
        <f t="shared" si="1198"/>
        <v>0</v>
      </c>
      <c r="T696" s="86"/>
      <c r="U696" s="64">
        <f t="shared" si="1199"/>
        <v>0</v>
      </c>
      <c r="V696" s="103"/>
      <c r="W696" s="103"/>
      <c r="X696" s="103"/>
      <c r="Y696" s="103"/>
      <c r="Z696" s="105">
        <f t="shared" si="1148"/>
        <v>0</v>
      </c>
      <c r="AA696" s="103">
        <f t="shared" si="1200"/>
        <v>0</v>
      </c>
    </row>
    <row r="697" spans="1:27" x14ac:dyDescent="0.2">
      <c r="A697" s="116" t="s">
        <v>497</v>
      </c>
      <c r="B697" s="122" t="s">
        <v>688</v>
      </c>
      <c r="C697" s="15"/>
      <c r="D697" s="35"/>
      <c r="E697" s="35">
        <v>1</v>
      </c>
      <c r="F697" s="39"/>
      <c r="G697" s="16">
        <f t="shared" si="1191"/>
        <v>1</v>
      </c>
      <c r="H697" s="11">
        <v>1</v>
      </c>
      <c r="I697" s="35" t="s">
        <v>226</v>
      </c>
      <c r="J697" s="45"/>
      <c r="K697" s="64">
        <f t="shared" si="1192"/>
        <v>0</v>
      </c>
      <c r="N697" s="13">
        <f t="shared" si="1193"/>
        <v>0</v>
      </c>
      <c r="O697" s="13">
        <f t="shared" si="1194"/>
        <v>0</v>
      </c>
      <c r="P697" s="13">
        <f t="shared" si="1195"/>
        <v>0</v>
      </c>
      <c r="Q697" s="13">
        <f t="shared" si="1196"/>
        <v>0</v>
      </c>
      <c r="R697" s="13">
        <f t="shared" si="1197"/>
        <v>0</v>
      </c>
      <c r="S697" s="14">
        <f t="shared" si="1198"/>
        <v>0</v>
      </c>
      <c r="T697" s="86"/>
      <c r="U697" s="64">
        <f t="shared" si="1199"/>
        <v>0</v>
      </c>
      <c r="V697" s="103"/>
      <c r="W697" s="103"/>
      <c r="X697" s="103"/>
      <c r="Y697" s="103"/>
      <c r="Z697" s="105">
        <f t="shared" si="1148"/>
        <v>0</v>
      </c>
      <c r="AA697" s="111"/>
    </row>
    <row r="698" spans="1:27" x14ac:dyDescent="0.2">
      <c r="A698" s="62"/>
      <c r="B698" s="124" t="s">
        <v>265</v>
      </c>
      <c r="C698" s="15"/>
      <c r="D698" s="44"/>
      <c r="E698" s="45"/>
      <c r="F698" s="39"/>
      <c r="G698" s="16"/>
      <c r="I698" s="35"/>
      <c r="J698" s="45"/>
      <c r="K698" s="66">
        <f>SUM(K690:K697)</f>
        <v>0</v>
      </c>
      <c r="L698" s="22"/>
      <c r="M698" s="22"/>
      <c r="N698" s="22">
        <f t="shared" ref="N698:Y698" si="1201">SUM(N690:N697)</f>
        <v>0</v>
      </c>
      <c r="O698" s="22">
        <f t="shared" si="1201"/>
        <v>0</v>
      </c>
      <c r="P698" s="22">
        <f t="shared" si="1201"/>
        <v>0</v>
      </c>
      <c r="Q698" s="22">
        <f t="shared" si="1201"/>
        <v>0</v>
      </c>
      <c r="R698" s="22">
        <f t="shared" si="1201"/>
        <v>0</v>
      </c>
      <c r="S698" s="23">
        <f t="shared" si="1201"/>
        <v>0</v>
      </c>
      <c r="T698" s="85">
        <f t="shared" si="1201"/>
        <v>0</v>
      </c>
      <c r="U698" s="66">
        <f t="shared" si="1201"/>
        <v>0</v>
      </c>
      <c r="V698" s="112">
        <f t="shared" si="1201"/>
        <v>0</v>
      </c>
      <c r="W698" s="112">
        <f t="shared" si="1201"/>
        <v>0</v>
      </c>
      <c r="X698" s="112"/>
      <c r="Y698" s="112">
        <f t="shared" si="1201"/>
        <v>0</v>
      </c>
      <c r="Z698" s="66">
        <f>SUM(Z690:Z697)</f>
        <v>0</v>
      </c>
      <c r="AA698" s="112">
        <f>SUM(AA690:AA697)</f>
        <v>0</v>
      </c>
    </row>
    <row r="699" spans="1:27" x14ac:dyDescent="0.2">
      <c r="A699" s="62"/>
      <c r="B699" s="124"/>
      <c r="C699" s="15"/>
      <c r="D699" s="44"/>
      <c r="E699" s="38"/>
      <c r="F699" s="38"/>
      <c r="G699" s="38"/>
      <c r="H699" s="38"/>
      <c r="I699" s="38"/>
      <c r="J699" s="45"/>
      <c r="K699" s="72"/>
      <c r="P699" s="13"/>
      <c r="T699" s="81"/>
      <c r="U699" s="72"/>
      <c r="V699" s="103"/>
      <c r="W699" s="103"/>
      <c r="X699" s="103"/>
      <c r="Y699" s="103"/>
      <c r="AA699" s="103"/>
    </row>
    <row r="700" spans="1:27" x14ac:dyDescent="0.2">
      <c r="A700" s="118" t="s">
        <v>221</v>
      </c>
      <c r="B700" s="98" t="s">
        <v>104</v>
      </c>
      <c r="C700" s="15"/>
      <c r="D700" s="44"/>
      <c r="J700" s="45"/>
      <c r="T700" s="86"/>
      <c r="U700" s="64"/>
      <c r="V700" s="103"/>
      <c r="W700" s="103"/>
      <c r="X700" s="103"/>
      <c r="Y700" s="103"/>
      <c r="AA700" s="103"/>
    </row>
    <row r="701" spans="1:27" x14ac:dyDescent="0.2">
      <c r="A701" s="116">
        <v>5540</v>
      </c>
      <c r="B701" s="122" t="s">
        <v>643</v>
      </c>
      <c r="C701" s="15"/>
      <c r="D701" s="44"/>
      <c r="E701" s="35">
        <v>1</v>
      </c>
      <c r="F701" s="39"/>
      <c r="G701" s="16">
        <f t="shared" ref="G701:G702" si="1202">SUM(D701:F701)</f>
        <v>1</v>
      </c>
      <c r="H701" s="11">
        <v>1</v>
      </c>
      <c r="I701" s="35" t="s">
        <v>226</v>
      </c>
      <c r="J701" s="45"/>
      <c r="K701" s="64">
        <f t="shared" ref="K701:K702" si="1203">G701*H701*J701</f>
        <v>0</v>
      </c>
      <c r="N701" s="13">
        <f t="shared" ref="N701:N702" si="1204">L701+M701</f>
        <v>0</v>
      </c>
      <c r="O701" s="13">
        <f t="shared" ref="O701:O702" si="1205">MAX(K701-N701,0)</f>
        <v>0</v>
      </c>
      <c r="P701" s="13">
        <f t="shared" ref="P701:P702" si="1206">N701+O701</f>
        <v>0</v>
      </c>
      <c r="Q701" s="13">
        <f t="shared" ref="Q701:Q702" si="1207">K701-P701</f>
        <v>0</v>
      </c>
      <c r="R701" s="13">
        <f t="shared" ref="R701:R702" si="1208">S701-K701</f>
        <v>0</v>
      </c>
      <c r="S701" s="14">
        <f>K701</f>
        <v>0</v>
      </c>
      <c r="T701" s="86"/>
      <c r="U701" s="64">
        <f t="shared" ref="U701:U702" si="1209">MAX(K701-SUM(V701:Y701),0)</f>
        <v>0</v>
      </c>
      <c r="V701" s="103"/>
      <c r="W701" s="103"/>
      <c r="X701" s="103"/>
      <c r="Y701" s="103"/>
      <c r="Z701" s="105">
        <f t="shared" si="1148"/>
        <v>0</v>
      </c>
      <c r="AA701" s="103">
        <f t="shared" ref="AA701:AA702" si="1210">U701</f>
        <v>0</v>
      </c>
    </row>
    <row r="702" spans="1:27" x14ac:dyDescent="0.2">
      <c r="A702" s="116" t="s">
        <v>631</v>
      </c>
      <c r="B702" s="122" t="s">
        <v>632</v>
      </c>
      <c r="C702" s="15"/>
      <c r="D702" s="44"/>
      <c r="E702" s="35">
        <v>1</v>
      </c>
      <c r="F702" s="39"/>
      <c r="G702" s="16">
        <f t="shared" si="1202"/>
        <v>1</v>
      </c>
      <c r="H702" s="11">
        <v>1</v>
      </c>
      <c r="I702" s="35" t="s">
        <v>226</v>
      </c>
      <c r="J702" s="45"/>
      <c r="K702" s="64">
        <f t="shared" si="1203"/>
        <v>0</v>
      </c>
      <c r="N702" s="13">
        <f t="shared" si="1204"/>
        <v>0</v>
      </c>
      <c r="O702" s="13">
        <f t="shared" si="1205"/>
        <v>0</v>
      </c>
      <c r="P702" s="13">
        <f t="shared" si="1206"/>
        <v>0</v>
      </c>
      <c r="Q702" s="13">
        <f t="shared" si="1207"/>
        <v>0</v>
      </c>
      <c r="R702" s="13">
        <f t="shared" si="1208"/>
        <v>0</v>
      </c>
      <c r="S702" s="14">
        <f>K702</f>
        <v>0</v>
      </c>
      <c r="T702" s="86"/>
      <c r="U702" s="64">
        <f t="shared" si="1209"/>
        <v>0</v>
      </c>
      <c r="V702" s="103"/>
      <c r="W702" s="103"/>
      <c r="X702" s="103"/>
      <c r="Y702" s="103"/>
      <c r="Z702" s="105">
        <f t="shared" si="1148"/>
        <v>0</v>
      </c>
      <c r="AA702" s="103">
        <f t="shared" si="1210"/>
        <v>0</v>
      </c>
    </row>
    <row r="703" spans="1:27" x14ac:dyDescent="0.2">
      <c r="A703" s="62"/>
      <c r="B703" s="124" t="s">
        <v>265</v>
      </c>
      <c r="C703" s="15"/>
      <c r="D703" s="44"/>
      <c r="E703" s="45"/>
      <c r="F703" s="39"/>
      <c r="G703" s="16"/>
      <c r="I703" s="35"/>
      <c r="J703" s="45"/>
      <c r="K703" s="66">
        <f>SUM(K701:K702)</f>
        <v>0</v>
      </c>
      <c r="L703" s="22"/>
      <c r="M703" s="22"/>
      <c r="N703" s="22">
        <f t="shared" ref="N703:Y703" si="1211">SUM(N701:N702)</f>
        <v>0</v>
      </c>
      <c r="O703" s="22">
        <f t="shared" si="1211"/>
        <v>0</v>
      </c>
      <c r="P703" s="22">
        <f t="shared" si="1211"/>
        <v>0</v>
      </c>
      <c r="Q703" s="22">
        <f t="shared" si="1211"/>
        <v>0</v>
      </c>
      <c r="R703" s="22">
        <f t="shared" si="1211"/>
        <v>0</v>
      </c>
      <c r="S703" s="23">
        <f t="shared" si="1211"/>
        <v>0</v>
      </c>
      <c r="T703" s="85">
        <f t="shared" si="1211"/>
        <v>0</v>
      </c>
      <c r="U703" s="66">
        <f t="shared" si="1211"/>
        <v>0</v>
      </c>
      <c r="V703" s="112">
        <f t="shared" si="1211"/>
        <v>0</v>
      </c>
      <c r="W703" s="112">
        <f t="shared" si="1211"/>
        <v>0</v>
      </c>
      <c r="X703" s="112"/>
      <c r="Y703" s="112">
        <f t="shared" si="1211"/>
        <v>0</v>
      </c>
      <c r="Z703" s="66">
        <f>SUM(Z701:Z702)</f>
        <v>0</v>
      </c>
      <c r="AA703" s="112">
        <f>SUM(AA701:AA702)</f>
        <v>0</v>
      </c>
    </row>
    <row r="704" spans="1:27" x14ac:dyDescent="0.2">
      <c r="A704" s="116"/>
      <c r="B704" s="122"/>
      <c r="C704" s="15"/>
      <c r="F704" s="11"/>
      <c r="G704" s="16"/>
      <c r="J704" s="45"/>
      <c r="P704" s="13"/>
      <c r="T704" s="86"/>
      <c r="U704" s="64"/>
      <c r="V704" s="103"/>
      <c r="W704" s="103"/>
      <c r="X704" s="103"/>
      <c r="Y704" s="103"/>
      <c r="AA704" s="103"/>
    </row>
    <row r="705" spans="1:27" x14ac:dyDescent="0.2">
      <c r="A705" s="118" t="s">
        <v>222</v>
      </c>
      <c r="B705" s="98" t="s">
        <v>254</v>
      </c>
      <c r="C705" s="15"/>
      <c r="D705" s="35"/>
      <c r="E705" s="45"/>
      <c r="F705" s="39"/>
      <c r="G705" s="16"/>
      <c r="I705" s="35"/>
      <c r="J705" s="45"/>
      <c r="P705" s="13"/>
      <c r="T705" s="86"/>
      <c r="U705" s="64"/>
      <c r="V705" s="103"/>
      <c r="W705" s="103"/>
      <c r="X705" s="103"/>
      <c r="Y705" s="103"/>
      <c r="AA705" s="103"/>
    </row>
    <row r="706" spans="1:27" x14ac:dyDescent="0.2">
      <c r="A706" s="116" t="s">
        <v>183</v>
      </c>
      <c r="B706" s="122" t="s">
        <v>96</v>
      </c>
      <c r="C706" s="15"/>
      <c r="D706" s="35"/>
      <c r="E706" s="35">
        <v>4</v>
      </c>
      <c r="F706" s="39"/>
      <c r="G706" s="16">
        <f t="shared" ref="G706:G731" si="1212">SUM(D706:F706)</f>
        <v>4</v>
      </c>
      <c r="H706" s="11">
        <v>1</v>
      </c>
      <c r="I706" s="35" t="s">
        <v>273</v>
      </c>
      <c r="J706" s="45"/>
      <c r="K706" s="64">
        <f t="shared" ref="K706:K731" si="1213">G706*H706*J706</f>
        <v>0</v>
      </c>
      <c r="N706" s="13">
        <f t="shared" ref="N706:N731" si="1214">L706+M706</f>
        <v>0</v>
      </c>
      <c r="O706" s="13">
        <f t="shared" ref="O706:O731" si="1215">MAX(K706-N706,0)</f>
        <v>0</v>
      </c>
      <c r="P706" s="13">
        <f t="shared" ref="P706:P731" si="1216">N706+O706</f>
        <v>0</v>
      </c>
      <c r="Q706" s="13">
        <f t="shared" ref="Q706:Q731" si="1217">K706-P706</f>
        <v>0</v>
      </c>
      <c r="R706" s="13">
        <f t="shared" ref="R706:R731" si="1218">S706-K706</f>
        <v>0</v>
      </c>
      <c r="S706" s="14">
        <f t="shared" ref="S706:S731" si="1219">K706</f>
        <v>0</v>
      </c>
      <c r="T706" s="86"/>
      <c r="U706" s="64">
        <f t="shared" ref="U706:U731" si="1220">MAX(K706-SUM(V706:Y706),0)</f>
        <v>0</v>
      </c>
      <c r="V706" s="103"/>
      <c r="W706" s="103"/>
      <c r="X706" s="103"/>
      <c r="Y706" s="103"/>
      <c r="Z706" s="105">
        <f t="shared" ref="Z706:Z773" si="1221">K706-SUM(U706:Y706)</f>
        <v>0</v>
      </c>
      <c r="AA706" s="103">
        <f t="shared" ref="AA706:AA731" si="1222">U706</f>
        <v>0</v>
      </c>
    </row>
    <row r="707" spans="1:27" x14ac:dyDescent="0.2">
      <c r="A707" s="116">
        <v>6202</v>
      </c>
      <c r="B707" s="122" t="s">
        <v>409</v>
      </c>
      <c r="C707" s="15"/>
      <c r="D707" s="35"/>
      <c r="E707" s="35">
        <v>10</v>
      </c>
      <c r="F707" s="39"/>
      <c r="G707" s="16">
        <f t="shared" si="1212"/>
        <v>10</v>
      </c>
      <c r="H707" s="11">
        <v>1</v>
      </c>
      <c r="I707" s="35" t="s">
        <v>272</v>
      </c>
      <c r="J707" s="45"/>
      <c r="K707" s="64">
        <f t="shared" si="1213"/>
        <v>0</v>
      </c>
      <c r="N707" s="13">
        <f t="shared" si="1214"/>
        <v>0</v>
      </c>
      <c r="O707" s="13">
        <f t="shared" si="1215"/>
        <v>0</v>
      </c>
      <c r="P707" s="13">
        <f t="shared" si="1216"/>
        <v>0</v>
      </c>
      <c r="Q707" s="13">
        <f t="shared" si="1217"/>
        <v>0</v>
      </c>
      <c r="R707" s="13">
        <f t="shared" si="1218"/>
        <v>0</v>
      </c>
      <c r="S707" s="14">
        <f t="shared" si="1219"/>
        <v>0</v>
      </c>
      <c r="T707" s="86"/>
      <c r="U707" s="64">
        <f t="shared" si="1220"/>
        <v>0</v>
      </c>
      <c r="V707" s="103"/>
      <c r="W707" s="103"/>
      <c r="X707" s="103"/>
      <c r="Y707" s="103"/>
      <c r="Z707" s="105">
        <f t="shared" si="1221"/>
        <v>0</v>
      </c>
      <c r="AA707" s="103">
        <f t="shared" si="1222"/>
        <v>0</v>
      </c>
    </row>
    <row r="708" spans="1:27" x14ac:dyDescent="0.2">
      <c r="A708" s="116">
        <v>6203</v>
      </c>
      <c r="B708" s="122" t="s">
        <v>410</v>
      </c>
      <c r="C708" s="15"/>
      <c r="D708" s="35"/>
      <c r="E708" s="35">
        <v>1</v>
      </c>
      <c r="F708" s="39"/>
      <c r="G708" s="16">
        <f t="shared" si="1212"/>
        <v>1</v>
      </c>
      <c r="H708" s="11">
        <v>1</v>
      </c>
      <c r="I708" s="35" t="s">
        <v>226</v>
      </c>
      <c r="J708" s="45"/>
      <c r="K708" s="64">
        <f t="shared" si="1213"/>
        <v>0</v>
      </c>
      <c r="N708" s="13">
        <f t="shared" si="1214"/>
        <v>0</v>
      </c>
      <c r="O708" s="13">
        <f t="shared" si="1215"/>
        <v>0</v>
      </c>
      <c r="P708" s="13">
        <f t="shared" si="1216"/>
        <v>0</v>
      </c>
      <c r="Q708" s="13">
        <f t="shared" si="1217"/>
        <v>0</v>
      </c>
      <c r="R708" s="13">
        <f t="shared" si="1218"/>
        <v>0</v>
      </c>
      <c r="S708" s="14">
        <f t="shared" si="1219"/>
        <v>0</v>
      </c>
      <c r="T708" s="86"/>
      <c r="U708" s="64">
        <f t="shared" si="1220"/>
        <v>0</v>
      </c>
      <c r="V708" s="103"/>
      <c r="W708" s="103"/>
      <c r="X708" s="103"/>
      <c r="Y708" s="103"/>
      <c r="Z708" s="105">
        <f t="shared" si="1221"/>
        <v>0</v>
      </c>
      <c r="AA708" s="103">
        <f t="shared" si="1222"/>
        <v>0</v>
      </c>
    </row>
    <row r="709" spans="1:27" x14ac:dyDescent="0.2">
      <c r="A709" s="116">
        <v>6204</v>
      </c>
      <c r="B709" s="122" t="s">
        <v>97</v>
      </c>
      <c r="C709" s="15"/>
      <c r="D709" s="35"/>
      <c r="E709" s="35">
        <v>1</v>
      </c>
      <c r="F709" s="39"/>
      <c r="G709" s="16">
        <f t="shared" si="1212"/>
        <v>1</v>
      </c>
      <c r="H709" s="11">
        <v>1</v>
      </c>
      <c r="I709" s="35" t="s">
        <v>226</v>
      </c>
      <c r="J709" s="45"/>
      <c r="K709" s="64">
        <f t="shared" si="1213"/>
        <v>0</v>
      </c>
      <c r="N709" s="13">
        <f t="shared" si="1214"/>
        <v>0</v>
      </c>
      <c r="O709" s="13">
        <f t="shared" si="1215"/>
        <v>0</v>
      </c>
      <c r="P709" s="13">
        <f t="shared" si="1216"/>
        <v>0</v>
      </c>
      <c r="Q709" s="13">
        <f t="shared" si="1217"/>
        <v>0</v>
      </c>
      <c r="R709" s="13">
        <f t="shared" si="1218"/>
        <v>0</v>
      </c>
      <c r="S709" s="14">
        <f t="shared" si="1219"/>
        <v>0</v>
      </c>
      <c r="T709" s="86"/>
      <c r="U709" s="64">
        <f t="shared" si="1220"/>
        <v>0</v>
      </c>
      <c r="V709" s="103"/>
      <c r="W709" s="103"/>
      <c r="X709" s="103"/>
      <c r="Y709" s="103"/>
      <c r="Z709" s="105">
        <f t="shared" si="1221"/>
        <v>0</v>
      </c>
      <c r="AA709" s="103">
        <f t="shared" si="1222"/>
        <v>0</v>
      </c>
    </row>
    <row r="710" spans="1:27" x14ac:dyDescent="0.2">
      <c r="A710" s="116" t="s">
        <v>411</v>
      </c>
      <c r="B710" s="122" t="s">
        <v>412</v>
      </c>
      <c r="C710" s="15"/>
      <c r="D710" s="35"/>
      <c r="E710" s="35">
        <v>1</v>
      </c>
      <c r="F710" s="39"/>
      <c r="G710" s="16">
        <f t="shared" si="1212"/>
        <v>1</v>
      </c>
      <c r="H710" s="11">
        <v>1</v>
      </c>
      <c r="I710" s="35" t="s">
        <v>226</v>
      </c>
      <c r="J710" s="45"/>
      <c r="K710" s="64">
        <f t="shared" si="1213"/>
        <v>0</v>
      </c>
      <c r="N710" s="13">
        <f t="shared" si="1214"/>
        <v>0</v>
      </c>
      <c r="O710" s="13">
        <f t="shared" si="1215"/>
        <v>0</v>
      </c>
      <c r="P710" s="13">
        <f t="shared" si="1216"/>
        <v>0</v>
      </c>
      <c r="Q710" s="13">
        <f t="shared" si="1217"/>
        <v>0</v>
      </c>
      <c r="R710" s="13">
        <f t="shared" si="1218"/>
        <v>0</v>
      </c>
      <c r="S710" s="14">
        <f t="shared" si="1219"/>
        <v>0</v>
      </c>
      <c r="T710" s="86"/>
      <c r="U710" s="64">
        <f t="shared" si="1220"/>
        <v>0</v>
      </c>
      <c r="V710" s="103"/>
      <c r="W710" s="103"/>
      <c r="X710" s="103"/>
      <c r="Y710" s="103"/>
      <c r="Z710" s="105">
        <f t="shared" si="1221"/>
        <v>0</v>
      </c>
      <c r="AA710" s="103">
        <f t="shared" si="1222"/>
        <v>0</v>
      </c>
    </row>
    <row r="711" spans="1:27" x14ac:dyDescent="0.2">
      <c r="A711" s="116">
        <v>6206</v>
      </c>
      <c r="B711" s="122" t="s">
        <v>98</v>
      </c>
      <c r="C711" s="15"/>
      <c r="D711" s="35"/>
      <c r="E711" s="35">
        <v>1</v>
      </c>
      <c r="F711" s="39"/>
      <c r="G711" s="16">
        <f t="shared" si="1212"/>
        <v>1</v>
      </c>
      <c r="H711" s="11">
        <v>1</v>
      </c>
      <c r="I711" s="35" t="s">
        <v>226</v>
      </c>
      <c r="J711" s="45"/>
      <c r="K711" s="64">
        <f t="shared" si="1213"/>
        <v>0</v>
      </c>
      <c r="N711" s="13">
        <f t="shared" si="1214"/>
        <v>0</v>
      </c>
      <c r="O711" s="13">
        <f t="shared" si="1215"/>
        <v>0</v>
      </c>
      <c r="P711" s="13">
        <f t="shared" si="1216"/>
        <v>0</v>
      </c>
      <c r="Q711" s="13">
        <f t="shared" si="1217"/>
        <v>0</v>
      </c>
      <c r="R711" s="13">
        <f t="shared" si="1218"/>
        <v>0</v>
      </c>
      <c r="S711" s="14">
        <f t="shared" si="1219"/>
        <v>0</v>
      </c>
      <c r="T711" s="86"/>
      <c r="U711" s="64">
        <f t="shared" si="1220"/>
        <v>0</v>
      </c>
      <c r="V711" s="103"/>
      <c r="W711" s="103"/>
      <c r="X711" s="103"/>
      <c r="Y711" s="103"/>
      <c r="Z711" s="105">
        <f t="shared" si="1221"/>
        <v>0</v>
      </c>
      <c r="AA711" s="103">
        <f t="shared" si="1222"/>
        <v>0</v>
      </c>
    </row>
    <row r="712" spans="1:27" x14ac:dyDescent="0.2">
      <c r="A712" s="116" t="s">
        <v>413</v>
      </c>
      <c r="B712" s="122" t="s">
        <v>414</v>
      </c>
      <c r="C712" s="15"/>
      <c r="D712" s="35"/>
      <c r="E712" s="35">
        <v>1</v>
      </c>
      <c r="F712" s="39"/>
      <c r="G712" s="16">
        <f t="shared" si="1212"/>
        <v>1</v>
      </c>
      <c r="H712" s="11">
        <v>1</v>
      </c>
      <c r="I712" s="35" t="s">
        <v>226</v>
      </c>
      <c r="J712" s="45"/>
      <c r="K712" s="64">
        <f t="shared" si="1213"/>
        <v>0</v>
      </c>
      <c r="N712" s="13">
        <f t="shared" si="1214"/>
        <v>0</v>
      </c>
      <c r="O712" s="13">
        <f t="shared" si="1215"/>
        <v>0</v>
      </c>
      <c r="P712" s="13">
        <f t="shared" si="1216"/>
        <v>0</v>
      </c>
      <c r="Q712" s="13">
        <f t="shared" si="1217"/>
        <v>0</v>
      </c>
      <c r="R712" s="13">
        <f t="shared" si="1218"/>
        <v>0</v>
      </c>
      <c r="S712" s="14">
        <f t="shared" si="1219"/>
        <v>0</v>
      </c>
      <c r="T712" s="86"/>
      <c r="U712" s="64">
        <f t="shared" si="1220"/>
        <v>0</v>
      </c>
      <c r="V712" s="103"/>
      <c r="W712" s="103"/>
      <c r="X712" s="103"/>
      <c r="Y712" s="103"/>
      <c r="Z712" s="105">
        <f t="shared" si="1221"/>
        <v>0</v>
      </c>
      <c r="AA712" s="103">
        <f t="shared" si="1222"/>
        <v>0</v>
      </c>
    </row>
    <row r="713" spans="1:27" x14ac:dyDescent="0.2">
      <c r="A713" s="116">
        <v>6208</v>
      </c>
      <c r="B713" s="122" t="s">
        <v>99</v>
      </c>
      <c r="C713" s="15"/>
      <c r="D713" s="35"/>
      <c r="E713" s="35">
        <v>1</v>
      </c>
      <c r="F713" s="39"/>
      <c r="G713" s="16">
        <f t="shared" si="1212"/>
        <v>1</v>
      </c>
      <c r="H713" s="11">
        <v>1</v>
      </c>
      <c r="I713" s="35" t="s">
        <v>226</v>
      </c>
      <c r="J713" s="45"/>
      <c r="K713" s="64">
        <f t="shared" si="1213"/>
        <v>0</v>
      </c>
      <c r="N713" s="13">
        <f t="shared" si="1214"/>
        <v>0</v>
      </c>
      <c r="O713" s="13">
        <f t="shared" si="1215"/>
        <v>0</v>
      </c>
      <c r="P713" s="13">
        <f t="shared" si="1216"/>
        <v>0</v>
      </c>
      <c r="Q713" s="13">
        <f t="shared" si="1217"/>
        <v>0</v>
      </c>
      <c r="R713" s="13">
        <f t="shared" si="1218"/>
        <v>0</v>
      </c>
      <c r="S713" s="14">
        <f t="shared" si="1219"/>
        <v>0</v>
      </c>
      <c r="T713" s="86"/>
      <c r="U713" s="64">
        <f t="shared" si="1220"/>
        <v>0</v>
      </c>
      <c r="V713" s="103"/>
      <c r="W713" s="103"/>
      <c r="X713" s="103"/>
      <c r="Y713" s="103"/>
      <c r="Z713" s="105">
        <f t="shared" si="1221"/>
        <v>0</v>
      </c>
      <c r="AA713" s="103">
        <f t="shared" si="1222"/>
        <v>0</v>
      </c>
    </row>
    <row r="714" spans="1:27" x14ac:dyDescent="0.2">
      <c r="A714" s="116">
        <v>6210</v>
      </c>
      <c r="B714" s="122" t="s">
        <v>415</v>
      </c>
      <c r="C714" s="15"/>
      <c r="D714" s="35"/>
      <c r="E714" s="35">
        <v>1</v>
      </c>
      <c r="F714" s="39"/>
      <c r="G714" s="16">
        <f t="shared" si="1212"/>
        <v>1</v>
      </c>
      <c r="H714" s="11">
        <v>1</v>
      </c>
      <c r="I714" s="35" t="s">
        <v>226</v>
      </c>
      <c r="J714" s="45"/>
      <c r="K714" s="64">
        <f t="shared" si="1213"/>
        <v>0</v>
      </c>
      <c r="N714" s="13">
        <f t="shared" si="1214"/>
        <v>0</v>
      </c>
      <c r="O714" s="13">
        <f t="shared" si="1215"/>
        <v>0</v>
      </c>
      <c r="P714" s="13">
        <f t="shared" si="1216"/>
        <v>0</v>
      </c>
      <c r="Q714" s="13">
        <f t="shared" si="1217"/>
        <v>0</v>
      </c>
      <c r="R714" s="13">
        <f t="shared" si="1218"/>
        <v>0</v>
      </c>
      <c r="S714" s="14">
        <f t="shared" si="1219"/>
        <v>0</v>
      </c>
      <c r="T714" s="86"/>
      <c r="U714" s="64">
        <f t="shared" si="1220"/>
        <v>0</v>
      </c>
      <c r="V714" s="103"/>
      <c r="W714" s="103"/>
      <c r="X714" s="103"/>
      <c r="Y714" s="103"/>
      <c r="Z714" s="105">
        <f t="shared" si="1221"/>
        <v>0</v>
      </c>
      <c r="AA714" s="103">
        <f t="shared" si="1222"/>
        <v>0</v>
      </c>
    </row>
    <row r="715" spans="1:27" x14ac:dyDescent="0.2">
      <c r="A715" s="116" t="s">
        <v>417</v>
      </c>
      <c r="B715" s="122" t="s">
        <v>416</v>
      </c>
      <c r="C715" s="15"/>
      <c r="D715" s="35"/>
      <c r="E715" s="35">
        <v>1</v>
      </c>
      <c r="F715" s="39"/>
      <c r="G715" s="16">
        <f t="shared" si="1212"/>
        <v>1</v>
      </c>
      <c r="H715" s="11">
        <v>1</v>
      </c>
      <c r="I715" s="35" t="s">
        <v>226</v>
      </c>
      <c r="J715" s="45"/>
      <c r="K715" s="64">
        <f t="shared" si="1213"/>
        <v>0</v>
      </c>
      <c r="N715" s="13">
        <f t="shared" si="1214"/>
        <v>0</v>
      </c>
      <c r="O715" s="13">
        <f t="shared" si="1215"/>
        <v>0</v>
      </c>
      <c r="P715" s="13">
        <f t="shared" si="1216"/>
        <v>0</v>
      </c>
      <c r="Q715" s="13">
        <f t="shared" si="1217"/>
        <v>0</v>
      </c>
      <c r="R715" s="13">
        <f t="shared" si="1218"/>
        <v>0</v>
      </c>
      <c r="S715" s="14">
        <f t="shared" si="1219"/>
        <v>0</v>
      </c>
      <c r="T715" s="86"/>
      <c r="U715" s="64">
        <f t="shared" si="1220"/>
        <v>0</v>
      </c>
      <c r="V715" s="103"/>
      <c r="W715" s="103"/>
      <c r="X715" s="103"/>
      <c r="Y715" s="103"/>
      <c r="Z715" s="105">
        <f t="shared" si="1221"/>
        <v>0</v>
      </c>
      <c r="AA715" s="103">
        <f t="shared" si="1222"/>
        <v>0</v>
      </c>
    </row>
    <row r="716" spans="1:27" x14ac:dyDescent="0.2">
      <c r="A716" s="116" t="s">
        <v>418</v>
      </c>
      <c r="B716" s="122" t="s">
        <v>419</v>
      </c>
      <c r="C716" s="15"/>
      <c r="D716" s="35"/>
      <c r="E716" s="35">
        <v>1</v>
      </c>
      <c r="F716" s="39"/>
      <c r="G716" s="16">
        <f t="shared" si="1212"/>
        <v>1</v>
      </c>
      <c r="H716" s="11">
        <v>1</v>
      </c>
      <c r="I716" s="35" t="s">
        <v>226</v>
      </c>
      <c r="J716" s="45"/>
      <c r="K716" s="64">
        <f t="shared" si="1213"/>
        <v>0</v>
      </c>
      <c r="N716" s="13">
        <f t="shared" si="1214"/>
        <v>0</v>
      </c>
      <c r="O716" s="13">
        <f t="shared" si="1215"/>
        <v>0</v>
      </c>
      <c r="P716" s="13">
        <f t="shared" si="1216"/>
        <v>0</v>
      </c>
      <c r="Q716" s="13">
        <f t="shared" si="1217"/>
        <v>0</v>
      </c>
      <c r="R716" s="13">
        <f t="shared" si="1218"/>
        <v>0</v>
      </c>
      <c r="S716" s="14">
        <f t="shared" si="1219"/>
        <v>0</v>
      </c>
      <c r="T716" s="86"/>
      <c r="U716" s="64">
        <f t="shared" si="1220"/>
        <v>0</v>
      </c>
      <c r="V716" s="103"/>
      <c r="W716" s="103"/>
      <c r="X716" s="103"/>
      <c r="Y716" s="103"/>
      <c r="Z716" s="105">
        <f t="shared" si="1221"/>
        <v>0</v>
      </c>
      <c r="AA716" s="103">
        <f t="shared" si="1222"/>
        <v>0</v>
      </c>
    </row>
    <row r="717" spans="1:27" x14ac:dyDescent="0.2">
      <c r="A717" s="116">
        <v>6215</v>
      </c>
      <c r="B717" s="122" t="s">
        <v>100</v>
      </c>
      <c r="C717" s="15"/>
      <c r="D717" s="35"/>
      <c r="E717" s="35">
        <v>1</v>
      </c>
      <c r="F717" s="39"/>
      <c r="G717" s="16">
        <f t="shared" si="1212"/>
        <v>1</v>
      </c>
      <c r="H717" s="11">
        <v>1</v>
      </c>
      <c r="I717" s="35" t="s">
        <v>226</v>
      </c>
      <c r="J717" s="45"/>
      <c r="K717" s="64">
        <f t="shared" si="1213"/>
        <v>0</v>
      </c>
      <c r="N717" s="13">
        <f t="shared" si="1214"/>
        <v>0</v>
      </c>
      <c r="O717" s="13">
        <f t="shared" si="1215"/>
        <v>0</v>
      </c>
      <c r="P717" s="13">
        <f t="shared" si="1216"/>
        <v>0</v>
      </c>
      <c r="Q717" s="13">
        <f t="shared" si="1217"/>
        <v>0</v>
      </c>
      <c r="R717" s="13">
        <f t="shared" si="1218"/>
        <v>0</v>
      </c>
      <c r="S717" s="14">
        <f t="shared" si="1219"/>
        <v>0</v>
      </c>
      <c r="T717" s="86"/>
      <c r="U717" s="64">
        <f t="shared" si="1220"/>
        <v>0</v>
      </c>
      <c r="V717" s="103"/>
      <c r="W717" s="103"/>
      <c r="X717" s="103"/>
      <c r="Y717" s="103"/>
      <c r="Z717" s="105">
        <f t="shared" si="1221"/>
        <v>0</v>
      </c>
      <c r="AA717" s="103">
        <f t="shared" si="1222"/>
        <v>0</v>
      </c>
    </row>
    <row r="718" spans="1:27" x14ac:dyDescent="0.2">
      <c r="A718" s="116">
        <v>6245</v>
      </c>
      <c r="B718" s="122" t="s">
        <v>45</v>
      </c>
      <c r="C718" s="15"/>
      <c r="D718" s="35"/>
      <c r="E718" s="35">
        <v>1</v>
      </c>
      <c r="F718" s="39"/>
      <c r="G718" s="16">
        <f t="shared" si="1212"/>
        <v>1</v>
      </c>
      <c r="H718" s="11">
        <v>1</v>
      </c>
      <c r="I718" s="35" t="s">
        <v>226</v>
      </c>
      <c r="J718" s="45"/>
      <c r="K718" s="64">
        <f t="shared" si="1213"/>
        <v>0</v>
      </c>
      <c r="N718" s="13">
        <f t="shared" si="1214"/>
        <v>0</v>
      </c>
      <c r="O718" s="13">
        <f t="shared" si="1215"/>
        <v>0</v>
      </c>
      <c r="P718" s="13">
        <f t="shared" si="1216"/>
        <v>0</v>
      </c>
      <c r="Q718" s="13">
        <f t="shared" si="1217"/>
        <v>0</v>
      </c>
      <c r="R718" s="13">
        <f t="shared" si="1218"/>
        <v>0</v>
      </c>
      <c r="S718" s="14">
        <f t="shared" si="1219"/>
        <v>0</v>
      </c>
      <c r="T718" s="86"/>
      <c r="U718" s="64">
        <f t="shared" si="1220"/>
        <v>0</v>
      </c>
      <c r="V718" s="103"/>
      <c r="W718" s="103"/>
      <c r="X718" s="103"/>
      <c r="Y718" s="103"/>
      <c r="Z718" s="105">
        <f t="shared" si="1221"/>
        <v>0</v>
      </c>
      <c r="AA718" s="111"/>
    </row>
    <row r="719" spans="1:27" x14ac:dyDescent="0.2">
      <c r="A719" s="116">
        <v>6246</v>
      </c>
      <c r="B719" s="122" t="s">
        <v>101</v>
      </c>
      <c r="C719" s="15"/>
      <c r="D719" s="35"/>
      <c r="E719" s="35">
        <v>1</v>
      </c>
      <c r="F719" s="39"/>
      <c r="G719" s="16">
        <f t="shared" si="1212"/>
        <v>1</v>
      </c>
      <c r="H719" s="11">
        <v>1</v>
      </c>
      <c r="I719" s="35" t="s">
        <v>226</v>
      </c>
      <c r="J719" s="45"/>
      <c r="K719" s="64">
        <f t="shared" si="1213"/>
        <v>0</v>
      </c>
      <c r="N719" s="13">
        <f t="shared" si="1214"/>
        <v>0</v>
      </c>
      <c r="O719" s="13">
        <f t="shared" si="1215"/>
        <v>0</v>
      </c>
      <c r="P719" s="13">
        <f t="shared" si="1216"/>
        <v>0</v>
      </c>
      <c r="Q719" s="13">
        <f t="shared" si="1217"/>
        <v>0</v>
      </c>
      <c r="R719" s="13">
        <f t="shared" si="1218"/>
        <v>0</v>
      </c>
      <c r="S719" s="14">
        <f t="shared" si="1219"/>
        <v>0</v>
      </c>
      <c r="T719" s="86"/>
      <c r="U719" s="64">
        <f t="shared" si="1220"/>
        <v>0</v>
      </c>
      <c r="V719" s="103"/>
      <c r="W719" s="103"/>
      <c r="X719" s="103"/>
      <c r="Y719" s="103"/>
      <c r="Z719" s="105">
        <f t="shared" si="1221"/>
        <v>0</v>
      </c>
      <c r="AA719" s="103">
        <f t="shared" si="1222"/>
        <v>0</v>
      </c>
    </row>
    <row r="720" spans="1:27" x14ac:dyDescent="0.2">
      <c r="A720" s="116">
        <v>6247</v>
      </c>
      <c r="B720" s="122" t="s">
        <v>737</v>
      </c>
      <c r="C720" s="15"/>
      <c r="D720" s="35"/>
      <c r="E720" s="35">
        <v>1</v>
      </c>
      <c r="F720" s="39"/>
      <c r="G720" s="16">
        <f t="shared" ref="G720" si="1223">SUM(D720:F720)</f>
        <v>1</v>
      </c>
      <c r="H720" s="11">
        <v>1</v>
      </c>
      <c r="I720" s="35" t="s">
        <v>226</v>
      </c>
      <c r="J720" s="45"/>
      <c r="K720" s="64">
        <f t="shared" ref="K720" si="1224">G720*H720*J720</f>
        <v>0</v>
      </c>
      <c r="N720" s="13">
        <f t="shared" ref="N720" si="1225">L720+M720</f>
        <v>0</v>
      </c>
      <c r="O720" s="13">
        <f t="shared" ref="O720" si="1226">MAX(K720-N720,0)</f>
        <v>0</v>
      </c>
      <c r="P720" s="13">
        <f t="shared" ref="P720" si="1227">N720+O720</f>
        <v>0</v>
      </c>
      <c r="Q720" s="13">
        <f t="shared" ref="Q720" si="1228">K720-P720</f>
        <v>0</v>
      </c>
      <c r="R720" s="13">
        <f t="shared" ref="R720" si="1229">S720-K720</f>
        <v>0</v>
      </c>
      <c r="S720" s="14">
        <f t="shared" ref="S720" si="1230">K720</f>
        <v>0</v>
      </c>
      <c r="T720" s="86"/>
      <c r="U720" s="64">
        <f t="shared" ref="U720" si="1231">MAX(K720-SUM(V720:Y720),0)</f>
        <v>0</v>
      </c>
      <c r="V720" s="103"/>
      <c r="W720" s="103"/>
      <c r="X720" s="103"/>
      <c r="Y720" s="103"/>
      <c r="Z720" s="105">
        <f t="shared" ref="Z720" si="1232">K720-SUM(U720:Y720)</f>
        <v>0</v>
      </c>
      <c r="AA720" s="103">
        <f t="shared" si="1222"/>
        <v>0</v>
      </c>
    </row>
    <row r="721" spans="1:27" x14ac:dyDescent="0.2">
      <c r="A721" s="116" t="s">
        <v>420</v>
      </c>
      <c r="B721" s="122" t="s">
        <v>378</v>
      </c>
      <c r="C721" s="15"/>
      <c r="D721" s="35"/>
      <c r="E721" s="35">
        <v>1</v>
      </c>
      <c r="F721" s="39"/>
      <c r="G721" s="16">
        <f t="shared" si="1212"/>
        <v>1</v>
      </c>
      <c r="H721" s="11">
        <v>1</v>
      </c>
      <c r="I721" s="35" t="s">
        <v>226</v>
      </c>
      <c r="J721" s="45"/>
      <c r="K721" s="64">
        <f t="shared" si="1213"/>
        <v>0</v>
      </c>
      <c r="N721" s="13">
        <f t="shared" si="1214"/>
        <v>0</v>
      </c>
      <c r="O721" s="13">
        <f t="shared" si="1215"/>
        <v>0</v>
      </c>
      <c r="P721" s="13">
        <f t="shared" si="1216"/>
        <v>0</v>
      </c>
      <c r="Q721" s="13">
        <f t="shared" si="1217"/>
        <v>0</v>
      </c>
      <c r="R721" s="13">
        <f t="shared" si="1218"/>
        <v>0</v>
      </c>
      <c r="S721" s="14">
        <f t="shared" si="1219"/>
        <v>0</v>
      </c>
      <c r="T721" s="86"/>
      <c r="U721" s="64">
        <f t="shared" si="1220"/>
        <v>0</v>
      </c>
      <c r="V721" s="103"/>
      <c r="W721" s="103"/>
      <c r="X721" s="103"/>
      <c r="Y721" s="103"/>
      <c r="Z721" s="105">
        <f t="shared" si="1221"/>
        <v>0</v>
      </c>
      <c r="AA721" s="103">
        <f t="shared" si="1222"/>
        <v>0</v>
      </c>
    </row>
    <row r="722" spans="1:27" x14ac:dyDescent="0.2">
      <c r="A722" s="116" t="s">
        <v>421</v>
      </c>
      <c r="B722" s="122" t="s">
        <v>422</v>
      </c>
      <c r="C722" s="15"/>
      <c r="D722" s="35"/>
      <c r="E722" s="35">
        <v>1</v>
      </c>
      <c r="F722" s="39"/>
      <c r="G722" s="16">
        <f t="shared" si="1212"/>
        <v>1</v>
      </c>
      <c r="H722" s="11">
        <v>1</v>
      </c>
      <c r="I722" s="35" t="s">
        <v>226</v>
      </c>
      <c r="J722" s="45"/>
      <c r="K722" s="64">
        <f t="shared" si="1213"/>
        <v>0</v>
      </c>
      <c r="N722" s="13">
        <f t="shared" si="1214"/>
        <v>0</v>
      </c>
      <c r="O722" s="13">
        <f t="shared" si="1215"/>
        <v>0</v>
      </c>
      <c r="P722" s="13">
        <f t="shared" si="1216"/>
        <v>0</v>
      </c>
      <c r="Q722" s="13">
        <f t="shared" si="1217"/>
        <v>0</v>
      </c>
      <c r="R722" s="13">
        <f t="shared" si="1218"/>
        <v>0</v>
      </c>
      <c r="S722" s="14">
        <f t="shared" si="1219"/>
        <v>0</v>
      </c>
      <c r="T722" s="86"/>
      <c r="U722" s="64">
        <f t="shared" si="1220"/>
        <v>0</v>
      </c>
      <c r="V722" s="103"/>
      <c r="W722" s="103"/>
      <c r="X722" s="103"/>
      <c r="Y722" s="103"/>
      <c r="Z722" s="105">
        <f t="shared" si="1221"/>
        <v>0</v>
      </c>
      <c r="AA722" s="103">
        <f t="shared" si="1222"/>
        <v>0</v>
      </c>
    </row>
    <row r="723" spans="1:27" x14ac:dyDescent="0.2">
      <c r="A723" s="116">
        <v>6250</v>
      </c>
      <c r="B723" s="122" t="s">
        <v>902</v>
      </c>
      <c r="C723" s="15"/>
      <c r="D723" s="35"/>
      <c r="E723" s="35">
        <v>1</v>
      </c>
      <c r="F723" s="39"/>
      <c r="G723" s="16">
        <f t="shared" si="1212"/>
        <v>1</v>
      </c>
      <c r="H723" s="11">
        <v>1</v>
      </c>
      <c r="I723" s="35" t="s">
        <v>226</v>
      </c>
      <c r="J723" s="45"/>
      <c r="K723" s="64">
        <f t="shared" si="1213"/>
        <v>0</v>
      </c>
      <c r="N723" s="13">
        <f t="shared" si="1214"/>
        <v>0</v>
      </c>
      <c r="O723" s="13">
        <f t="shared" si="1215"/>
        <v>0</v>
      </c>
      <c r="P723" s="13">
        <f t="shared" si="1216"/>
        <v>0</v>
      </c>
      <c r="Q723" s="13">
        <f t="shared" si="1217"/>
        <v>0</v>
      </c>
      <c r="R723" s="13">
        <f t="shared" si="1218"/>
        <v>0</v>
      </c>
      <c r="S723" s="14">
        <f t="shared" si="1219"/>
        <v>0</v>
      </c>
      <c r="T723" s="86"/>
      <c r="U723" s="64">
        <f t="shared" si="1220"/>
        <v>0</v>
      </c>
      <c r="V723" s="103"/>
      <c r="W723" s="103"/>
      <c r="X723" s="103"/>
      <c r="Y723" s="103"/>
      <c r="Z723" s="105">
        <f t="shared" si="1221"/>
        <v>0</v>
      </c>
      <c r="AA723" s="111"/>
    </row>
    <row r="724" spans="1:27" x14ac:dyDescent="0.2">
      <c r="A724" s="116" t="s">
        <v>423</v>
      </c>
      <c r="B724" s="122" t="s">
        <v>291</v>
      </c>
      <c r="C724" s="15"/>
      <c r="D724" s="35"/>
      <c r="E724" s="35">
        <v>1</v>
      </c>
      <c r="F724" s="39"/>
      <c r="G724" s="16">
        <f t="shared" si="1212"/>
        <v>1</v>
      </c>
      <c r="H724" s="11">
        <v>1</v>
      </c>
      <c r="I724" s="35" t="s">
        <v>226</v>
      </c>
      <c r="J724" s="45"/>
      <c r="K724" s="64">
        <f t="shared" si="1213"/>
        <v>0</v>
      </c>
      <c r="N724" s="13">
        <f t="shared" si="1214"/>
        <v>0</v>
      </c>
      <c r="O724" s="13">
        <f t="shared" si="1215"/>
        <v>0</v>
      </c>
      <c r="P724" s="13">
        <f t="shared" si="1216"/>
        <v>0</v>
      </c>
      <c r="Q724" s="13">
        <f t="shared" si="1217"/>
        <v>0</v>
      </c>
      <c r="R724" s="13">
        <f t="shared" si="1218"/>
        <v>0</v>
      </c>
      <c r="S724" s="14">
        <f t="shared" si="1219"/>
        <v>0</v>
      </c>
      <c r="T724" s="86"/>
      <c r="U724" s="64">
        <f t="shared" si="1220"/>
        <v>0</v>
      </c>
      <c r="V724" s="103"/>
      <c r="W724" s="103"/>
      <c r="X724" s="103"/>
      <c r="Y724" s="103"/>
      <c r="Z724" s="105">
        <f t="shared" si="1221"/>
        <v>0</v>
      </c>
      <c r="AA724" s="111"/>
    </row>
    <row r="725" spans="1:27" x14ac:dyDescent="0.2">
      <c r="A725" s="116" t="s">
        <v>906</v>
      </c>
      <c r="B725" s="123" t="s">
        <v>903</v>
      </c>
      <c r="C725" s="15"/>
      <c r="D725" s="35"/>
      <c r="E725" s="35">
        <v>1</v>
      </c>
      <c r="F725" s="39"/>
      <c r="G725" s="16">
        <f t="shared" ref="G725:G726" si="1233">SUM(D725:F725)</f>
        <v>1</v>
      </c>
      <c r="H725" s="11">
        <v>1</v>
      </c>
      <c r="I725" s="35" t="s">
        <v>226</v>
      </c>
      <c r="J725" s="45"/>
      <c r="K725" s="64">
        <f t="shared" ref="K725:K726" si="1234">G725*H725*J725</f>
        <v>0</v>
      </c>
      <c r="N725" s="13">
        <f t="shared" ref="N725:N726" si="1235">L725+M725</f>
        <v>0</v>
      </c>
      <c r="O725" s="13">
        <f t="shared" ref="O725:O726" si="1236">MAX(K725-N725,0)</f>
        <v>0</v>
      </c>
      <c r="P725" s="13">
        <f t="shared" ref="P725:P726" si="1237">N725+O725</f>
        <v>0</v>
      </c>
      <c r="Q725" s="13">
        <f t="shared" ref="Q725:Q726" si="1238">K725-P725</f>
        <v>0</v>
      </c>
      <c r="R725" s="13">
        <f t="shared" ref="R725:R726" si="1239">S725-K725</f>
        <v>0</v>
      </c>
      <c r="S725" s="14">
        <f t="shared" ref="S725:S726" si="1240">K725</f>
        <v>0</v>
      </c>
      <c r="T725" s="86"/>
      <c r="U725" s="64">
        <f t="shared" ref="U725:U726" si="1241">MAX(K725-SUM(V725:Y725),0)</f>
        <v>0</v>
      </c>
      <c r="V725" s="103"/>
      <c r="W725" s="103"/>
      <c r="X725" s="103"/>
      <c r="Y725" s="103"/>
      <c r="Z725" s="105">
        <f t="shared" ref="Z725:Z726" si="1242">K725-SUM(U725:Y725)</f>
        <v>0</v>
      </c>
      <c r="AA725" s="103">
        <f t="shared" ref="AA725" si="1243">U725</f>
        <v>0</v>
      </c>
    </row>
    <row r="726" spans="1:27" x14ac:dyDescent="0.2">
      <c r="A726" s="116" t="s">
        <v>904</v>
      </c>
      <c r="B726" s="122" t="s">
        <v>905</v>
      </c>
      <c r="C726" s="15"/>
      <c r="D726" s="35"/>
      <c r="E726" s="35">
        <v>1</v>
      </c>
      <c r="F726" s="39"/>
      <c r="G726" s="16">
        <f t="shared" si="1233"/>
        <v>1</v>
      </c>
      <c r="H726" s="11">
        <v>1</v>
      </c>
      <c r="I726" s="35" t="s">
        <v>226</v>
      </c>
      <c r="J726" s="45"/>
      <c r="K726" s="64">
        <f t="shared" si="1234"/>
        <v>0</v>
      </c>
      <c r="N726" s="13">
        <f t="shared" si="1235"/>
        <v>0</v>
      </c>
      <c r="O726" s="13">
        <f t="shared" si="1236"/>
        <v>0</v>
      </c>
      <c r="P726" s="13">
        <f t="shared" si="1237"/>
        <v>0</v>
      </c>
      <c r="Q726" s="13">
        <f t="shared" si="1238"/>
        <v>0</v>
      </c>
      <c r="R726" s="13">
        <f t="shared" si="1239"/>
        <v>0</v>
      </c>
      <c r="S726" s="14">
        <f t="shared" si="1240"/>
        <v>0</v>
      </c>
      <c r="T726" s="86"/>
      <c r="U726" s="64">
        <f t="shared" si="1241"/>
        <v>0</v>
      </c>
      <c r="V726" s="103"/>
      <c r="W726" s="103"/>
      <c r="X726" s="103"/>
      <c r="Y726" s="103"/>
      <c r="Z726" s="105">
        <f t="shared" si="1242"/>
        <v>0</v>
      </c>
      <c r="AA726" s="111"/>
    </row>
    <row r="727" spans="1:27" x14ac:dyDescent="0.2">
      <c r="A727" s="116" t="s">
        <v>424</v>
      </c>
      <c r="B727" s="122" t="s">
        <v>425</v>
      </c>
      <c r="C727" s="15"/>
      <c r="D727" s="35"/>
      <c r="E727" s="35">
        <v>1</v>
      </c>
      <c r="F727" s="39"/>
      <c r="G727" s="16">
        <f t="shared" si="1212"/>
        <v>1</v>
      </c>
      <c r="H727" s="11">
        <v>1</v>
      </c>
      <c r="I727" s="35" t="s">
        <v>226</v>
      </c>
      <c r="J727" s="45"/>
      <c r="K727" s="64">
        <f t="shared" si="1213"/>
        <v>0</v>
      </c>
      <c r="N727" s="13">
        <f t="shared" si="1214"/>
        <v>0</v>
      </c>
      <c r="O727" s="13">
        <f t="shared" si="1215"/>
        <v>0</v>
      </c>
      <c r="P727" s="13">
        <f t="shared" si="1216"/>
        <v>0</v>
      </c>
      <c r="Q727" s="13">
        <f t="shared" si="1217"/>
        <v>0</v>
      </c>
      <c r="R727" s="13">
        <f t="shared" si="1218"/>
        <v>0</v>
      </c>
      <c r="S727" s="14">
        <f t="shared" si="1219"/>
        <v>0</v>
      </c>
      <c r="T727" s="86"/>
      <c r="U727" s="64">
        <f t="shared" si="1220"/>
        <v>0</v>
      </c>
      <c r="V727" s="103"/>
      <c r="W727" s="103"/>
      <c r="X727" s="103"/>
      <c r="Y727" s="103"/>
      <c r="Z727" s="105">
        <f t="shared" si="1221"/>
        <v>0</v>
      </c>
      <c r="AA727" s="103">
        <f t="shared" si="1222"/>
        <v>0</v>
      </c>
    </row>
    <row r="728" spans="1:27" x14ac:dyDescent="0.2">
      <c r="A728" s="116" t="s">
        <v>426</v>
      </c>
      <c r="B728" s="122" t="s">
        <v>427</v>
      </c>
      <c r="C728" s="15"/>
      <c r="D728" s="35"/>
      <c r="E728" s="35">
        <v>1</v>
      </c>
      <c r="F728" s="39"/>
      <c r="G728" s="16">
        <f t="shared" si="1212"/>
        <v>1</v>
      </c>
      <c r="H728" s="11">
        <v>1</v>
      </c>
      <c r="I728" s="35" t="s">
        <v>226</v>
      </c>
      <c r="J728" s="45"/>
      <c r="K728" s="64">
        <f t="shared" si="1213"/>
        <v>0</v>
      </c>
      <c r="N728" s="13">
        <f t="shared" si="1214"/>
        <v>0</v>
      </c>
      <c r="O728" s="13">
        <f t="shared" si="1215"/>
        <v>0</v>
      </c>
      <c r="P728" s="13">
        <f t="shared" si="1216"/>
        <v>0</v>
      </c>
      <c r="Q728" s="13">
        <f t="shared" si="1217"/>
        <v>0</v>
      </c>
      <c r="R728" s="13">
        <f t="shared" si="1218"/>
        <v>0</v>
      </c>
      <c r="S728" s="14">
        <f t="shared" si="1219"/>
        <v>0</v>
      </c>
      <c r="T728" s="86"/>
      <c r="U728" s="64">
        <f t="shared" si="1220"/>
        <v>0</v>
      </c>
      <c r="V728" s="103"/>
      <c r="W728" s="103"/>
      <c r="X728" s="103"/>
      <c r="Y728" s="103"/>
      <c r="Z728" s="105">
        <f t="shared" si="1221"/>
        <v>0</v>
      </c>
      <c r="AA728" s="103">
        <f t="shared" si="1222"/>
        <v>0</v>
      </c>
    </row>
    <row r="729" spans="1:27" x14ac:dyDescent="0.2">
      <c r="A729" s="116" t="s">
        <v>428</v>
      </c>
      <c r="B729" s="122" t="s">
        <v>429</v>
      </c>
      <c r="C729" s="15"/>
      <c r="D729" s="35"/>
      <c r="E729" s="35">
        <v>1</v>
      </c>
      <c r="F729" s="39"/>
      <c r="G729" s="16">
        <f t="shared" si="1212"/>
        <v>1</v>
      </c>
      <c r="H729" s="11">
        <v>1</v>
      </c>
      <c r="I729" s="35" t="s">
        <v>226</v>
      </c>
      <c r="J729" s="45"/>
      <c r="K729" s="64">
        <f t="shared" si="1213"/>
        <v>0</v>
      </c>
      <c r="N729" s="13">
        <f t="shared" si="1214"/>
        <v>0</v>
      </c>
      <c r="O729" s="13">
        <f t="shared" si="1215"/>
        <v>0</v>
      </c>
      <c r="P729" s="13">
        <f t="shared" si="1216"/>
        <v>0</v>
      </c>
      <c r="Q729" s="13">
        <f t="shared" si="1217"/>
        <v>0</v>
      </c>
      <c r="R729" s="13">
        <f t="shared" si="1218"/>
        <v>0</v>
      </c>
      <c r="S729" s="14">
        <f t="shared" si="1219"/>
        <v>0</v>
      </c>
      <c r="T729" s="86"/>
      <c r="U729" s="64">
        <f t="shared" si="1220"/>
        <v>0</v>
      </c>
      <c r="V729" s="103"/>
      <c r="W729" s="103"/>
      <c r="X729" s="103"/>
      <c r="Y729" s="103"/>
      <c r="Z729" s="105">
        <f t="shared" si="1221"/>
        <v>0</v>
      </c>
      <c r="AA729" s="103">
        <f t="shared" si="1222"/>
        <v>0</v>
      </c>
    </row>
    <row r="730" spans="1:27" x14ac:dyDescent="0.2">
      <c r="A730" s="116" t="s">
        <v>430</v>
      </c>
      <c r="B730" s="122" t="s">
        <v>431</v>
      </c>
      <c r="C730" s="15"/>
      <c r="D730" s="35"/>
      <c r="E730" s="35">
        <v>1</v>
      </c>
      <c r="F730" s="39"/>
      <c r="G730" s="16">
        <f t="shared" si="1212"/>
        <v>1</v>
      </c>
      <c r="H730" s="11">
        <v>1</v>
      </c>
      <c r="I730" s="35" t="s">
        <v>226</v>
      </c>
      <c r="J730" s="45"/>
      <c r="K730" s="64">
        <f t="shared" si="1213"/>
        <v>0</v>
      </c>
      <c r="N730" s="13">
        <f t="shared" si="1214"/>
        <v>0</v>
      </c>
      <c r="O730" s="13">
        <f t="shared" si="1215"/>
        <v>0</v>
      </c>
      <c r="P730" s="13">
        <f t="shared" si="1216"/>
        <v>0</v>
      </c>
      <c r="Q730" s="13">
        <f t="shared" si="1217"/>
        <v>0</v>
      </c>
      <c r="R730" s="13">
        <f t="shared" si="1218"/>
        <v>0</v>
      </c>
      <c r="S730" s="14">
        <f t="shared" si="1219"/>
        <v>0</v>
      </c>
      <c r="T730" s="86"/>
      <c r="U730" s="64">
        <f t="shared" si="1220"/>
        <v>0</v>
      </c>
      <c r="V730" s="103"/>
      <c r="W730" s="103"/>
      <c r="X730" s="103"/>
      <c r="Y730" s="103"/>
      <c r="Z730" s="105">
        <f t="shared" si="1221"/>
        <v>0</v>
      </c>
      <c r="AA730" s="103">
        <f t="shared" si="1222"/>
        <v>0</v>
      </c>
    </row>
    <row r="731" spans="1:27" x14ac:dyDescent="0.2">
      <c r="A731" s="116">
        <v>6285</v>
      </c>
      <c r="B731" s="122" t="s">
        <v>103</v>
      </c>
      <c r="C731" s="15"/>
      <c r="D731" s="35"/>
      <c r="E731" s="35">
        <v>1</v>
      </c>
      <c r="F731" s="39"/>
      <c r="G731" s="16">
        <f t="shared" si="1212"/>
        <v>1</v>
      </c>
      <c r="H731" s="11">
        <v>1</v>
      </c>
      <c r="I731" s="35" t="s">
        <v>226</v>
      </c>
      <c r="J731" s="45"/>
      <c r="K731" s="64">
        <f t="shared" si="1213"/>
        <v>0</v>
      </c>
      <c r="N731" s="13">
        <f t="shared" si="1214"/>
        <v>0</v>
      </c>
      <c r="O731" s="13">
        <f t="shared" si="1215"/>
        <v>0</v>
      </c>
      <c r="P731" s="13">
        <f t="shared" si="1216"/>
        <v>0</v>
      </c>
      <c r="Q731" s="13">
        <f t="shared" si="1217"/>
        <v>0</v>
      </c>
      <c r="R731" s="13">
        <f t="shared" si="1218"/>
        <v>0</v>
      </c>
      <c r="S731" s="14">
        <f t="shared" si="1219"/>
        <v>0</v>
      </c>
      <c r="T731" s="86"/>
      <c r="U731" s="64">
        <f t="shared" si="1220"/>
        <v>0</v>
      </c>
      <c r="V731" s="103"/>
      <c r="W731" s="103"/>
      <c r="X731" s="103"/>
      <c r="Y731" s="103"/>
      <c r="Z731" s="105">
        <f t="shared" si="1221"/>
        <v>0</v>
      </c>
      <c r="AA731" s="103">
        <f t="shared" si="1222"/>
        <v>0</v>
      </c>
    </row>
    <row r="732" spans="1:27" x14ac:dyDescent="0.2">
      <c r="A732" s="116" t="s">
        <v>901</v>
      </c>
      <c r="B732" s="122" t="s">
        <v>102</v>
      </c>
      <c r="C732" s="15"/>
      <c r="D732" s="44"/>
      <c r="E732" s="35">
        <v>1</v>
      </c>
      <c r="F732" s="39"/>
      <c r="G732" s="16">
        <f t="shared" ref="G732" si="1244">SUM(D732:F732)</f>
        <v>1</v>
      </c>
      <c r="H732" s="11">
        <v>1</v>
      </c>
      <c r="I732" s="35" t="s">
        <v>226</v>
      </c>
      <c r="J732" s="45"/>
      <c r="K732" s="64">
        <f t="shared" ref="K732" si="1245">G732*H732*J732</f>
        <v>0</v>
      </c>
      <c r="N732" s="13">
        <f t="shared" ref="N732" si="1246">L732+M732</f>
        <v>0</v>
      </c>
      <c r="O732" s="13">
        <f t="shared" ref="O732" si="1247">MAX(K732-N732,0)</f>
        <v>0</v>
      </c>
      <c r="P732" s="13">
        <f t="shared" ref="P732" si="1248">N732+O732</f>
        <v>0</v>
      </c>
      <c r="Q732" s="13">
        <f t="shared" ref="Q732" si="1249">K732-P732</f>
        <v>0</v>
      </c>
      <c r="R732" s="13">
        <f t="shared" ref="R732" si="1250">S732-K732</f>
        <v>0</v>
      </c>
      <c r="S732" s="14">
        <f t="shared" ref="S732" si="1251">K732</f>
        <v>0</v>
      </c>
      <c r="T732" s="86"/>
      <c r="U732" s="64">
        <f t="shared" ref="U732" si="1252">MAX(K732-SUM(V732:Y732),0)</f>
        <v>0</v>
      </c>
      <c r="V732" s="103"/>
      <c r="W732" s="103"/>
      <c r="X732" s="103"/>
      <c r="Y732" s="103"/>
      <c r="Z732" s="105">
        <f t="shared" ref="Z732" si="1253">K732-SUM(U732:Y732)</f>
        <v>0</v>
      </c>
      <c r="AA732" s="111"/>
    </row>
    <row r="733" spans="1:27" x14ac:dyDescent="0.2">
      <c r="A733" s="116"/>
      <c r="B733" s="124" t="s">
        <v>265</v>
      </c>
      <c r="C733" s="15"/>
      <c r="D733" s="35"/>
      <c r="E733" s="45"/>
      <c r="F733" s="39"/>
      <c r="G733" s="16"/>
      <c r="I733" s="35"/>
      <c r="J733" s="45"/>
      <c r="K733" s="66">
        <f>SUM(K706:K732)</f>
        <v>0</v>
      </c>
      <c r="L733" s="22"/>
      <c r="M733" s="22"/>
      <c r="N733" s="22">
        <f t="shared" ref="N733:AA733" si="1254">SUM(N706:N732)</f>
        <v>0</v>
      </c>
      <c r="O733" s="22">
        <f t="shared" si="1254"/>
        <v>0</v>
      </c>
      <c r="P733" s="22">
        <f t="shared" si="1254"/>
        <v>0</v>
      </c>
      <c r="Q733" s="22">
        <f t="shared" si="1254"/>
        <v>0</v>
      </c>
      <c r="R733" s="22">
        <f t="shared" si="1254"/>
        <v>0</v>
      </c>
      <c r="S733" s="23">
        <f t="shared" si="1254"/>
        <v>0</v>
      </c>
      <c r="T733" s="85">
        <f t="shared" si="1254"/>
        <v>0</v>
      </c>
      <c r="U733" s="66">
        <f t="shared" si="1254"/>
        <v>0</v>
      </c>
      <c r="V733" s="112">
        <f t="shared" si="1254"/>
        <v>0</v>
      </c>
      <c r="W733" s="112">
        <f t="shared" si="1254"/>
        <v>0</v>
      </c>
      <c r="X733" s="112"/>
      <c r="Y733" s="112">
        <f t="shared" si="1254"/>
        <v>0</v>
      </c>
      <c r="Z733" s="66">
        <f t="shared" si="1254"/>
        <v>0</v>
      </c>
      <c r="AA733" s="112">
        <f t="shared" si="1254"/>
        <v>0</v>
      </c>
    </row>
    <row r="734" spans="1:27" x14ac:dyDescent="0.2">
      <c r="A734" s="116"/>
      <c r="B734" s="124"/>
      <c r="C734" s="15"/>
      <c r="D734" s="38"/>
      <c r="E734" s="38"/>
      <c r="F734" s="38"/>
      <c r="G734" s="38"/>
      <c r="H734" s="38"/>
      <c r="I734" s="38"/>
      <c r="J734" s="45"/>
      <c r="K734" s="72"/>
      <c r="P734" s="13"/>
      <c r="T734" s="81"/>
      <c r="U734" s="72"/>
      <c r="V734" s="103"/>
      <c r="W734" s="103"/>
      <c r="X734" s="103"/>
      <c r="Y734" s="103"/>
      <c r="Z734" s="105">
        <f t="shared" si="1221"/>
        <v>0</v>
      </c>
      <c r="AA734" s="103"/>
    </row>
    <row r="735" spans="1:27" x14ac:dyDescent="0.2">
      <c r="A735" s="118" t="s">
        <v>223</v>
      </c>
      <c r="B735" s="98" t="s">
        <v>255</v>
      </c>
      <c r="C735" s="15"/>
      <c r="D735" s="35"/>
      <c r="E735" s="45"/>
      <c r="F735" s="39"/>
      <c r="G735" s="16"/>
      <c r="I735" s="35"/>
      <c r="J735" s="45"/>
      <c r="P735" s="13"/>
      <c r="T735" s="86"/>
      <c r="U735" s="64"/>
      <c r="V735" s="103"/>
      <c r="W735" s="103"/>
      <c r="X735" s="103"/>
      <c r="Y735" s="103"/>
      <c r="Z735" s="105">
        <f t="shared" si="1221"/>
        <v>0</v>
      </c>
      <c r="AA735" s="103"/>
    </row>
    <row r="736" spans="1:27" x14ac:dyDescent="0.2">
      <c r="A736" s="116">
        <v>6540</v>
      </c>
      <c r="B736" s="122" t="s">
        <v>367</v>
      </c>
      <c r="C736" s="15"/>
      <c r="D736" s="58"/>
      <c r="E736" s="35">
        <v>1</v>
      </c>
      <c r="F736" s="39"/>
      <c r="G736" s="16">
        <f t="shared" ref="G736:G744" si="1255">SUM(D736:F736)</f>
        <v>1</v>
      </c>
      <c r="H736" s="11">
        <v>1</v>
      </c>
      <c r="I736" s="39" t="s">
        <v>226</v>
      </c>
      <c r="J736" s="45"/>
      <c r="K736" s="64">
        <f t="shared" ref="K736:K744" si="1256">G736*H736*J736</f>
        <v>0</v>
      </c>
      <c r="N736" s="13">
        <f t="shared" ref="N736:N744" si="1257">L736+M736</f>
        <v>0</v>
      </c>
      <c r="O736" s="13">
        <f t="shared" ref="O736:O744" si="1258">MAX(K736-N736,0)</f>
        <v>0</v>
      </c>
      <c r="P736" s="13">
        <f t="shared" ref="P736:P744" si="1259">N736+O736</f>
        <v>0</v>
      </c>
      <c r="Q736" s="13">
        <f t="shared" ref="Q736:Q744" si="1260">K736-P736</f>
        <v>0</v>
      </c>
      <c r="R736" s="13">
        <f t="shared" ref="R736:R744" si="1261">S736-K736</f>
        <v>0</v>
      </c>
      <c r="S736" s="14">
        <f t="shared" ref="S736:S744" si="1262">K736</f>
        <v>0</v>
      </c>
      <c r="T736" s="86"/>
      <c r="U736" s="64">
        <f t="shared" ref="U736:U744" si="1263">MAX(K736-SUM(V736:Y736),0)</f>
        <v>0</v>
      </c>
      <c r="V736" s="103"/>
      <c r="W736" s="103"/>
      <c r="X736" s="103"/>
      <c r="Y736" s="103"/>
      <c r="Z736" s="105">
        <f t="shared" si="1221"/>
        <v>0</v>
      </c>
      <c r="AA736" s="111"/>
    </row>
    <row r="737" spans="1:27" x14ac:dyDescent="0.2">
      <c r="A737" s="116">
        <v>6561</v>
      </c>
      <c r="B737" s="122" t="s">
        <v>368</v>
      </c>
      <c r="C737" s="15"/>
      <c r="D737" s="35"/>
      <c r="E737" s="35">
        <v>1</v>
      </c>
      <c r="F737" s="39"/>
      <c r="G737" s="16">
        <f t="shared" si="1255"/>
        <v>1</v>
      </c>
      <c r="H737" s="11">
        <v>1</v>
      </c>
      <c r="I737" s="39" t="s">
        <v>226</v>
      </c>
      <c r="J737" s="45"/>
      <c r="K737" s="64">
        <f t="shared" si="1256"/>
        <v>0</v>
      </c>
      <c r="N737" s="13">
        <f t="shared" si="1257"/>
        <v>0</v>
      </c>
      <c r="O737" s="13">
        <f t="shared" si="1258"/>
        <v>0</v>
      </c>
      <c r="P737" s="13">
        <f t="shared" si="1259"/>
        <v>0</v>
      </c>
      <c r="Q737" s="13">
        <f t="shared" si="1260"/>
        <v>0</v>
      </c>
      <c r="R737" s="13">
        <f t="shared" si="1261"/>
        <v>0</v>
      </c>
      <c r="S737" s="14">
        <f t="shared" si="1262"/>
        <v>0</v>
      </c>
      <c r="T737" s="86"/>
      <c r="U737" s="64">
        <f t="shared" si="1263"/>
        <v>0</v>
      </c>
      <c r="V737" s="103"/>
      <c r="W737" s="103"/>
      <c r="X737" s="103"/>
      <c r="Y737" s="103"/>
      <c r="Z737" s="105">
        <f t="shared" si="1221"/>
        <v>0</v>
      </c>
      <c r="AA737" s="111"/>
    </row>
    <row r="738" spans="1:27" x14ac:dyDescent="0.2">
      <c r="A738" s="116">
        <v>6562</v>
      </c>
      <c r="B738" s="122" t="s">
        <v>91</v>
      </c>
      <c r="C738" s="15"/>
      <c r="D738" s="35"/>
      <c r="E738" s="35">
        <v>1</v>
      </c>
      <c r="F738" s="39"/>
      <c r="G738" s="16">
        <f t="shared" si="1255"/>
        <v>1</v>
      </c>
      <c r="H738" s="11">
        <v>1</v>
      </c>
      <c r="I738" s="39" t="s">
        <v>226</v>
      </c>
      <c r="J738" s="45"/>
      <c r="K738" s="64">
        <f t="shared" si="1256"/>
        <v>0</v>
      </c>
      <c r="N738" s="13">
        <f t="shared" si="1257"/>
        <v>0</v>
      </c>
      <c r="O738" s="13">
        <f t="shared" si="1258"/>
        <v>0</v>
      </c>
      <c r="P738" s="13">
        <f t="shared" si="1259"/>
        <v>0</v>
      </c>
      <c r="Q738" s="13">
        <f t="shared" si="1260"/>
        <v>0</v>
      </c>
      <c r="R738" s="13">
        <f t="shared" si="1261"/>
        <v>0</v>
      </c>
      <c r="S738" s="14">
        <f t="shared" si="1262"/>
        <v>0</v>
      </c>
      <c r="T738" s="86"/>
      <c r="U738" s="64">
        <f t="shared" si="1263"/>
        <v>0</v>
      </c>
      <c r="V738" s="103"/>
      <c r="W738" s="103"/>
      <c r="X738" s="103"/>
      <c r="Y738" s="103"/>
      <c r="Z738" s="105">
        <f t="shared" si="1221"/>
        <v>0</v>
      </c>
      <c r="AA738" s="111"/>
    </row>
    <row r="739" spans="1:27" x14ac:dyDescent="0.2">
      <c r="A739" s="116">
        <v>6563</v>
      </c>
      <c r="B739" s="122" t="s">
        <v>92</v>
      </c>
      <c r="C739" s="15"/>
      <c r="D739" s="35"/>
      <c r="E739" s="35">
        <v>1</v>
      </c>
      <c r="F739" s="39"/>
      <c r="G739" s="16">
        <f t="shared" si="1255"/>
        <v>1</v>
      </c>
      <c r="H739" s="11">
        <v>1</v>
      </c>
      <c r="I739" s="39" t="s">
        <v>226</v>
      </c>
      <c r="J739" s="45"/>
      <c r="K739" s="64">
        <f t="shared" si="1256"/>
        <v>0</v>
      </c>
      <c r="N739" s="13">
        <f t="shared" si="1257"/>
        <v>0</v>
      </c>
      <c r="O739" s="13">
        <f t="shared" si="1258"/>
        <v>0</v>
      </c>
      <c r="P739" s="13">
        <f t="shared" si="1259"/>
        <v>0</v>
      </c>
      <c r="Q739" s="13">
        <f t="shared" si="1260"/>
        <v>0</v>
      </c>
      <c r="R739" s="13">
        <f t="shared" si="1261"/>
        <v>0</v>
      </c>
      <c r="S739" s="14">
        <f t="shared" si="1262"/>
        <v>0</v>
      </c>
      <c r="T739" s="86"/>
      <c r="U739" s="64">
        <f t="shared" si="1263"/>
        <v>0</v>
      </c>
      <c r="V739" s="103"/>
      <c r="W739" s="103"/>
      <c r="X739" s="103"/>
      <c r="Y739" s="103"/>
      <c r="Z739" s="105">
        <f t="shared" si="1221"/>
        <v>0</v>
      </c>
      <c r="AA739" s="111"/>
    </row>
    <row r="740" spans="1:27" x14ac:dyDescent="0.2">
      <c r="A740" s="116">
        <v>6564</v>
      </c>
      <c r="B740" s="122" t="s">
        <v>93</v>
      </c>
      <c r="C740" s="15"/>
      <c r="D740" s="35"/>
      <c r="E740" s="35">
        <v>1</v>
      </c>
      <c r="F740" s="39"/>
      <c r="G740" s="16">
        <f t="shared" si="1255"/>
        <v>1</v>
      </c>
      <c r="H740" s="11">
        <v>1</v>
      </c>
      <c r="I740" s="39" t="s">
        <v>226</v>
      </c>
      <c r="J740" s="45"/>
      <c r="K740" s="64">
        <f t="shared" si="1256"/>
        <v>0</v>
      </c>
      <c r="N740" s="13">
        <f t="shared" si="1257"/>
        <v>0</v>
      </c>
      <c r="O740" s="13">
        <f t="shared" si="1258"/>
        <v>0</v>
      </c>
      <c r="P740" s="13">
        <f t="shared" si="1259"/>
        <v>0</v>
      </c>
      <c r="Q740" s="13">
        <f t="shared" si="1260"/>
        <v>0</v>
      </c>
      <c r="R740" s="13">
        <f t="shared" si="1261"/>
        <v>0</v>
      </c>
      <c r="S740" s="14">
        <f t="shared" si="1262"/>
        <v>0</v>
      </c>
      <c r="T740" s="86"/>
      <c r="U740" s="64">
        <f t="shared" si="1263"/>
        <v>0</v>
      </c>
      <c r="V740" s="103"/>
      <c r="W740" s="103"/>
      <c r="X740" s="103"/>
      <c r="Y740" s="103"/>
      <c r="Z740" s="105">
        <f t="shared" si="1221"/>
        <v>0</v>
      </c>
      <c r="AA740" s="111"/>
    </row>
    <row r="741" spans="1:27" x14ac:dyDescent="0.2">
      <c r="A741" s="116" t="s">
        <v>369</v>
      </c>
      <c r="B741" s="122" t="s">
        <v>370</v>
      </c>
      <c r="C741" s="15"/>
      <c r="D741" s="35"/>
      <c r="E741" s="35">
        <v>1</v>
      </c>
      <c r="F741" s="39"/>
      <c r="G741" s="16">
        <f t="shared" si="1255"/>
        <v>1</v>
      </c>
      <c r="H741" s="11">
        <v>1</v>
      </c>
      <c r="I741" s="39" t="s">
        <v>226</v>
      </c>
      <c r="J741" s="45"/>
      <c r="K741" s="64">
        <f t="shared" si="1256"/>
        <v>0</v>
      </c>
      <c r="N741" s="13">
        <f t="shared" si="1257"/>
        <v>0</v>
      </c>
      <c r="O741" s="13">
        <f t="shared" si="1258"/>
        <v>0</v>
      </c>
      <c r="P741" s="13">
        <f t="shared" si="1259"/>
        <v>0</v>
      </c>
      <c r="Q741" s="13">
        <f t="shared" si="1260"/>
        <v>0</v>
      </c>
      <c r="R741" s="13">
        <f t="shared" si="1261"/>
        <v>0</v>
      </c>
      <c r="S741" s="14">
        <f t="shared" si="1262"/>
        <v>0</v>
      </c>
      <c r="T741" s="86"/>
      <c r="U741" s="64">
        <f t="shared" si="1263"/>
        <v>0</v>
      </c>
      <c r="V741" s="103"/>
      <c r="W741" s="103"/>
      <c r="X741" s="103"/>
      <c r="Y741" s="103"/>
      <c r="Z741" s="105">
        <f t="shared" si="1221"/>
        <v>0</v>
      </c>
      <c r="AA741" s="111"/>
    </row>
    <row r="742" spans="1:27" x14ac:dyDescent="0.2">
      <c r="A742" s="116">
        <v>6566</v>
      </c>
      <c r="B742" s="122" t="s">
        <v>926</v>
      </c>
      <c r="C742" s="15"/>
      <c r="D742" s="35"/>
      <c r="E742" s="35">
        <v>1</v>
      </c>
      <c r="F742" s="39"/>
      <c r="G742" s="16">
        <f t="shared" ref="G742" si="1264">SUM(D742:F742)</f>
        <v>1</v>
      </c>
      <c r="H742" s="11">
        <v>1</v>
      </c>
      <c r="I742" s="39" t="s">
        <v>226</v>
      </c>
      <c r="J742" s="45"/>
      <c r="K742" s="64">
        <f t="shared" ref="K742" si="1265">G742*H742*J742</f>
        <v>0</v>
      </c>
      <c r="N742" s="13">
        <f t="shared" ref="N742" si="1266">L742+M742</f>
        <v>0</v>
      </c>
      <c r="O742" s="13">
        <f t="shared" ref="O742" si="1267">MAX(K742-N742,0)</f>
        <v>0</v>
      </c>
      <c r="P742" s="13">
        <f t="shared" ref="P742" si="1268">N742+O742</f>
        <v>0</v>
      </c>
      <c r="Q742" s="13">
        <f t="shared" ref="Q742" si="1269">K742-P742</f>
        <v>0</v>
      </c>
      <c r="R742" s="13">
        <f t="shared" ref="R742" si="1270">S742-K742</f>
        <v>0</v>
      </c>
      <c r="S742" s="14">
        <f t="shared" ref="S742" si="1271">K742</f>
        <v>0</v>
      </c>
      <c r="T742" s="86"/>
      <c r="U742" s="64">
        <f t="shared" ref="U742" si="1272">MAX(K742-SUM(V742:Y742),0)</f>
        <v>0</v>
      </c>
      <c r="V742" s="103"/>
      <c r="W742" s="103"/>
      <c r="X742" s="103"/>
      <c r="Y742" s="103"/>
      <c r="Z742" s="105">
        <f t="shared" ref="Z742" si="1273">K742-SUM(U742:Y742)</f>
        <v>0</v>
      </c>
      <c r="AA742" s="111"/>
    </row>
    <row r="743" spans="1:27" x14ac:dyDescent="0.2">
      <c r="A743" s="116" t="s">
        <v>95</v>
      </c>
      <c r="B743" s="122" t="s">
        <v>94</v>
      </c>
      <c r="C743" s="15"/>
      <c r="D743" s="35"/>
      <c r="E743" s="35">
        <v>1</v>
      </c>
      <c r="F743" s="39"/>
      <c r="G743" s="16">
        <f t="shared" si="1255"/>
        <v>1</v>
      </c>
      <c r="H743" s="11">
        <v>1</v>
      </c>
      <c r="I743" s="39" t="s">
        <v>226</v>
      </c>
      <c r="J743" s="45"/>
      <c r="K743" s="64">
        <f t="shared" si="1256"/>
        <v>0</v>
      </c>
      <c r="N743" s="13">
        <f t="shared" si="1257"/>
        <v>0</v>
      </c>
      <c r="O743" s="13">
        <f t="shared" si="1258"/>
        <v>0</v>
      </c>
      <c r="P743" s="13">
        <f t="shared" si="1259"/>
        <v>0</v>
      </c>
      <c r="Q743" s="13">
        <f t="shared" si="1260"/>
        <v>0</v>
      </c>
      <c r="R743" s="13">
        <f t="shared" si="1261"/>
        <v>0</v>
      </c>
      <c r="S743" s="14">
        <f t="shared" si="1262"/>
        <v>0</v>
      </c>
      <c r="T743" s="86"/>
      <c r="U743" s="64">
        <f t="shared" si="1263"/>
        <v>0</v>
      </c>
      <c r="V743" s="103"/>
      <c r="W743" s="103"/>
      <c r="X743" s="103"/>
      <c r="Y743" s="103"/>
      <c r="Z743" s="105">
        <f t="shared" si="1221"/>
        <v>0</v>
      </c>
      <c r="AA743" s="111"/>
    </row>
    <row r="744" spans="1:27" x14ac:dyDescent="0.2">
      <c r="A744" s="116" t="s">
        <v>644</v>
      </c>
      <c r="B744" s="122" t="s">
        <v>645</v>
      </c>
      <c r="C744" s="15"/>
      <c r="E744" s="11">
        <v>1</v>
      </c>
      <c r="G744" s="16">
        <f t="shared" si="1255"/>
        <v>1</v>
      </c>
      <c r="H744" s="11">
        <v>1</v>
      </c>
      <c r="I744" s="35" t="s">
        <v>226</v>
      </c>
      <c r="J744" s="45"/>
      <c r="K744" s="64">
        <f t="shared" si="1256"/>
        <v>0</v>
      </c>
      <c r="N744" s="13">
        <f t="shared" si="1257"/>
        <v>0</v>
      </c>
      <c r="O744" s="13">
        <f t="shared" si="1258"/>
        <v>0</v>
      </c>
      <c r="P744" s="13">
        <f t="shared" si="1259"/>
        <v>0</v>
      </c>
      <c r="Q744" s="13">
        <f t="shared" si="1260"/>
        <v>0</v>
      </c>
      <c r="R744" s="13">
        <f t="shared" si="1261"/>
        <v>0</v>
      </c>
      <c r="S744" s="14">
        <f t="shared" si="1262"/>
        <v>0</v>
      </c>
      <c r="T744" s="86"/>
      <c r="U744" s="64">
        <f t="shared" si="1263"/>
        <v>0</v>
      </c>
      <c r="V744" s="103"/>
      <c r="W744" s="103"/>
      <c r="X744" s="103"/>
      <c r="Y744" s="103"/>
      <c r="Z744" s="105">
        <f t="shared" si="1221"/>
        <v>0</v>
      </c>
      <c r="AA744" s="103">
        <f t="shared" ref="AA744" si="1274">U744</f>
        <v>0</v>
      </c>
    </row>
    <row r="745" spans="1:27" x14ac:dyDescent="0.2">
      <c r="A745" s="116"/>
      <c r="B745" s="124" t="s">
        <v>265</v>
      </c>
      <c r="C745" s="15"/>
      <c r="D745" s="35"/>
      <c r="E745" s="45"/>
      <c r="F745" s="39"/>
      <c r="G745" s="16"/>
      <c r="I745" s="35"/>
      <c r="J745" s="45"/>
      <c r="K745" s="66">
        <f>SUM(K736:K744)</f>
        <v>0</v>
      </c>
      <c r="L745" s="22"/>
      <c r="M745" s="22"/>
      <c r="N745" s="22">
        <f t="shared" ref="N745:Y745" si="1275">SUM(N736:N744)</f>
        <v>0</v>
      </c>
      <c r="O745" s="22">
        <f t="shared" si="1275"/>
        <v>0</v>
      </c>
      <c r="P745" s="22">
        <f t="shared" si="1275"/>
        <v>0</v>
      </c>
      <c r="Q745" s="22">
        <f t="shared" si="1275"/>
        <v>0</v>
      </c>
      <c r="R745" s="22">
        <f t="shared" si="1275"/>
        <v>0</v>
      </c>
      <c r="S745" s="23">
        <f t="shared" si="1275"/>
        <v>0</v>
      </c>
      <c r="T745" s="85">
        <f t="shared" si="1275"/>
        <v>0</v>
      </c>
      <c r="U745" s="66">
        <f t="shared" si="1275"/>
        <v>0</v>
      </c>
      <c r="V745" s="112">
        <f t="shared" si="1275"/>
        <v>0</v>
      </c>
      <c r="W745" s="112">
        <f t="shared" si="1275"/>
        <v>0</v>
      </c>
      <c r="X745" s="112"/>
      <c r="Y745" s="112">
        <f t="shared" si="1275"/>
        <v>0</v>
      </c>
      <c r="Z745" s="66">
        <f>SUM(Z736:Z744)</f>
        <v>0</v>
      </c>
      <c r="AA745" s="112">
        <f>SUM(AA736:AA744)</f>
        <v>0</v>
      </c>
    </row>
    <row r="746" spans="1:27" x14ac:dyDescent="0.2">
      <c r="A746" s="62"/>
      <c r="B746" s="122"/>
      <c r="C746" s="15"/>
      <c r="J746" s="45"/>
      <c r="T746" s="86"/>
      <c r="U746" s="64"/>
      <c r="V746" s="103"/>
      <c r="W746" s="103"/>
      <c r="X746" s="103"/>
      <c r="Y746" s="103"/>
      <c r="Z746" s="105">
        <f t="shared" si="1221"/>
        <v>0</v>
      </c>
      <c r="AA746" s="103"/>
    </row>
    <row r="747" spans="1:27" x14ac:dyDescent="0.2">
      <c r="A747" s="118" t="s">
        <v>217</v>
      </c>
      <c r="B747" s="98" t="s">
        <v>256</v>
      </c>
      <c r="C747" s="15"/>
      <c r="D747" s="44"/>
      <c r="G747" s="16"/>
      <c r="I747" s="35"/>
      <c r="J747" s="45"/>
      <c r="P747" s="13"/>
      <c r="T747" s="86"/>
      <c r="U747" s="64"/>
      <c r="V747" s="103"/>
      <c r="W747" s="103"/>
      <c r="X747" s="103"/>
      <c r="Y747" s="103"/>
      <c r="Z747" s="105">
        <f t="shared" si="1221"/>
        <v>0</v>
      </c>
      <c r="AA747" s="103"/>
    </row>
    <row r="748" spans="1:27" x14ac:dyDescent="0.2">
      <c r="A748" s="116">
        <v>6640</v>
      </c>
      <c r="B748" s="122" t="s">
        <v>88</v>
      </c>
      <c r="C748" s="15"/>
      <c r="D748" s="11">
        <v>1</v>
      </c>
      <c r="G748" s="16">
        <f t="shared" ref="G748:G758" si="1276">SUM(D748:F748)</f>
        <v>1</v>
      </c>
      <c r="H748" s="11">
        <v>1</v>
      </c>
      <c r="I748" s="35" t="s">
        <v>226</v>
      </c>
      <c r="J748" s="45"/>
      <c r="K748" s="64">
        <f t="shared" ref="K748:K758" si="1277">G748*H748*J748</f>
        <v>0</v>
      </c>
      <c r="N748" s="13">
        <f t="shared" ref="N748:N758" si="1278">L748+M748</f>
        <v>0</v>
      </c>
      <c r="O748" s="13">
        <f t="shared" ref="O748:O758" si="1279">MAX(K748-N748,0)</f>
        <v>0</v>
      </c>
      <c r="P748" s="13">
        <f t="shared" ref="P748:P758" si="1280">N748+O748</f>
        <v>0</v>
      </c>
      <c r="Q748" s="13">
        <f t="shared" ref="Q748:Q758" si="1281">K748-P748</f>
        <v>0</v>
      </c>
      <c r="R748" s="13">
        <f t="shared" ref="R748:R758" si="1282">S748-K748</f>
        <v>0</v>
      </c>
      <c r="S748" s="14">
        <f t="shared" ref="S748:S758" si="1283">K748</f>
        <v>0</v>
      </c>
      <c r="T748" s="86"/>
      <c r="U748" s="64">
        <f t="shared" ref="U748:U758" si="1284">MAX(K748-SUM(V748:Y748),0)</f>
        <v>0</v>
      </c>
      <c r="V748" s="103"/>
      <c r="W748" s="103"/>
      <c r="X748" s="103"/>
      <c r="Y748" s="103"/>
      <c r="Z748" s="105">
        <f t="shared" si="1221"/>
        <v>0</v>
      </c>
      <c r="AA748" s="111"/>
    </row>
    <row r="749" spans="1:27" x14ac:dyDescent="0.2">
      <c r="A749" s="116" t="s">
        <v>635</v>
      </c>
      <c r="B749" s="122" t="s">
        <v>564</v>
      </c>
      <c r="C749" s="15"/>
      <c r="D749" s="11">
        <v>1</v>
      </c>
      <c r="G749" s="16">
        <f t="shared" si="1276"/>
        <v>1</v>
      </c>
      <c r="H749" s="11">
        <v>1</v>
      </c>
      <c r="I749" s="35" t="s">
        <v>226</v>
      </c>
      <c r="J749" s="45"/>
      <c r="K749" s="64">
        <f t="shared" si="1277"/>
        <v>0</v>
      </c>
      <c r="N749" s="13">
        <f t="shared" si="1278"/>
        <v>0</v>
      </c>
      <c r="O749" s="13">
        <f t="shared" si="1279"/>
        <v>0</v>
      </c>
      <c r="P749" s="13">
        <f t="shared" si="1280"/>
        <v>0</v>
      </c>
      <c r="Q749" s="13">
        <f t="shared" si="1281"/>
        <v>0</v>
      </c>
      <c r="R749" s="13">
        <f t="shared" si="1282"/>
        <v>0</v>
      </c>
      <c r="S749" s="14">
        <f t="shared" si="1283"/>
        <v>0</v>
      </c>
      <c r="T749" s="86"/>
      <c r="U749" s="64">
        <f t="shared" si="1284"/>
        <v>0</v>
      </c>
      <c r="V749" s="103"/>
      <c r="W749" s="103"/>
      <c r="X749" s="103"/>
      <c r="Y749" s="103"/>
      <c r="Z749" s="105">
        <f t="shared" si="1221"/>
        <v>0</v>
      </c>
      <c r="AA749" s="111"/>
    </row>
    <row r="750" spans="1:27" x14ac:dyDescent="0.2">
      <c r="A750" s="116" t="s">
        <v>907</v>
      </c>
      <c r="B750" s="122" t="s">
        <v>908</v>
      </c>
      <c r="C750" s="15"/>
      <c r="E750" s="11">
        <v>1</v>
      </c>
      <c r="G750" s="16">
        <f t="shared" si="1276"/>
        <v>1</v>
      </c>
      <c r="H750" s="11">
        <v>1</v>
      </c>
      <c r="I750" s="35" t="s">
        <v>226</v>
      </c>
      <c r="J750" s="45"/>
      <c r="K750" s="64">
        <f t="shared" si="1277"/>
        <v>0</v>
      </c>
      <c r="N750" s="13">
        <f t="shared" si="1278"/>
        <v>0</v>
      </c>
      <c r="O750" s="13">
        <f t="shared" si="1279"/>
        <v>0</v>
      </c>
      <c r="P750" s="13">
        <f t="shared" si="1280"/>
        <v>0</v>
      </c>
      <c r="Q750" s="13">
        <f t="shared" si="1281"/>
        <v>0</v>
      </c>
      <c r="R750" s="13">
        <f t="shared" si="1282"/>
        <v>0</v>
      </c>
      <c r="S750" s="14">
        <f t="shared" si="1283"/>
        <v>0</v>
      </c>
      <c r="T750" s="86"/>
      <c r="U750" s="64">
        <f t="shared" si="1284"/>
        <v>0</v>
      </c>
      <c r="V750" s="103"/>
      <c r="W750" s="103"/>
      <c r="X750" s="103"/>
      <c r="Y750" s="103"/>
      <c r="Z750" s="105">
        <f t="shared" ref="Z750" si="1285">K750-SUM(U750:Y750)</f>
        <v>0</v>
      </c>
      <c r="AA750" s="103">
        <f t="shared" ref="AA750" si="1286">U750</f>
        <v>0</v>
      </c>
    </row>
    <row r="751" spans="1:27" x14ac:dyDescent="0.2">
      <c r="A751" s="116" t="s">
        <v>735</v>
      </c>
      <c r="B751" s="122" t="s">
        <v>733</v>
      </c>
      <c r="C751" s="15"/>
      <c r="D751" s="52"/>
      <c r="E751" s="52">
        <v>0.15</v>
      </c>
      <c r="G751" s="16">
        <f t="shared" si="1276"/>
        <v>0.15</v>
      </c>
      <c r="H751" s="11">
        <v>1</v>
      </c>
      <c r="I751" s="35" t="s">
        <v>226</v>
      </c>
      <c r="J751" s="45">
        <f>eq</f>
        <v>0</v>
      </c>
      <c r="K751" s="64">
        <f t="shared" si="1277"/>
        <v>0</v>
      </c>
      <c r="N751" s="13">
        <f t="shared" si="1278"/>
        <v>0</v>
      </c>
      <c r="O751" s="13">
        <f t="shared" si="1279"/>
        <v>0</v>
      </c>
      <c r="P751" s="13">
        <f t="shared" si="1280"/>
        <v>0</v>
      </c>
      <c r="Q751" s="13">
        <f t="shared" si="1281"/>
        <v>0</v>
      </c>
      <c r="R751" s="13">
        <f t="shared" si="1282"/>
        <v>0</v>
      </c>
      <c r="S751" s="14">
        <f t="shared" si="1283"/>
        <v>0</v>
      </c>
      <c r="T751" s="86"/>
      <c r="U751" s="64">
        <f t="shared" si="1284"/>
        <v>0</v>
      </c>
      <c r="V751" s="103"/>
      <c r="W751" s="103"/>
      <c r="X751" s="103"/>
      <c r="Y751" s="103"/>
      <c r="Z751" s="105">
        <f t="shared" si="1221"/>
        <v>0</v>
      </c>
      <c r="AA751" s="111"/>
    </row>
    <row r="752" spans="1:27" x14ac:dyDescent="0.2">
      <c r="A752" s="116" t="s">
        <v>366</v>
      </c>
      <c r="B752" s="122" t="s">
        <v>734</v>
      </c>
      <c r="C752" s="15"/>
      <c r="E752" s="52">
        <v>0.1</v>
      </c>
      <c r="G752" s="16">
        <f t="shared" si="1276"/>
        <v>0.1</v>
      </c>
      <c r="H752" s="11">
        <v>1</v>
      </c>
      <c r="I752" s="35" t="s">
        <v>226</v>
      </c>
      <c r="J752" s="45">
        <f>forfund</f>
        <v>0</v>
      </c>
      <c r="K752" s="64">
        <f t="shared" si="1277"/>
        <v>0</v>
      </c>
      <c r="N752" s="13">
        <f t="shared" si="1278"/>
        <v>0</v>
      </c>
      <c r="O752" s="13">
        <f t="shared" si="1279"/>
        <v>0</v>
      </c>
      <c r="P752" s="13">
        <f t="shared" si="1280"/>
        <v>0</v>
      </c>
      <c r="Q752" s="13">
        <f t="shared" si="1281"/>
        <v>0</v>
      </c>
      <c r="R752" s="13">
        <f t="shared" si="1282"/>
        <v>0</v>
      </c>
      <c r="S752" s="14">
        <f t="shared" si="1283"/>
        <v>0</v>
      </c>
      <c r="T752" s="86"/>
      <c r="U752" s="64">
        <f t="shared" si="1284"/>
        <v>0</v>
      </c>
      <c r="V752" s="103"/>
      <c r="W752" s="103"/>
      <c r="X752" s="103"/>
      <c r="Y752" s="103"/>
      <c r="Z752" s="105">
        <f t="shared" si="1221"/>
        <v>0</v>
      </c>
      <c r="AA752" s="111"/>
    </row>
    <row r="753" spans="1:27" x14ac:dyDescent="0.2">
      <c r="A753" s="116">
        <v>6663</v>
      </c>
      <c r="B753" s="122" t="s">
        <v>89</v>
      </c>
      <c r="C753" s="15"/>
      <c r="D753" s="11">
        <v>1</v>
      </c>
      <c r="G753" s="16">
        <f t="shared" si="1276"/>
        <v>1</v>
      </c>
      <c r="H753" s="11">
        <v>1</v>
      </c>
      <c r="I753" s="35" t="s">
        <v>226</v>
      </c>
      <c r="J753" s="45"/>
      <c r="K753" s="64">
        <f t="shared" si="1277"/>
        <v>0</v>
      </c>
      <c r="N753" s="13">
        <f t="shared" si="1278"/>
        <v>0</v>
      </c>
      <c r="O753" s="13">
        <f t="shared" si="1279"/>
        <v>0</v>
      </c>
      <c r="P753" s="13">
        <f t="shared" si="1280"/>
        <v>0</v>
      </c>
      <c r="Q753" s="13">
        <f t="shared" si="1281"/>
        <v>0</v>
      </c>
      <c r="R753" s="13">
        <f t="shared" si="1282"/>
        <v>0</v>
      </c>
      <c r="S753" s="14">
        <f t="shared" si="1283"/>
        <v>0</v>
      </c>
      <c r="T753" s="86"/>
      <c r="U753" s="64">
        <f t="shared" si="1284"/>
        <v>0</v>
      </c>
      <c r="V753" s="103"/>
      <c r="W753" s="103"/>
      <c r="X753" s="103"/>
      <c r="Y753" s="103"/>
      <c r="Z753" s="105">
        <f t="shared" si="1221"/>
        <v>0</v>
      </c>
      <c r="AA753" s="111"/>
    </row>
    <row r="754" spans="1:27" x14ac:dyDescent="0.2">
      <c r="A754" s="116">
        <v>6664</v>
      </c>
      <c r="B754" s="122" t="s">
        <v>732</v>
      </c>
      <c r="C754" s="15"/>
      <c r="D754" s="11">
        <v>1</v>
      </c>
      <c r="G754" s="16">
        <f t="shared" ref="G754" si="1287">SUM(D754:F754)</f>
        <v>1</v>
      </c>
      <c r="H754" s="11">
        <v>1</v>
      </c>
      <c r="I754" s="35" t="s">
        <v>226</v>
      </c>
      <c r="J754" s="45"/>
      <c r="K754" s="64">
        <f t="shared" ref="K754" si="1288">G754*H754*J754</f>
        <v>0</v>
      </c>
      <c r="N754" s="13">
        <f t="shared" ref="N754" si="1289">L754+M754</f>
        <v>0</v>
      </c>
      <c r="O754" s="13">
        <f t="shared" ref="O754" si="1290">MAX(K754-N754,0)</f>
        <v>0</v>
      </c>
      <c r="P754" s="13">
        <f t="shared" ref="P754" si="1291">N754+O754</f>
        <v>0</v>
      </c>
      <c r="Q754" s="13">
        <f t="shared" ref="Q754" si="1292">K754-P754</f>
        <v>0</v>
      </c>
      <c r="R754" s="13">
        <f t="shared" ref="R754" si="1293">S754-K754</f>
        <v>0</v>
      </c>
      <c r="S754" s="14">
        <f t="shared" ref="S754" si="1294">K754</f>
        <v>0</v>
      </c>
      <c r="T754" s="86"/>
      <c r="U754" s="64">
        <f t="shared" ref="U754" si="1295">MAX(K754-SUM(V754:Y754),0)</f>
        <v>0</v>
      </c>
      <c r="V754" s="103"/>
      <c r="W754" s="103"/>
      <c r="X754" s="103"/>
      <c r="Y754" s="103"/>
      <c r="Z754" s="105">
        <f t="shared" ref="Z754" si="1296">K754-SUM(U754:Y754)</f>
        <v>0</v>
      </c>
      <c r="AA754" s="111"/>
    </row>
    <row r="755" spans="1:27" x14ac:dyDescent="0.2">
      <c r="A755" s="116">
        <v>6668</v>
      </c>
      <c r="B755" s="122" t="s">
        <v>736</v>
      </c>
      <c r="C755" s="15"/>
      <c r="D755" s="11">
        <v>1</v>
      </c>
      <c r="G755" s="16">
        <f t="shared" ref="G755" si="1297">SUM(D755:F755)</f>
        <v>1</v>
      </c>
      <c r="H755" s="11">
        <v>1</v>
      </c>
      <c r="I755" s="35" t="s">
        <v>226</v>
      </c>
      <c r="J755" s="45"/>
      <c r="K755" s="64">
        <f t="shared" ref="K755" si="1298">G755*H755*J755</f>
        <v>0</v>
      </c>
      <c r="N755" s="13">
        <f t="shared" ref="N755" si="1299">L755+M755</f>
        <v>0</v>
      </c>
      <c r="O755" s="13">
        <f t="shared" ref="O755" si="1300">MAX(K755-N755,0)</f>
        <v>0</v>
      </c>
      <c r="P755" s="13">
        <f t="shared" ref="P755" si="1301">N755+O755</f>
        <v>0</v>
      </c>
      <c r="Q755" s="13">
        <f t="shared" ref="Q755" si="1302">K755-P755</f>
        <v>0</v>
      </c>
      <c r="R755" s="13">
        <f t="shared" ref="R755" si="1303">S755-K755</f>
        <v>0</v>
      </c>
      <c r="S755" s="14">
        <f t="shared" ref="S755" si="1304">K755</f>
        <v>0</v>
      </c>
      <c r="T755" s="86"/>
      <c r="U755" s="64">
        <f t="shared" ref="U755" si="1305">MAX(K755-SUM(V755:Y755),0)</f>
        <v>0</v>
      </c>
      <c r="V755" s="103"/>
      <c r="W755" s="103"/>
      <c r="X755" s="103"/>
      <c r="Y755" s="103"/>
      <c r="Z755" s="105">
        <f t="shared" ref="Z755" si="1306">K755-SUM(U755:Y755)</f>
        <v>0</v>
      </c>
      <c r="AA755" s="111"/>
    </row>
    <row r="756" spans="1:27" x14ac:dyDescent="0.2">
      <c r="A756" s="116" t="s">
        <v>730</v>
      </c>
      <c r="B756" s="122" t="s">
        <v>731</v>
      </c>
      <c r="C756" s="15"/>
      <c r="D756" s="11">
        <v>1</v>
      </c>
      <c r="G756" s="16">
        <f t="shared" ref="G756" si="1307">SUM(D756:F756)</f>
        <v>1</v>
      </c>
      <c r="H756" s="11">
        <v>1</v>
      </c>
      <c r="I756" s="35" t="s">
        <v>226</v>
      </c>
      <c r="J756" s="45"/>
      <c r="K756" s="64">
        <f t="shared" ref="K756" si="1308">G756*H756*J756</f>
        <v>0</v>
      </c>
      <c r="N756" s="13">
        <f t="shared" ref="N756" si="1309">L756+M756</f>
        <v>0</v>
      </c>
      <c r="O756" s="13">
        <f t="shared" ref="O756" si="1310">MAX(K756-N756,0)</f>
        <v>0</v>
      </c>
      <c r="P756" s="13">
        <f t="shared" ref="P756" si="1311">N756+O756</f>
        <v>0</v>
      </c>
      <c r="Q756" s="13">
        <f t="shared" ref="Q756" si="1312">K756-P756</f>
        <v>0</v>
      </c>
      <c r="R756" s="13">
        <f t="shared" ref="R756" si="1313">S756-K756</f>
        <v>0</v>
      </c>
      <c r="S756" s="14">
        <f t="shared" ref="S756" si="1314">K756</f>
        <v>0</v>
      </c>
      <c r="T756" s="86"/>
      <c r="U756" s="64">
        <f t="shared" ref="U756" si="1315">MAX(K756-SUM(V756:Y756),0)</f>
        <v>0</v>
      </c>
      <c r="V756" s="103"/>
      <c r="W756" s="103"/>
      <c r="X756" s="103"/>
      <c r="Y756" s="103"/>
      <c r="Z756" s="105">
        <f t="shared" ref="Z756" si="1316">K756-SUM(U756:Y756)</f>
        <v>0</v>
      </c>
      <c r="AA756" s="111"/>
    </row>
    <row r="757" spans="1:27" x14ac:dyDescent="0.2">
      <c r="A757" s="116">
        <v>6690</v>
      </c>
      <c r="B757" s="122" t="s">
        <v>90</v>
      </c>
      <c r="C757" s="15"/>
      <c r="D757" s="11">
        <v>1</v>
      </c>
      <c r="G757" s="16">
        <f t="shared" si="1276"/>
        <v>1</v>
      </c>
      <c r="H757" s="11">
        <v>1</v>
      </c>
      <c r="I757" s="35" t="s">
        <v>226</v>
      </c>
      <c r="J757" s="45"/>
      <c r="K757" s="64">
        <f t="shared" si="1277"/>
        <v>0</v>
      </c>
      <c r="N757" s="13">
        <f t="shared" si="1278"/>
        <v>0</v>
      </c>
      <c r="O757" s="13">
        <f t="shared" si="1279"/>
        <v>0</v>
      </c>
      <c r="P757" s="13">
        <f t="shared" si="1280"/>
        <v>0</v>
      </c>
      <c r="Q757" s="13">
        <f t="shared" si="1281"/>
        <v>0</v>
      </c>
      <c r="R757" s="13">
        <f t="shared" si="1282"/>
        <v>0</v>
      </c>
      <c r="S757" s="14">
        <f t="shared" si="1283"/>
        <v>0</v>
      </c>
      <c r="T757" s="86"/>
      <c r="U757" s="64">
        <f t="shared" si="1284"/>
        <v>0</v>
      </c>
      <c r="V757" s="103"/>
      <c r="W757" s="103"/>
      <c r="X757" s="103"/>
      <c r="Y757" s="103"/>
      <c r="Z757" s="105">
        <f t="shared" si="1221"/>
        <v>0</v>
      </c>
      <c r="AA757" s="111"/>
    </row>
    <row r="758" spans="1:27" x14ac:dyDescent="0.2">
      <c r="A758" s="116" t="s">
        <v>634</v>
      </c>
      <c r="B758" s="122" t="s">
        <v>633</v>
      </c>
      <c r="C758" s="15"/>
      <c r="D758" s="11">
        <v>1</v>
      </c>
      <c r="G758" s="16">
        <f t="shared" si="1276"/>
        <v>1</v>
      </c>
      <c r="H758" s="11">
        <v>1</v>
      </c>
      <c r="I758" s="35" t="s">
        <v>226</v>
      </c>
      <c r="J758" s="45"/>
      <c r="K758" s="64">
        <f t="shared" si="1277"/>
        <v>0</v>
      </c>
      <c r="N758" s="13">
        <f t="shared" si="1278"/>
        <v>0</v>
      </c>
      <c r="O758" s="13">
        <f t="shared" si="1279"/>
        <v>0</v>
      </c>
      <c r="P758" s="13">
        <f t="shared" si="1280"/>
        <v>0</v>
      </c>
      <c r="Q758" s="13">
        <f t="shared" si="1281"/>
        <v>0</v>
      </c>
      <c r="R758" s="13">
        <f t="shared" si="1282"/>
        <v>0</v>
      </c>
      <c r="S758" s="14">
        <f t="shared" si="1283"/>
        <v>0</v>
      </c>
      <c r="T758" s="86"/>
      <c r="U758" s="64">
        <f t="shared" si="1284"/>
        <v>0</v>
      </c>
      <c r="V758" s="103"/>
      <c r="W758" s="103"/>
      <c r="X758" s="103"/>
      <c r="Y758" s="103"/>
      <c r="Z758" s="105">
        <f t="shared" si="1221"/>
        <v>0</v>
      </c>
      <c r="AA758" s="111"/>
    </row>
    <row r="759" spans="1:27" x14ac:dyDescent="0.2">
      <c r="A759" s="116"/>
      <c r="B759" s="124" t="s">
        <v>265</v>
      </c>
      <c r="C759" s="15"/>
      <c r="D759" s="38"/>
      <c r="G759" s="16"/>
      <c r="I759" s="35"/>
      <c r="J759" s="45"/>
      <c r="K759" s="66">
        <f>SUM(K748:K758)</f>
        <v>0</v>
      </c>
      <c r="L759" s="22"/>
      <c r="M759" s="22"/>
      <c r="N759" s="22">
        <f t="shared" ref="N759:Y759" si="1317">SUM(N748:N758)</f>
        <v>0</v>
      </c>
      <c r="O759" s="22">
        <f t="shared" si="1317"/>
        <v>0</v>
      </c>
      <c r="P759" s="22">
        <f t="shared" si="1317"/>
        <v>0</v>
      </c>
      <c r="Q759" s="22">
        <f t="shared" si="1317"/>
        <v>0</v>
      </c>
      <c r="R759" s="22">
        <f t="shared" si="1317"/>
        <v>0</v>
      </c>
      <c r="S759" s="23">
        <f t="shared" si="1317"/>
        <v>0</v>
      </c>
      <c r="T759" s="85">
        <f t="shared" si="1317"/>
        <v>0</v>
      </c>
      <c r="U759" s="66">
        <f t="shared" si="1317"/>
        <v>0</v>
      </c>
      <c r="V759" s="112">
        <f t="shared" si="1317"/>
        <v>0</v>
      </c>
      <c r="W759" s="112">
        <f t="shared" si="1317"/>
        <v>0</v>
      </c>
      <c r="X759" s="112"/>
      <c r="Y759" s="112">
        <f t="shared" si="1317"/>
        <v>0</v>
      </c>
      <c r="Z759" s="66">
        <f>SUM(Z748:Z758)</f>
        <v>0</v>
      </c>
      <c r="AA759" s="112">
        <f>SUM(AA748:AA758)</f>
        <v>0</v>
      </c>
    </row>
    <row r="760" spans="1:27" x14ac:dyDescent="0.2">
      <c r="A760" s="116"/>
      <c r="B760" s="124"/>
      <c r="C760" s="15"/>
      <c r="D760" s="38"/>
      <c r="E760" s="38"/>
      <c r="F760" s="38"/>
      <c r="G760" s="38"/>
      <c r="H760" s="38"/>
      <c r="I760" s="38"/>
      <c r="J760" s="45"/>
      <c r="K760" s="66"/>
      <c r="P760" s="13"/>
      <c r="T760" s="86"/>
      <c r="U760" s="64"/>
      <c r="V760" s="103"/>
      <c r="W760" s="103"/>
      <c r="X760" s="103"/>
      <c r="Y760" s="103"/>
      <c r="AA760" s="103"/>
    </row>
    <row r="761" spans="1:27" x14ac:dyDescent="0.2">
      <c r="A761" s="118" t="s">
        <v>815</v>
      </c>
      <c r="B761" s="98" t="s">
        <v>816</v>
      </c>
      <c r="C761" s="15"/>
      <c r="D761" s="38"/>
      <c r="E761" s="38"/>
      <c r="F761" s="38"/>
      <c r="G761" s="38"/>
      <c r="H761" s="38"/>
      <c r="I761" s="38"/>
      <c r="J761" s="45"/>
      <c r="K761" s="66"/>
      <c r="P761" s="13"/>
      <c r="T761" s="86"/>
      <c r="U761" s="64"/>
      <c r="V761" s="103"/>
      <c r="W761" s="103"/>
      <c r="X761" s="103"/>
      <c r="Y761" s="103"/>
      <c r="AA761" s="103"/>
    </row>
    <row r="762" spans="1:27" x14ac:dyDescent="0.2">
      <c r="A762" s="116">
        <v>6701</v>
      </c>
      <c r="B762" s="122" t="s">
        <v>817</v>
      </c>
      <c r="C762" s="15"/>
      <c r="D762" s="11">
        <v>1</v>
      </c>
      <c r="G762" s="16">
        <f t="shared" ref="G762" si="1318">SUM(D762:F762)</f>
        <v>1</v>
      </c>
      <c r="H762" s="11">
        <v>1</v>
      </c>
      <c r="I762" s="35" t="s">
        <v>226</v>
      </c>
      <c r="J762" s="45"/>
      <c r="K762" s="64">
        <f t="shared" ref="K762" si="1319">G762*H762*J762</f>
        <v>0</v>
      </c>
      <c r="N762" s="13">
        <f t="shared" ref="N762" si="1320">L762+M762</f>
        <v>0</v>
      </c>
      <c r="O762" s="13">
        <f t="shared" ref="O762" si="1321">MAX(K762-N762,0)</f>
        <v>0</v>
      </c>
      <c r="P762" s="13">
        <f t="shared" ref="P762" si="1322">N762+O762</f>
        <v>0</v>
      </c>
      <c r="Q762" s="13">
        <f t="shared" ref="Q762" si="1323">K762-P762</f>
        <v>0</v>
      </c>
      <c r="R762" s="13">
        <f t="shared" ref="R762" si="1324">S762-K762</f>
        <v>0</v>
      </c>
      <c r="S762" s="14">
        <f t="shared" ref="S762" si="1325">K762</f>
        <v>0</v>
      </c>
      <c r="T762" s="86"/>
      <c r="U762" s="64">
        <f t="shared" ref="U762" si="1326">MAX(K762-SUM(V762:Y762),0)</f>
        <v>0</v>
      </c>
      <c r="V762" s="103"/>
      <c r="W762" s="103"/>
      <c r="X762" s="103"/>
      <c r="Y762" s="103"/>
      <c r="Z762" s="105">
        <f t="shared" ref="Z762" si="1327">K762-SUM(U762:Y762)</f>
        <v>0</v>
      </c>
      <c r="AA762" s="111"/>
    </row>
    <row r="763" spans="1:27" x14ac:dyDescent="0.2">
      <c r="A763" s="116">
        <v>6702</v>
      </c>
      <c r="B763" s="122" t="s">
        <v>818</v>
      </c>
      <c r="C763" s="15"/>
      <c r="D763" s="11">
        <v>1</v>
      </c>
      <c r="G763" s="16">
        <f t="shared" ref="G763" si="1328">SUM(D763:F763)</f>
        <v>1</v>
      </c>
      <c r="H763" s="11">
        <v>1</v>
      </c>
      <c r="I763" s="35" t="s">
        <v>226</v>
      </c>
      <c r="J763" s="45"/>
      <c r="K763" s="64">
        <f t="shared" ref="K763" si="1329">G763*H763*J763</f>
        <v>0</v>
      </c>
      <c r="N763" s="13">
        <f t="shared" ref="N763" si="1330">L763+M763</f>
        <v>0</v>
      </c>
      <c r="O763" s="13">
        <f t="shared" ref="O763" si="1331">MAX(K763-N763,0)</f>
        <v>0</v>
      </c>
      <c r="P763" s="13">
        <f t="shared" ref="P763" si="1332">N763+O763</f>
        <v>0</v>
      </c>
      <c r="Q763" s="13">
        <f t="shared" ref="Q763" si="1333">K763-P763</f>
        <v>0</v>
      </c>
      <c r="R763" s="13">
        <f t="shared" ref="R763" si="1334">S763-K763</f>
        <v>0</v>
      </c>
      <c r="S763" s="14">
        <f t="shared" ref="S763" si="1335">K763</f>
        <v>0</v>
      </c>
      <c r="T763" s="86"/>
      <c r="U763" s="64">
        <f t="shared" ref="U763" si="1336">MAX(K763-SUM(V763:Y763),0)</f>
        <v>0</v>
      </c>
      <c r="V763" s="103"/>
      <c r="W763" s="103"/>
      <c r="X763" s="103"/>
      <c r="Y763" s="103"/>
      <c r="Z763" s="105">
        <f t="shared" ref="Z763" si="1337">K763-SUM(U763:Y763)</f>
        <v>0</v>
      </c>
      <c r="AA763" s="111"/>
    </row>
    <row r="764" spans="1:27" x14ac:dyDescent="0.2">
      <c r="A764" s="116">
        <v>6704</v>
      </c>
      <c r="B764" s="122" t="s">
        <v>819</v>
      </c>
      <c r="C764" s="15"/>
      <c r="D764" s="11">
        <v>1</v>
      </c>
      <c r="G764" s="16">
        <f t="shared" ref="G764" si="1338">SUM(D764:F764)</f>
        <v>1</v>
      </c>
      <c r="H764" s="11">
        <v>1</v>
      </c>
      <c r="I764" s="35" t="s">
        <v>226</v>
      </c>
      <c r="J764" s="45"/>
      <c r="K764" s="64">
        <f t="shared" ref="K764" si="1339">G764*H764*J764</f>
        <v>0</v>
      </c>
      <c r="N764" s="13">
        <f t="shared" ref="N764" si="1340">L764+M764</f>
        <v>0</v>
      </c>
      <c r="O764" s="13">
        <f t="shared" ref="O764" si="1341">MAX(K764-N764,0)</f>
        <v>0</v>
      </c>
      <c r="P764" s="13">
        <f t="shared" ref="P764" si="1342">N764+O764</f>
        <v>0</v>
      </c>
      <c r="Q764" s="13">
        <f t="shared" ref="Q764" si="1343">K764-P764</f>
        <v>0</v>
      </c>
      <c r="R764" s="13">
        <f t="shared" ref="R764" si="1344">S764-K764</f>
        <v>0</v>
      </c>
      <c r="S764" s="14">
        <f t="shared" ref="S764" si="1345">K764</f>
        <v>0</v>
      </c>
      <c r="T764" s="86"/>
      <c r="U764" s="64">
        <f t="shared" ref="U764" si="1346">MAX(K764-SUM(V764:Y764),0)</f>
        <v>0</v>
      </c>
      <c r="V764" s="103"/>
      <c r="W764" s="103"/>
      <c r="X764" s="103"/>
      <c r="Y764" s="103"/>
      <c r="Z764" s="105">
        <f t="shared" ref="Z764" si="1347">K764-SUM(U764:Y764)</f>
        <v>0</v>
      </c>
      <c r="AA764" s="111"/>
    </row>
    <row r="765" spans="1:27" x14ac:dyDescent="0.2">
      <c r="A765" s="116"/>
      <c r="B765" s="124" t="s">
        <v>265</v>
      </c>
      <c r="C765" s="15"/>
      <c r="D765" s="38"/>
      <c r="G765" s="16"/>
      <c r="I765" s="35"/>
      <c r="J765" s="45"/>
      <c r="K765" s="66">
        <f>SUM(K762:K764)</f>
        <v>0</v>
      </c>
      <c r="L765" s="22"/>
      <c r="M765" s="22"/>
      <c r="N765" s="22">
        <f t="shared" ref="N765:AA765" si="1348">SUM(N762:N764)</f>
        <v>0</v>
      </c>
      <c r="O765" s="22">
        <f t="shared" si="1348"/>
        <v>0</v>
      </c>
      <c r="P765" s="22">
        <f t="shared" si="1348"/>
        <v>0</v>
      </c>
      <c r="Q765" s="22">
        <f t="shared" si="1348"/>
        <v>0</v>
      </c>
      <c r="R765" s="22">
        <f t="shared" si="1348"/>
        <v>0</v>
      </c>
      <c r="S765" s="23">
        <f t="shared" si="1348"/>
        <v>0</v>
      </c>
      <c r="T765" s="85">
        <f t="shared" si="1348"/>
        <v>0</v>
      </c>
      <c r="U765" s="66">
        <f t="shared" si="1348"/>
        <v>0</v>
      </c>
      <c r="V765" s="112">
        <f t="shared" si="1348"/>
        <v>0</v>
      </c>
      <c r="W765" s="112">
        <f t="shared" si="1348"/>
        <v>0</v>
      </c>
      <c r="X765" s="112"/>
      <c r="Y765" s="112">
        <f t="shared" si="1348"/>
        <v>0</v>
      </c>
      <c r="Z765" s="66">
        <f>SUM(Z762:Z764)</f>
        <v>0</v>
      </c>
      <c r="AA765" s="112">
        <f t="shared" si="1348"/>
        <v>0</v>
      </c>
    </row>
    <row r="766" spans="1:27" x14ac:dyDescent="0.2">
      <c r="A766" s="116"/>
      <c r="B766" s="124"/>
      <c r="C766" s="15"/>
      <c r="D766" s="38"/>
      <c r="E766" s="38"/>
      <c r="F766" s="38"/>
      <c r="G766" s="38"/>
      <c r="H766" s="38"/>
      <c r="I766" s="38"/>
      <c r="J766" s="45"/>
      <c r="K766" s="66"/>
      <c r="P766" s="13"/>
      <c r="T766" s="86"/>
      <c r="U766" s="64"/>
      <c r="V766" s="103"/>
      <c r="W766" s="103"/>
      <c r="X766" s="103"/>
      <c r="Y766" s="103"/>
      <c r="AA766" s="103"/>
    </row>
    <row r="767" spans="1:27" x14ac:dyDescent="0.2">
      <c r="A767" s="118" t="s">
        <v>215</v>
      </c>
      <c r="B767" s="98" t="s">
        <v>268</v>
      </c>
      <c r="C767" s="15"/>
      <c r="D767" s="38"/>
      <c r="G767" s="16"/>
      <c r="I767" s="35"/>
      <c r="J767" s="45"/>
      <c r="K767" s="66"/>
      <c r="P767" s="13"/>
      <c r="T767" s="86"/>
      <c r="U767" s="64"/>
      <c r="V767" s="103"/>
      <c r="W767" s="103"/>
      <c r="X767" s="103"/>
      <c r="Y767" s="103"/>
      <c r="AA767" s="103"/>
    </row>
    <row r="768" spans="1:27" x14ac:dyDescent="0.2">
      <c r="A768" s="116">
        <v>7001</v>
      </c>
      <c r="B768" s="122" t="s">
        <v>927</v>
      </c>
      <c r="C768" s="15"/>
      <c r="D768" s="51"/>
      <c r="E768" s="59">
        <f>IF(finance&lt;2000000,0,2.5%)</f>
        <v>0</v>
      </c>
      <c r="G768" s="16">
        <f>SUM(D768:F768)</f>
        <v>0</v>
      </c>
      <c r="H768" s="11">
        <v>1</v>
      </c>
      <c r="I768" s="35" t="s">
        <v>226</v>
      </c>
      <c r="J768" s="45">
        <f>($K$59-$K$89-$K$102)</f>
        <v>0</v>
      </c>
      <c r="K768" s="64">
        <f>G768*H768*J768</f>
        <v>0</v>
      </c>
      <c r="N768" s="13">
        <f>L768+M768</f>
        <v>0</v>
      </c>
      <c r="O768" s="13">
        <f>MAX(K768-N768,0)</f>
        <v>0</v>
      </c>
      <c r="P768" s="13">
        <f>N768+O768</f>
        <v>0</v>
      </c>
      <c r="Q768" s="13">
        <f>K768-P768</f>
        <v>0</v>
      </c>
      <c r="R768" s="13">
        <f>S768-K768</f>
        <v>0</v>
      </c>
      <c r="S768" s="14">
        <f>K768</f>
        <v>0</v>
      </c>
      <c r="T768" s="86"/>
      <c r="U768" s="64">
        <f>MAX(K768-SUM(V768:Y768),0)</f>
        <v>0</v>
      </c>
      <c r="V768" s="103"/>
      <c r="W768" s="103"/>
      <c r="X768" s="103"/>
      <c r="Y768" s="103"/>
      <c r="Z768" s="105">
        <f t="shared" si="1221"/>
        <v>0</v>
      </c>
      <c r="AA768" s="111"/>
    </row>
    <row r="769" spans="1:27" x14ac:dyDescent="0.2">
      <c r="A769" s="116">
        <v>7002</v>
      </c>
      <c r="B769" s="122" t="s">
        <v>928</v>
      </c>
      <c r="C769" s="15"/>
      <c r="E769" s="53">
        <v>7.4999999999999997E-2</v>
      </c>
      <c r="G769" s="16">
        <f>SUM(D769:F769)</f>
        <v>7.4999999999999997E-2</v>
      </c>
      <c r="H769" s="11">
        <v>1</v>
      </c>
      <c r="I769" s="35" t="s">
        <v>226</v>
      </c>
      <c r="J769" s="45">
        <f>$K$59-MAX($K$751-15%*eq,0)</f>
        <v>0</v>
      </c>
      <c r="K769" s="64">
        <f>G769*H769*J769</f>
        <v>0</v>
      </c>
      <c r="N769" s="13">
        <f>L769+M769</f>
        <v>0</v>
      </c>
      <c r="O769" s="13">
        <f>MAX(K769-N769,0)</f>
        <v>0</v>
      </c>
      <c r="P769" s="13">
        <f>N769+O769</f>
        <v>0</v>
      </c>
      <c r="Q769" s="13">
        <f>K769-P769</f>
        <v>0</v>
      </c>
      <c r="R769" s="13">
        <f>S769-K769</f>
        <v>0</v>
      </c>
      <c r="S769" s="14">
        <f>K769</f>
        <v>0</v>
      </c>
      <c r="T769" s="86"/>
      <c r="U769" s="64">
        <f>MAX(K769-SUM(V769:Y769),0)</f>
        <v>0</v>
      </c>
      <c r="V769" s="103"/>
      <c r="W769" s="103"/>
      <c r="X769" s="103"/>
      <c r="Y769" s="103"/>
      <c r="Z769" s="105">
        <f t="shared" si="1221"/>
        <v>0</v>
      </c>
      <c r="AA769" s="103">
        <f>AA59*0.075</f>
        <v>0</v>
      </c>
    </row>
    <row r="770" spans="1:27" x14ac:dyDescent="0.2">
      <c r="A770" s="116">
        <v>7003</v>
      </c>
      <c r="B770" s="122" t="s">
        <v>929</v>
      </c>
      <c r="C770" s="15"/>
      <c r="D770" s="51"/>
      <c r="E770" s="53">
        <f>IF(nvs="ja",7.5%,7%)</f>
        <v>7.0000000000000007E-2</v>
      </c>
      <c r="G770" s="16">
        <f>SUM(D770:F770)</f>
        <v>7.0000000000000007E-2</v>
      </c>
      <c r="H770" s="11">
        <v>1</v>
      </c>
      <c r="I770" s="35" t="s">
        <v>226</v>
      </c>
      <c r="J770" s="45">
        <f>MIN($K$59-MAX($K$751-15%*eq,0),225000/$E$770)</f>
        <v>0</v>
      </c>
      <c r="K770" s="64">
        <f>G770*H770*J770</f>
        <v>0</v>
      </c>
      <c r="N770" s="13">
        <f>L770+M770</f>
        <v>0</v>
      </c>
      <c r="O770" s="13">
        <f>MAX(K770-N770,0)</f>
        <v>0</v>
      </c>
      <c r="P770" s="13">
        <f>N770+O770</f>
        <v>0</v>
      </c>
      <c r="Q770" s="13">
        <f>K770-P770</f>
        <v>0</v>
      </c>
      <c r="R770" s="13">
        <f>S770-K770</f>
        <v>0</v>
      </c>
      <c r="S770" s="14">
        <f>K770</f>
        <v>0</v>
      </c>
      <c r="T770" s="86"/>
      <c r="U770" s="64">
        <f>MAX(K770-SUM(V770:Y770),0)</f>
        <v>0</v>
      </c>
      <c r="V770" s="103"/>
      <c r="W770" s="103"/>
      <c r="X770" s="103"/>
      <c r="Y770" s="103"/>
      <c r="Z770" s="105">
        <f t="shared" si="1221"/>
        <v>0</v>
      </c>
      <c r="AA770" s="111"/>
    </row>
    <row r="771" spans="1:27" x14ac:dyDescent="0.2">
      <c r="A771" s="62"/>
      <c r="B771" s="124" t="s">
        <v>265</v>
      </c>
      <c r="C771" s="15"/>
      <c r="J771" s="45"/>
      <c r="K771" s="66">
        <f t="shared" ref="K771:Z771" si="1349">SUM(K768:K770)</f>
        <v>0</v>
      </c>
      <c r="L771" s="22"/>
      <c r="M771" s="22"/>
      <c r="N771" s="22">
        <f t="shared" si="1349"/>
        <v>0</v>
      </c>
      <c r="O771" s="22">
        <f t="shared" si="1349"/>
        <v>0</v>
      </c>
      <c r="P771" s="22">
        <f t="shared" si="1349"/>
        <v>0</v>
      </c>
      <c r="Q771" s="22">
        <f t="shared" si="1349"/>
        <v>0</v>
      </c>
      <c r="R771" s="22">
        <f t="shared" si="1349"/>
        <v>0</v>
      </c>
      <c r="S771" s="23">
        <f t="shared" si="1349"/>
        <v>0</v>
      </c>
      <c r="T771" s="85">
        <f t="shared" si="1349"/>
        <v>0</v>
      </c>
      <c r="U771" s="66">
        <f t="shared" si="1349"/>
        <v>0</v>
      </c>
      <c r="V771" s="112">
        <f t="shared" si="1349"/>
        <v>0</v>
      </c>
      <c r="W771" s="112">
        <f t="shared" si="1349"/>
        <v>0</v>
      </c>
      <c r="X771" s="112"/>
      <c r="Y771" s="112">
        <f t="shared" si="1349"/>
        <v>0</v>
      </c>
      <c r="Z771" s="66">
        <f t="shared" si="1349"/>
        <v>0</v>
      </c>
      <c r="AA771" s="112">
        <f t="shared" ref="AA771" si="1350">SUM(AA768:AA770)</f>
        <v>0</v>
      </c>
    </row>
    <row r="772" spans="1:27" x14ac:dyDescent="0.2">
      <c r="A772" s="62"/>
      <c r="B772" s="122"/>
      <c r="C772" s="15"/>
      <c r="J772" s="45"/>
      <c r="P772" s="13"/>
      <c r="T772" s="86"/>
      <c r="U772" s="64"/>
      <c r="V772" s="103"/>
      <c r="W772" s="103"/>
      <c r="X772" s="103"/>
      <c r="Y772" s="103"/>
      <c r="AA772" s="103"/>
    </row>
    <row r="773" spans="1:27" x14ac:dyDescent="0.2">
      <c r="A773" s="118" t="s">
        <v>216</v>
      </c>
      <c r="B773" s="98" t="s">
        <v>269</v>
      </c>
      <c r="C773" s="15"/>
      <c r="D773" s="51"/>
      <c r="E773" s="52">
        <v>0.1</v>
      </c>
      <c r="G773" s="16">
        <f>SUM(D773:F773)</f>
        <v>0.1</v>
      </c>
      <c r="H773" s="11">
        <v>1</v>
      </c>
      <c r="I773" s="35" t="s">
        <v>226</v>
      </c>
      <c r="J773" s="45">
        <f>($K$59-$K$89-$K$102)</f>
        <v>0</v>
      </c>
      <c r="K773" s="64">
        <f>G773*H773*J773</f>
        <v>0</v>
      </c>
      <c r="N773" s="13">
        <f>L773+M773</f>
        <v>0</v>
      </c>
      <c r="O773" s="13">
        <f>MAX(K773-N773,0)</f>
        <v>0</v>
      </c>
      <c r="P773" s="13">
        <f>N773+O773</f>
        <v>0</v>
      </c>
      <c r="Q773" s="13">
        <f>K773-P773</f>
        <v>0</v>
      </c>
      <c r="R773" s="13">
        <f>S773-K773</f>
        <v>0</v>
      </c>
      <c r="S773" s="14">
        <f>K773</f>
        <v>0</v>
      </c>
      <c r="T773" s="86"/>
      <c r="U773" s="64">
        <f>MAX(K773-SUM(V773:Y773),0)</f>
        <v>0</v>
      </c>
      <c r="V773" s="103"/>
      <c r="W773" s="103"/>
      <c r="X773" s="103"/>
      <c r="Y773" s="103"/>
      <c r="Z773" s="105">
        <f t="shared" si="1221"/>
        <v>0</v>
      </c>
      <c r="AA773" s="111"/>
    </row>
    <row r="774" spans="1:27" x14ac:dyDescent="0.2">
      <c r="A774" s="116"/>
      <c r="B774" s="124" t="s">
        <v>265</v>
      </c>
      <c r="C774" s="15"/>
      <c r="K774" s="66">
        <f t="shared" ref="K774:Z774" si="1351">SUM(K773)</f>
        <v>0</v>
      </c>
      <c r="L774" s="22"/>
      <c r="M774" s="22"/>
      <c r="N774" s="22">
        <f t="shared" si="1351"/>
        <v>0</v>
      </c>
      <c r="O774" s="22">
        <f t="shared" si="1351"/>
        <v>0</v>
      </c>
      <c r="P774" s="22">
        <f t="shared" si="1351"/>
        <v>0</v>
      </c>
      <c r="Q774" s="22">
        <f t="shared" si="1351"/>
        <v>0</v>
      </c>
      <c r="R774" s="22">
        <f t="shared" si="1351"/>
        <v>0</v>
      </c>
      <c r="S774" s="23">
        <f t="shared" si="1351"/>
        <v>0</v>
      </c>
      <c r="T774" s="85">
        <f t="shared" si="1351"/>
        <v>0</v>
      </c>
      <c r="U774" s="66">
        <f t="shared" si="1351"/>
        <v>0</v>
      </c>
      <c r="V774" s="112">
        <f t="shared" si="1351"/>
        <v>0</v>
      </c>
      <c r="W774" s="112">
        <f t="shared" si="1351"/>
        <v>0</v>
      </c>
      <c r="X774" s="112"/>
      <c r="Y774" s="112">
        <f t="shared" si="1351"/>
        <v>0</v>
      </c>
      <c r="Z774" s="66">
        <f t="shared" si="1351"/>
        <v>0</v>
      </c>
      <c r="AA774" s="112">
        <f t="shared" ref="AA774" si="1352">SUM(AA773)</f>
        <v>0</v>
      </c>
    </row>
    <row r="775" spans="1:27" x14ac:dyDescent="0.2">
      <c r="A775" s="62"/>
      <c r="B775" s="122"/>
      <c r="C775" s="15"/>
      <c r="T775" s="86"/>
      <c r="U775" s="64"/>
      <c r="V775" s="103"/>
      <c r="W775" s="103"/>
      <c r="X775" s="103"/>
      <c r="Y775" s="103"/>
      <c r="AA775" s="103"/>
    </row>
    <row r="776" spans="1:27" x14ac:dyDescent="0.2">
      <c r="A776" s="62"/>
      <c r="B776" s="122" t="s">
        <v>932</v>
      </c>
      <c r="C776" s="15"/>
      <c r="K776" s="64">
        <f>K89+K102+K115+K130+K165+K175</f>
        <v>0</v>
      </c>
      <c r="L776" s="41"/>
      <c r="M776" s="41"/>
      <c r="N776" s="41">
        <f t="shared" ref="N776:AA776" si="1353">N89+N102+N115+N130+N165+N175</f>
        <v>0</v>
      </c>
      <c r="O776" s="41">
        <f t="shared" si="1353"/>
        <v>0</v>
      </c>
      <c r="P776" s="41">
        <f t="shared" si="1353"/>
        <v>0</v>
      </c>
      <c r="Q776" s="41">
        <f t="shared" si="1353"/>
        <v>0</v>
      </c>
      <c r="R776" s="41">
        <f t="shared" si="1353"/>
        <v>0</v>
      </c>
      <c r="S776" s="14">
        <f t="shared" si="1353"/>
        <v>0</v>
      </c>
      <c r="T776" s="86">
        <f t="shared" si="1353"/>
        <v>0</v>
      </c>
      <c r="U776" s="64">
        <f t="shared" si="1353"/>
        <v>0</v>
      </c>
      <c r="V776" s="103">
        <f t="shared" si="1353"/>
        <v>0</v>
      </c>
      <c r="W776" s="103">
        <f t="shared" si="1353"/>
        <v>0</v>
      </c>
      <c r="X776" s="103"/>
      <c r="Y776" s="103">
        <f t="shared" si="1353"/>
        <v>0</v>
      </c>
      <c r="Z776" s="64">
        <f t="shared" si="1353"/>
        <v>0</v>
      </c>
      <c r="AA776" s="103">
        <f t="shared" si="1353"/>
        <v>0</v>
      </c>
    </row>
    <row r="777" spans="1:27" x14ac:dyDescent="0.2">
      <c r="A777" s="62"/>
      <c r="B777" s="122" t="s">
        <v>270</v>
      </c>
      <c r="C777" s="15"/>
      <c r="K777" s="64">
        <f>K526+K505+K509+K500+K491+K473+K462+K444+K422+K407+K388+K368+K344+K326+K309+K291+K278+K251+K231+K215+K202</f>
        <v>0</v>
      </c>
      <c r="L777" s="41"/>
      <c r="M777" s="41"/>
      <c r="N777" s="41">
        <f t="shared" ref="N777:AA777" si="1354">N526+N505+N509+N500+N491+N473+N462+N444+N422+N407+N388+N368+N344+N326+N309+N291+N278+N251+N231+N215+N202</f>
        <v>0</v>
      </c>
      <c r="O777" s="41">
        <f t="shared" si="1354"/>
        <v>0</v>
      </c>
      <c r="P777" s="41">
        <f t="shared" si="1354"/>
        <v>0</v>
      </c>
      <c r="Q777" s="41">
        <f t="shared" si="1354"/>
        <v>0</v>
      </c>
      <c r="R777" s="41">
        <f t="shared" si="1354"/>
        <v>0</v>
      </c>
      <c r="S777" s="14">
        <f t="shared" si="1354"/>
        <v>0</v>
      </c>
      <c r="T777" s="86">
        <f t="shared" si="1354"/>
        <v>0</v>
      </c>
      <c r="U777" s="64">
        <f t="shared" si="1354"/>
        <v>0</v>
      </c>
      <c r="V777" s="103">
        <f t="shared" si="1354"/>
        <v>0</v>
      </c>
      <c r="W777" s="103">
        <f t="shared" si="1354"/>
        <v>0</v>
      </c>
      <c r="X777" s="103"/>
      <c r="Y777" s="103">
        <f t="shared" si="1354"/>
        <v>0</v>
      </c>
      <c r="Z777" s="64">
        <f t="shared" si="1354"/>
        <v>0</v>
      </c>
      <c r="AA777" s="103">
        <f t="shared" si="1354"/>
        <v>0</v>
      </c>
    </row>
    <row r="778" spans="1:27" x14ac:dyDescent="0.2">
      <c r="A778" s="62"/>
      <c r="B778" s="122" t="s">
        <v>266</v>
      </c>
      <c r="C778" s="15"/>
      <c r="K778" s="64">
        <f t="shared" ref="K778:Z778" si="1355">K703+K698+K687+K663+K653+K639</f>
        <v>0</v>
      </c>
      <c r="L778" s="41"/>
      <c r="M778" s="41"/>
      <c r="N778" s="41">
        <f t="shared" si="1355"/>
        <v>0</v>
      </c>
      <c r="O778" s="41">
        <f t="shared" si="1355"/>
        <v>0</v>
      </c>
      <c r="P778" s="41">
        <f t="shared" si="1355"/>
        <v>0</v>
      </c>
      <c r="Q778" s="41">
        <f t="shared" si="1355"/>
        <v>0</v>
      </c>
      <c r="R778" s="41">
        <f t="shared" si="1355"/>
        <v>0</v>
      </c>
      <c r="S778" s="14">
        <f t="shared" si="1355"/>
        <v>0</v>
      </c>
      <c r="T778" s="86">
        <f t="shared" si="1355"/>
        <v>0</v>
      </c>
      <c r="U778" s="64">
        <f t="shared" si="1355"/>
        <v>0</v>
      </c>
      <c r="V778" s="103">
        <f t="shared" si="1355"/>
        <v>0</v>
      </c>
      <c r="W778" s="103">
        <f t="shared" si="1355"/>
        <v>0</v>
      </c>
      <c r="X778" s="103"/>
      <c r="Y778" s="103">
        <f t="shared" si="1355"/>
        <v>0</v>
      </c>
      <c r="Z778" s="64">
        <f t="shared" si="1355"/>
        <v>0</v>
      </c>
      <c r="AA778" s="103">
        <f>AA703+AA698+AA687+AA663+AA653+AA639</f>
        <v>0</v>
      </c>
    </row>
    <row r="779" spans="1:27" x14ac:dyDescent="0.2">
      <c r="A779" s="62"/>
      <c r="B779" s="122" t="s">
        <v>896</v>
      </c>
      <c r="C779" s="15"/>
      <c r="K779" s="64">
        <f>K545+K559+K572+K599+K615</f>
        <v>0</v>
      </c>
      <c r="L779" s="41"/>
      <c r="M779" s="41"/>
      <c r="N779" s="41">
        <f t="shared" ref="N779:AA779" si="1356">N545+N559+N572+N599+N615</f>
        <v>0</v>
      </c>
      <c r="O779" s="41">
        <f t="shared" si="1356"/>
        <v>0</v>
      </c>
      <c r="P779" s="41">
        <f t="shared" si="1356"/>
        <v>0</v>
      </c>
      <c r="Q779" s="41">
        <f t="shared" si="1356"/>
        <v>0</v>
      </c>
      <c r="R779" s="41">
        <f t="shared" si="1356"/>
        <v>0</v>
      </c>
      <c r="S779" s="14">
        <f t="shared" si="1356"/>
        <v>0</v>
      </c>
      <c r="T779" s="86">
        <f t="shared" si="1356"/>
        <v>0</v>
      </c>
      <c r="U779" s="64">
        <f t="shared" si="1356"/>
        <v>0</v>
      </c>
      <c r="V779" s="103">
        <f t="shared" si="1356"/>
        <v>0</v>
      </c>
      <c r="W779" s="103">
        <f t="shared" si="1356"/>
        <v>0</v>
      </c>
      <c r="X779" s="103"/>
      <c r="Y779" s="103">
        <f t="shared" si="1356"/>
        <v>0</v>
      </c>
      <c r="Z779" s="64">
        <f t="shared" si="1356"/>
        <v>0</v>
      </c>
      <c r="AA779" s="103">
        <f t="shared" si="1356"/>
        <v>0</v>
      </c>
    </row>
    <row r="780" spans="1:27" x14ac:dyDescent="0.2">
      <c r="A780" s="62"/>
      <c r="B780" s="122" t="s">
        <v>551</v>
      </c>
      <c r="C780" s="15"/>
      <c r="K780" s="64">
        <f>K771+K759+K745+K733+K765</f>
        <v>0</v>
      </c>
      <c r="L780" s="41"/>
      <c r="M780" s="41"/>
      <c r="N780" s="41">
        <f t="shared" ref="N780:AA780" si="1357">N771+N759+N745+N733+N765</f>
        <v>0</v>
      </c>
      <c r="O780" s="41">
        <f t="shared" si="1357"/>
        <v>0</v>
      </c>
      <c r="P780" s="41">
        <f t="shared" si="1357"/>
        <v>0</v>
      </c>
      <c r="Q780" s="41">
        <f t="shared" si="1357"/>
        <v>0</v>
      </c>
      <c r="R780" s="41">
        <f t="shared" si="1357"/>
        <v>0</v>
      </c>
      <c r="S780" s="14">
        <f t="shared" si="1357"/>
        <v>0</v>
      </c>
      <c r="T780" s="86">
        <f t="shared" si="1357"/>
        <v>0</v>
      </c>
      <c r="U780" s="64">
        <f t="shared" si="1357"/>
        <v>0</v>
      </c>
      <c r="V780" s="103">
        <f t="shared" si="1357"/>
        <v>0</v>
      </c>
      <c r="W780" s="103">
        <f t="shared" si="1357"/>
        <v>0</v>
      </c>
      <c r="X780" s="103"/>
      <c r="Y780" s="103">
        <f t="shared" si="1357"/>
        <v>0</v>
      </c>
      <c r="Z780" s="64">
        <f t="shared" si="1357"/>
        <v>0</v>
      </c>
      <c r="AA780" s="103">
        <f t="shared" si="1357"/>
        <v>0</v>
      </c>
    </row>
    <row r="781" spans="1:27" x14ac:dyDescent="0.2">
      <c r="A781" s="62"/>
      <c r="B781" s="122" t="s">
        <v>933</v>
      </c>
      <c r="C781" s="15"/>
      <c r="K781" s="73">
        <f t="shared" ref="K781:Z781" si="1358">K774</f>
        <v>0</v>
      </c>
      <c r="L781" s="42"/>
      <c r="M781" s="42"/>
      <c r="N781" s="42">
        <f t="shared" si="1358"/>
        <v>0</v>
      </c>
      <c r="O781" s="42">
        <f t="shared" si="1358"/>
        <v>0</v>
      </c>
      <c r="P781" s="42">
        <f t="shared" si="1358"/>
        <v>0</v>
      </c>
      <c r="Q781" s="42">
        <f t="shared" si="1358"/>
        <v>0</v>
      </c>
      <c r="R781" s="42">
        <f t="shared" si="1358"/>
        <v>0</v>
      </c>
      <c r="S781" s="43">
        <f t="shared" si="1358"/>
        <v>0</v>
      </c>
      <c r="T781" s="89">
        <f t="shared" si="1358"/>
        <v>0</v>
      </c>
      <c r="U781" s="73">
        <f t="shared" si="1358"/>
        <v>0</v>
      </c>
      <c r="V781" s="113">
        <f t="shared" si="1358"/>
        <v>0</v>
      </c>
      <c r="W781" s="113">
        <f t="shared" si="1358"/>
        <v>0</v>
      </c>
      <c r="X781" s="113"/>
      <c r="Y781" s="113">
        <f t="shared" si="1358"/>
        <v>0</v>
      </c>
      <c r="Z781" s="73">
        <f t="shared" si="1358"/>
        <v>0</v>
      </c>
      <c r="AA781" s="113">
        <f t="shared" ref="AA781" si="1359">AA774</f>
        <v>0</v>
      </c>
    </row>
    <row r="782" spans="1:27" x14ac:dyDescent="0.2">
      <c r="A782" s="62"/>
      <c r="B782" s="122" t="s">
        <v>267</v>
      </c>
      <c r="C782" s="15"/>
      <c r="K782" s="127">
        <f>SUM(K776:K781)</f>
        <v>0</v>
      </c>
      <c r="L782" s="128"/>
      <c r="M782" s="128"/>
      <c r="N782" s="128">
        <f t="shared" ref="N782:AA782" si="1360">SUM(N776:N781)</f>
        <v>0</v>
      </c>
      <c r="O782" s="128">
        <f t="shared" si="1360"/>
        <v>0</v>
      </c>
      <c r="P782" s="128">
        <f t="shared" si="1360"/>
        <v>0</v>
      </c>
      <c r="Q782" s="128">
        <f t="shared" si="1360"/>
        <v>0</v>
      </c>
      <c r="R782" s="128">
        <f t="shared" si="1360"/>
        <v>0</v>
      </c>
      <c r="S782" s="129">
        <f t="shared" si="1360"/>
        <v>0</v>
      </c>
      <c r="T782" s="130">
        <f t="shared" si="1360"/>
        <v>0</v>
      </c>
      <c r="U782" s="127">
        <f t="shared" si="1360"/>
        <v>0</v>
      </c>
      <c r="V782" s="131">
        <f t="shared" si="1360"/>
        <v>0</v>
      </c>
      <c r="W782" s="131">
        <f t="shared" si="1360"/>
        <v>0</v>
      </c>
      <c r="X782" s="131"/>
      <c r="Y782" s="131">
        <f t="shared" si="1360"/>
        <v>0</v>
      </c>
      <c r="Z782" s="127">
        <f t="shared" si="1360"/>
        <v>0</v>
      </c>
      <c r="AA782" s="131">
        <f t="shared" si="1360"/>
        <v>0</v>
      </c>
    </row>
    <row r="783" spans="1:27" x14ac:dyDescent="0.2">
      <c r="A783" s="62"/>
      <c r="B783" s="122" t="s">
        <v>271</v>
      </c>
      <c r="C783" s="15"/>
      <c r="K783" s="64">
        <f t="shared" ref="K783:AA783" si="1361">K66-K782</f>
        <v>0</v>
      </c>
      <c r="L783" s="41">
        <f t="shared" si="1361"/>
        <v>0</v>
      </c>
      <c r="M783" s="41">
        <f t="shared" si="1361"/>
        <v>0</v>
      </c>
      <c r="N783" s="41">
        <f t="shared" si="1361"/>
        <v>0</v>
      </c>
      <c r="O783" s="41">
        <f t="shared" si="1361"/>
        <v>0</v>
      </c>
      <c r="P783" s="41">
        <f t="shared" si="1361"/>
        <v>0</v>
      </c>
      <c r="Q783" s="41">
        <f t="shared" si="1361"/>
        <v>0</v>
      </c>
      <c r="R783" s="41">
        <f t="shared" si="1361"/>
        <v>0</v>
      </c>
      <c r="S783" s="14">
        <f t="shared" si="1361"/>
        <v>0</v>
      </c>
      <c r="T783" s="86">
        <f t="shared" si="1361"/>
        <v>0</v>
      </c>
      <c r="U783" s="64">
        <f t="shared" si="1361"/>
        <v>0</v>
      </c>
      <c r="V783" s="103">
        <f t="shared" si="1361"/>
        <v>0</v>
      </c>
      <c r="W783" s="103">
        <f t="shared" si="1361"/>
        <v>0</v>
      </c>
      <c r="X783" s="103">
        <f t="shared" si="1361"/>
        <v>0</v>
      </c>
      <c r="Y783" s="103">
        <f t="shared" si="1361"/>
        <v>0</v>
      </c>
      <c r="Z783" s="64">
        <f t="shared" si="1361"/>
        <v>0</v>
      </c>
      <c r="AA783" s="103">
        <f t="shared" si="1361"/>
        <v>0</v>
      </c>
    </row>
    <row r="784" spans="1:27" x14ac:dyDescent="0.2">
      <c r="T784" s="84"/>
    </row>
    <row r="785" spans="2:20" x14ac:dyDescent="0.2">
      <c r="B785" s="4"/>
      <c r="T785" s="84"/>
    </row>
    <row r="786" spans="2:20" x14ac:dyDescent="0.2">
      <c r="T786" s="84"/>
    </row>
    <row r="787" spans="2:20" x14ac:dyDescent="0.2">
      <c r="T787" s="84"/>
    </row>
    <row r="788" spans="2:20" x14ac:dyDescent="0.2">
      <c r="T788" s="84"/>
    </row>
    <row r="789" spans="2:20" x14ac:dyDescent="0.2">
      <c r="T789" s="84"/>
    </row>
    <row r="790" spans="2:20" x14ac:dyDescent="0.2">
      <c r="T790" s="84"/>
    </row>
    <row r="791" spans="2:20" x14ac:dyDescent="0.2">
      <c r="T791" s="84"/>
    </row>
    <row r="792" spans="2:20" x14ac:dyDescent="0.2">
      <c r="T792" s="84"/>
    </row>
    <row r="793" spans="2:20" x14ac:dyDescent="0.2">
      <c r="T793" s="84"/>
    </row>
    <row r="794" spans="2:20" x14ac:dyDescent="0.2">
      <c r="T794" s="84"/>
    </row>
    <row r="795" spans="2:20" x14ac:dyDescent="0.2">
      <c r="T795" s="84"/>
    </row>
    <row r="796" spans="2:20" x14ac:dyDescent="0.2">
      <c r="T796" s="84"/>
    </row>
    <row r="797" spans="2:20" x14ac:dyDescent="0.2">
      <c r="T797" s="84"/>
    </row>
    <row r="798" spans="2:20" x14ac:dyDescent="0.2">
      <c r="T798" s="84"/>
    </row>
    <row r="799" spans="2:20" x14ac:dyDescent="0.2">
      <c r="T799" s="84"/>
    </row>
    <row r="800" spans="2:20" x14ac:dyDescent="0.2">
      <c r="T800" s="84"/>
    </row>
    <row r="801" spans="20:20" x14ac:dyDescent="0.2">
      <c r="T801" s="84"/>
    </row>
    <row r="802" spans="20:20" x14ac:dyDescent="0.2">
      <c r="T802" s="84"/>
    </row>
    <row r="803" spans="20:20" x14ac:dyDescent="0.2">
      <c r="T803" s="84"/>
    </row>
    <row r="804" spans="20:20" x14ac:dyDescent="0.2">
      <c r="T804" s="84"/>
    </row>
    <row r="805" spans="20:20" x14ac:dyDescent="0.2">
      <c r="T805" s="84"/>
    </row>
    <row r="806" spans="20:20" x14ac:dyDescent="0.2">
      <c r="T806" s="84"/>
    </row>
    <row r="807" spans="20:20" x14ac:dyDescent="0.2">
      <c r="T807" s="84"/>
    </row>
    <row r="808" spans="20:20" x14ac:dyDescent="0.2">
      <c r="T808" s="84"/>
    </row>
    <row r="809" spans="20:20" x14ac:dyDescent="0.2">
      <c r="T809" s="84"/>
    </row>
    <row r="810" spans="20:20" x14ac:dyDescent="0.2">
      <c r="T810" s="84"/>
    </row>
    <row r="811" spans="20:20" x14ac:dyDescent="0.2">
      <c r="T811" s="84"/>
    </row>
    <row r="812" spans="20:20" x14ac:dyDescent="0.2">
      <c r="T812" s="84"/>
    </row>
    <row r="813" spans="20:20" x14ac:dyDescent="0.2">
      <c r="T813" s="84"/>
    </row>
    <row r="814" spans="20:20" x14ac:dyDescent="0.2">
      <c r="T814" s="84"/>
    </row>
    <row r="815" spans="20:20" x14ac:dyDescent="0.2">
      <c r="T815" s="84"/>
    </row>
    <row r="816" spans="20:20" x14ac:dyDescent="0.2">
      <c r="T816" s="84"/>
    </row>
    <row r="817" spans="20:20" x14ac:dyDescent="0.2">
      <c r="T817" s="84"/>
    </row>
    <row r="818" spans="20:20" x14ac:dyDescent="0.2">
      <c r="T818" s="84"/>
    </row>
    <row r="819" spans="20:20" x14ac:dyDescent="0.2">
      <c r="T819" s="84"/>
    </row>
    <row r="820" spans="20:20" x14ac:dyDescent="0.2">
      <c r="T820" s="84"/>
    </row>
    <row r="821" spans="20:20" x14ac:dyDescent="0.2">
      <c r="T821" s="84"/>
    </row>
    <row r="822" spans="20:20" x14ac:dyDescent="0.2">
      <c r="T822" s="84"/>
    </row>
    <row r="823" spans="20:20" x14ac:dyDescent="0.2">
      <c r="T823" s="84"/>
    </row>
    <row r="824" spans="20:20" x14ac:dyDescent="0.2">
      <c r="T824" s="84"/>
    </row>
    <row r="825" spans="20:20" x14ac:dyDescent="0.2">
      <c r="T825" s="84"/>
    </row>
    <row r="826" spans="20:20" x14ac:dyDescent="0.2">
      <c r="T826" s="84"/>
    </row>
    <row r="827" spans="20:20" x14ac:dyDescent="0.2">
      <c r="T827" s="84"/>
    </row>
    <row r="828" spans="20:20" x14ac:dyDescent="0.2">
      <c r="T828" s="84"/>
    </row>
    <row r="829" spans="20:20" x14ac:dyDescent="0.2">
      <c r="T829" s="84"/>
    </row>
    <row r="830" spans="20:20" x14ac:dyDescent="0.2">
      <c r="T830" s="84"/>
    </row>
    <row r="831" spans="20:20" x14ac:dyDescent="0.2">
      <c r="T831" s="84"/>
    </row>
    <row r="832" spans="20:20" x14ac:dyDescent="0.2">
      <c r="T832" s="84"/>
    </row>
    <row r="833" spans="20:20" x14ac:dyDescent="0.2">
      <c r="T833" s="84"/>
    </row>
    <row r="834" spans="20:20" x14ac:dyDescent="0.2">
      <c r="T834" s="84"/>
    </row>
    <row r="835" spans="20:20" x14ac:dyDescent="0.2">
      <c r="T835" s="84"/>
    </row>
    <row r="836" spans="20:20" x14ac:dyDescent="0.2">
      <c r="T836" s="84"/>
    </row>
    <row r="837" spans="20:20" x14ac:dyDescent="0.2">
      <c r="T837" s="84"/>
    </row>
    <row r="838" spans="20:20" x14ac:dyDescent="0.2">
      <c r="T838" s="84"/>
    </row>
    <row r="839" spans="20:20" x14ac:dyDescent="0.2">
      <c r="T839" s="84"/>
    </row>
    <row r="840" spans="20:20" x14ac:dyDescent="0.2">
      <c r="T840" s="84"/>
    </row>
    <row r="841" spans="20:20" x14ac:dyDescent="0.2">
      <c r="T841" s="84"/>
    </row>
    <row r="842" spans="20:20" x14ac:dyDescent="0.2">
      <c r="T842" s="84"/>
    </row>
  </sheetData>
  <sheetProtection password="CA95" sheet="1" objects="1" scenarios="1"/>
  <phoneticPr fontId="0"/>
  <printOptions gridLines="1"/>
  <pageMargins left="0.78740157480314965" right="0.39370078740157483" top="0.98425196850393704" bottom="0.98425196850393704" header="0.51181102362204722" footer="0.51181102362204722"/>
  <pageSetup paperSize="9" scale="65" orientation="landscape" horizontalDpi="1200" verticalDpi="1200"/>
  <headerFooter alignWithMargins="0">
    <oddHeader>&amp;L&amp;D</oddHeader>
    <oddFooter>&amp;L&amp;F&amp;C&amp;P&amp;R&amp;A</oddFooter>
  </headerFooter>
  <rowBreaks count="4" manualBreakCount="4">
    <brk id="175" max="16383" man="1"/>
    <brk id="526" max="16383" man="1"/>
    <brk id="615" max="16383" man="1"/>
    <brk id="703" max="25" man="1"/>
  </rowBreak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AD842"/>
  <sheetViews>
    <sheetView zoomScale="150" zoomScaleNormal="150" zoomScalePageLayoutView="150" workbookViewId="0">
      <pane ySplit="1680" topLeftCell="A764" activePane="bottomLeft"/>
      <selection activeCell="Y1" sqref="Y1"/>
      <selection pane="bottomLeft" activeCell="B780" sqref="B780"/>
    </sheetView>
  </sheetViews>
  <sheetFormatPr defaultColWidth="7.875" defaultRowHeight="11.25" outlineLevelCol="1" x14ac:dyDescent="0.2"/>
  <cols>
    <col min="1" max="1" width="3.875" style="10" customWidth="1"/>
    <col min="2" max="2" width="22.125" style="99" customWidth="1"/>
    <col min="3" max="3" width="12.75" style="10" customWidth="1"/>
    <col min="4" max="4" width="2.625" style="11" hidden="1" customWidth="1" outlineLevel="1"/>
    <col min="5" max="5" width="4" style="11" hidden="1" customWidth="1" outlineLevel="1"/>
    <col min="6" max="6" width="3.375" style="35" hidden="1" customWidth="1" outlineLevel="1"/>
    <col min="7" max="7" width="3.75" style="11" hidden="1" customWidth="1" outlineLevel="1"/>
    <col min="8" max="9" width="3.875" style="11" hidden="1" customWidth="1" outlineLevel="1"/>
    <col min="10" max="10" width="6.625" style="11" hidden="1" customWidth="1" outlineLevel="1"/>
    <col min="11" max="11" width="8.125" style="64" customWidth="1" collapsed="1"/>
    <col min="12" max="12" width="6" style="13" hidden="1" customWidth="1"/>
    <col min="13" max="13" width="5.625" style="13" hidden="1" customWidth="1"/>
    <col min="14" max="14" width="5.25" style="13" hidden="1" customWidth="1"/>
    <col min="15" max="15" width="4.25" style="13" hidden="1" customWidth="1"/>
    <col min="16" max="16" width="4.625" style="22" hidden="1" customWidth="1"/>
    <col min="17" max="17" width="3.625" style="13" hidden="1" customWidth="1" outlineLevel="1"/>
    <col min="18" max="18" width="4.125" style="13" hidden="1" customWidth="1"/>
    <col min="19" max="19" width="5.375" style="14" hidden="1" customWidth="1"/>
    <col min="20" max="20" width="5.875" style="80" customWidth="1"/>
    <col min="21" max="21" width="5.875" style="62" customWidth="1"/>
    <col min="22" max="22" width="7.75" style="11" customWidth="1"/>
    <col min="23" max="25" width="7.625" style="11" customWidth="1"/>
    <col min="26" max="26" width="4.875" style="105" customWidth="1"/>
    <col min="27" max="27" width="7.875" style="11" customWidth="1"/>
    <col min="28" max="30" width="7.875" style="10"/>
    <col min="31" max="16384" width="7.875" style="1"/>
  </cols>
  <sheetData>
    <row r="1" spans="1:27" x14ac:dyDescent="0.2">
      <c r="A1" s="90"/>
      <c r="I1" s="5"/>
      <c r="J1" s="44"/>
      <c r="P1" s="13"/>
      <c r="T1" s="78"/>
    </row>
    <row r="2" spans="1:27" x14ac:dyDescent="0.2">
      <c r="A2" s="90"/>
      <c r="B2" s="96" t="s">
        <v>640</v>
      </c>
      <c r="C2" s="10" t="s">
        <v>1080</v>
      </c>
      <c r="D2" s="45" t="s">
        <v>677</v>
      </c>
      <c r="E2" s="45" t="s">
        <v>678</v>
      </c>
      <c r="F2" s="45" t="s">
        <v>679</v>
      </c>
      <c r="G2" s="16" t="s">
        <v>265</v>
      </c>
      <c r="H2" s="11" t="s">
        <v>554</v>
      </c>
      <c r="I2" s="35" t="s">
        <v>6</v>
      </c>
      <c r="J2" s="45" t="s">
        <v>553</v>
      </c>
      <c r="K2" s="65" t="s">
        <v>5</v>
      </c>
      <c r="L2" s="18"/>
      <c r="M2" s="18"/>
      <c r="N2" s="18" t="s">
        <v>1</v>
      </c>
      <c r="O2" s="18" t="s">
        <v>2</v>
      </c>
      <c r="P2" s="19" t="s">
        <v>3</v>
      </c>
      <c r="Q2" s="19" t="s">
        <v>224</v>
      </c>
      <c r="R2" s="19" t="s">
        <v>4</v>
      </c>
      <c r="S2" s="20" t="s">
        <v>5</v>
      </c>
      <c r="T2" s="114" t="s">
        <v>642</v>
      </c>
      <c r="U2" s="63" t="s">
        <v>666</v>
      </c>
      <c r="V2" s="11" t="s">
        <v>637</v>
      </c>
      <c r="W2" s="11" t="s">
        <v>638</v>
      </c>
      <c r="X2" s="11" t="s">
        <v>639</v>
      </c>
      <c r="Y2" s="11" t="s">
        <v>1093</v>
      </c>
      <c r="Z2" s="105" t="s">
        <v>636</v>
      </c>
      <c r="AA2" s="11" t="s">
        <v>899</v>
      </c>
    </row>
    <row r="3" spans="1:27" x14ac:dyDescent="0.2">
      <c r="A3" s="116" t="s">
        <v>179</v>
      </c>
      <c r="B3" s="117" t="s">
        <v>930</v>
      </c>
      <c r="C3" s="21"/>
      <c r="D3" s="46"/>
      <c r="G3" s="16"/>
      <c r="I3" s="35"/>
      <c r="K3" s="65"/>
      <c r="P3" s="13"/>
      <c r="T3" s="78"/>
    </row>
    <row r="4" spans="1:27" x14ac:dyDescent="0.2">
      <c r="A4" s="118" t="s">
        <v>185</v>
      </c>
      <c r="B4" s="98" t="s">
        <v>227</v>
      </c>
      <c r="C4" s="12"/>
      <c r="D4" s="44"/>
      <c r="G4" s="16"/>
      <c r="I4" s="35"/>
      <c r="J4" s="47"/>
      <c r="K4" s="66">
        <f t="shared" ref="K4:AA4" si="0">K89</f>
        <v>0</v>
      </c>
      <c r="L4" s="22"/>
      <c r="M4" s="22"/>
      <c r="N4" s="22">
        <f t="shared" si="0"/>
        <v>0</v>
      </c>
      <c r="O4" s="22">
        <f t="shared" si="0"/>
        <v>0</v>
      </c>
      <c r="P4" s="22">
        <f t="shared" si="0"/>
        <v>0</v>
      </c>
      <c r="Q4" s="22">
        <f t="shared" si="0"/>
        <v>0</v>
      </c>
      <c r="R4" s="22">
        <f t="shared" si="0"/>
        <v>0</v>
      </c>
      <c r="S4" s="23">
        <f t="shared" si="0"/>
        <v>0</v>
      </c>
      <c r="T4" s="74">
        <f t="shared" si="0"/>
        <v>0</v>
      </c>
      <c r="U4" s="66">
        <f t="shared" si="0"/>
        <v>0</v>
      </c>
      <c r="V4" s="104">
        <f t="shared" si="0"/>
        <v>0</v>
      </c>
      <c r="W4" s="104">
        <f t="shared" si="0"/>
        <v>0</v>
      </c>
      <c r="X4" s="104"/>
      <c r="Y4" s="104">
        <f t="shared" si="0"/>
        <v>0</v>
      </c>
      <c r="Z4" s="105">
        <f t="shared" si="0"/>
        <v>0</v>
      </c>
      <c r="AA4" s="22">
        <f t="shared" si="0"/>
        <v>0</v>
      </c>
    </row>
    <row r="5" spans="1:27" x14ac:dyDescent="0.2">
      <c r="A5" s="118" t="s">
        <v>186</v>
      </c>
      <c r="B5" s="98" t="s">
        <v>228</v>
      </c>
      <c r="C5" s="12"/>
      <c r="D5" s="44"/>
      <c r="G5" s="16"/>
      <c r="I5" s="35"/>
      <c r="J5" s="47"/>
      <c r="K5" s="66">
        <f t="shared" ref="K5:AA5" si="1">K102</f>
        <v>0</v>
      </c>
      <c r="L5" s="22"/>
      <c r="M5" s="22"/>
      <c r="N5" s="22">
        <f t="shared" si="1"/>
        <v>0</v>
      </c>
      <c r="O5" s="22">
        <f t="shared" si="1"/>
        <v>0</v>
      </c>
      <c r="P5" s="22">
        <f t="shared" si="1"/>
        <v>0</v>
      </c>
      <c r="Q5" s="22">
        <f t="shared" si="1"/>
        <v>0</v>
      </c>
      <c r="R5" s="22">
        <f t="shared" si="1"/>
        <v>0</v>
      </c>
      <c r="S5" s="23">
        <f t="shared" si="1"/>
        <v>0</v>
      </c>
      <c r="T5" s="74">
        <f t="shared" si="1"/>
        <v>0</v>
      </c>
      <c r="U5" s="66">
        <f t="shared" si="1"/>
        <v>0</v>
      </c>
      <c r="V5" s="104">
        <f t="shared" si="1"/>
        <v>0</v>
      </c>
      <c r="W5" s="104">
        <f t="shared" si="1"/>
        <v>0</v>
      </c>
      <c r="X5" s="104"/>
      <c r="Y5" s="104">
        <f t="shared" si="1"/>
        <v>0</v>
      </c>
      <c r="Z5" s="105">
        <f t="shared" si="1"/>
        <v>0</v>
      </c>
      <c r="AA5" s="104">
        <f t="shared" si="1"/>
        <v>0</v>
      </c>
    </row>
    <row r="6" spans="1:27" x14ac:dyDescent="0.2">
      <c r="A6" s="118" t="s">
        <v>187</v>
      </c>
      <c r="B6" s="98" t="s">
        <v>14</v>
      </c>
      <c r="C6" s="12"/>
      <c r="D6" s="44"/>
      <c r="G6" s="16"/>
      <c r="I6" s="35"/>
      <c r="J6" s="47"/>
      <c r="K6" s="66">
        <f t="shared" ref="K6:AA6" si="2">K115</f>
        <v>0</v>
      </c>
      <c r="L6" s="22"/>
      <c r="M6" s="22"/>
      <c r="N6" s="22">
        <f t="shared" si="2"/>
        <v>0</v>
      </c>
      <c r="O6" s="22">
        <f t="shared" si="2"/>
        <v>0</v>
      </c>
      <c r="P6" s="22">
        <f t="shared" si="2"/>
        <v>0</v>
      </c>
      <c r="Q6" s="22">
        <f t="shared" si="2"/>
        <v>0</v>
      </c>
      <c r="R6" s="22">
        <f t="shared" si="2"/>
        <v>0</v>
      </c>
      <c r="S6" s="23">
        <f t="shared" si="2"/>
        <v>0</v>
      </c>
      <c r="T6" s="74">
        <f t="shared" si="2"/>
        <v>0</v>
      </c>
      <c r="U6" s="66">
        <f t="shared" si="2"/>
        <v>0</v>
      </c>
      <c r="V6" s="104">
        <f t="shared" si="2"/>
        <v>0</v>
      </c>
      <c r="W6" s="104">
        <f t="shared" si="2"/>
        <v>0</v>
      </c>
      <c r="X6" s="104"/>
      <c r="Y6" s="104">
        <f t="shared" si="2"/>
        <v>0</v>
      </c>
      <c r="Z6" s="105">
        <f t="shared" si="2"/>
        <v>0</v>
      </c>
      <c r="AA6" s="104">
        <f t="shared" si="2"/>
        <v>0</v>
      </c>
    </row>
    <row r="7" spans="1:27" x14ac:dyDescent="0.2">
      <c r="A7" s="118" t="s">
        <v>188</v>
      </c>
      <c r="B7" s="98" t="s">
        <v>18</v>
      </c>
      <c r="C7" s="12"/>
      <c r="D7" s="44"/>
      <c r="G7" s="16"/>
      <c r="I7" s="35"/>
      <c r="J7" s="47"/>
      <c r="K7" s="66">
        <f t="shared" ref="K7:AA7" si="3">K130</f>
        <v>0</v>
      </c>
      <c r="L7" s="22"/>
      <c r="M7" s="22"/>
      <c r="N7" s="22">
        <f t="shared" si="3"/>
        <v>0</v>
      </c>
      <c r="O7" s="22">
        <f t="shared" si="3"/>
        <v>0</v>
      </c>
      <c r="P7" s="22">
        <f t="shared" si="3"/>
        <v>0</v>
      </c>
      <c r="Q7" s="22">
        <f t="shared" si="3"/>
        <v>0</v>
      </c>
      <c r="R7" s="22">
        <f t="shared" si="3"/>
        <v>0</v>
      </c>
      <c r="S7" s="23">
        <f t="shared" si="3"/>
        <v>0</v>
      </c>
      <c r="T7" s="74">
        <f t="shared" si="3"/>
        <v>0</v>
      </c>
      <c r="U7" s="66">
        <f t="shared" si="3"/>
        <v>0</v>
      </c>
      <c r="V7" s="104">
        <f t="shared" si="3"/>
        <v>0</v>
      </c>
      <c r="W7" s="104">
        <f t="shared" si="3"/>
        <v>0</v>
      </c>
      <c r="X7" s="104"/>
      <c r="Y7" s="104">
        <f t="shared" si="3"/>
        <v>0</v>
      </c>
      <c r="Z7" s="105">
        <f t="shared" si="3"/>
        <v>0</v>
      </c>
      <c r="AA7" s="104">
        <f t="shared" si="3"/>
        <v>0</v>
      </c>
    </row>
    <row r="8" spans="1:27" x14ac:dyDescent="0.2">
      <c r="A8" s="118" t="s">
        <v>189</v>
      </c>
      <c r="B8" s="98" t="s">
        <v>229</v>
      </c>
      <c r="C8" s="12"/>
      <c r="D8" s="44"/>
      <c r="G8" s="16"/>
      <c r="I8" s="35"/>
      <c r="J8" s="47"/>
      <c r="K8" s="66">
        <f t="shared" ref="K8:AA8" si="4">K165</f>
        <v>0</v>
      </c>
      <c r="L8" s="22"/>
      <c r="M8" s="22"/>
      <c r="N8" s="22">
        <f t="shared" si="4"/>
        <v>0</v>
      </c>
      <c r="O8" s="22">
        <f t="shared" si="4"/>
        <v>0</v>
      </c>
      <c r="P8" s="22">
        <f t="shared" si="4"/>
        <v>0</v>
      </c>
      <c r="Q8" s="22">
        <f t="shared" si="4"/>
        <v>0</v>
      </c>
      <c r="R8" s="22">
        <f t="shared" si="4"/>
        <v>0</v>
      </c>
      <c r="S8" s="23">
        <f t="shared" si="4"/>
        <v>0</v>
      </c>
      <c r="T8" s="74">
        <f t="shared" si="4"/>
        <v>0</v>
      </c>
      <c r="U8" s="66">
        <f t="shared" si="4"/>
        <v>0</v>
      </c>
      <c r="V8" s="104">
        <f t="shared" si="4"/>
        <v>0</v>
      </c>
      <c r="W8" s="104">
        <f t="shared" si="4"/>
        <v>0</v>
      </c>
      <c r="X8" s="104"/>
      <c r="Y8" s="104">
        <f t="shared" si="4"/>
        <v>0</v>
      </c>
      <c r="Z8" s="105">
        <f t="shared" si="4"/>
        <v>0</v>
      </c>
      <c r="AA8" s="104">
        <f t="shared" si="4"/>
        <v>0</v>
      </c>
    </row>
    <row r="9" spans="1:27" x14ac:dyDescent="0.2">
      <c r="A9" s="118" t="s">
        <v>197</v>
      </c>
      <c r="B9" s="98" t="s">
        <v>230</v>
      </c>
      <c r="C9" s="12"/>
      <c r="D9" s="44"/>
      <c r="G9" s="16"/>
      <c r="I9" s="35"/>
      <c r="J9" s="47"/>
      <c r="K9" s="68">
        <f t="shared" ref="K9:AA9" si="5">K175</f>
        <v>0</v>
      </c>
      <c r="L9" s="26"/>
      <c r="M9" s="26"/>
      <c r="N9" s="26">
        <f t="shared" si="5"/>
        <v>0</v>
      </c>
      <c r="O9" s="26">
        <f t="shared" si="5"/>
        <v>0</v>
      </c>
      <c r="P9" s="26">
        <f t="shared" si="5"/>
        <v>0</v>
      </c>
      <c r="Q9" s="26">
        <f t="shared" si="5"/>
        <v>0</v>
      </c>
      <c r="R9" s="26">
        <f t="shared" si="5"/>
        <v>0</v>
      </c>
      <c r="S9" s="27">
        <f t="shared" si="5"/>
        <v>0</v>
      </c>
      <c r="T9" s="76">
        <f t="shared" si="5"/>
        <v>0</v>
      </c>
      <c r="U9" s="68">
        <f t="shared" si="5"/>
        <v>0</v>
      </c>
      <c r="V9" s="107">
        <f t="shared" si="5"/>
        <v>0</v>
      </c>
      <c r="W9" s="107">
        <f t="shared" si="5"/>
        <v>0</v>
      </c>
      <c r="X9" s="107"/>
      <c r="Y9" s="107">
        <f t="shared" si="5"/>
        <v>0</v>
      </c>
      <c r="Z9" s="115">
        <f t="shared" si="5"/>
        <v>0</v>
      </c>
      <c r="AA9" s="107">
        <f t="shared" si="5"/>
        <v>0</v>
      </c>
    </row>
    <row r="10" spans="1:27" x14ac:dyDescent="0.2">
      <c r="A10" s="118"/>
      <c r="B10" s="119" t="s">
        <v>931</v>
      </c>
      <c r="C10" s="28"/>
      <c r="D10" s="48"/>
      <c r="E10" s="49"/>
      <c r="F10" s="50"/>
      <c r="G10" s="91"/>
      <c r="H10" s="49"/>
      <c r="I10" s="50"/>
      <c r="J10" s="47"/>
      <c r="K10" s="69">
        <f>SUM(K4:K9)</f>
        <v>0</v>
      </c>
      <c r="L10" s="29"/>
      <c r="M10" s="29"/>
      <c r="N10" s="29">
        <f t="shared" ref="N10:AA10" si="6">SUM(N4:N9)</f>
        <v>0</v>
      </c>
      <c r="O10" s="29">
        <f t="shared" si="6"/>
        <v>0</v>
      </c>
      <c r="P10" s="29">
        <f t="shared" si="6"/>
        <v>0</v>
      </c>
      <c r="Q10" s="29">
        <f t="shared" si="6"/>
        <v>0</v>
      </c>
      <c r="R10" s="29">
        <f t="shared" si="6"/>
        <v>0</v>
      </c>
      <c r="S10" s="30">
        <f t="shared" si="6"/>
        <v>0</v>
      </c>
      <c r="T10" s="77">
        <f t="shared" si="6"/>
        <v>0</v>
      </c>
      <c r="U10" s="69">
        <f t="shared" si="6"/>
        <v>0</v>
      </c>
      <c r="V10" s="108">
        <f t="shared" si="6"/>
        <v>0</v>
      </c>
      <c r="W10" s="108">
        <f t="shared" si="6"/>
        <v>0</v>
      </c>
      <c r="X10" s="108"/>
      <c r="Y10" s="108">
        <f t="shared" si="6"/>
        <v>0</v>
      </c>
      <c r="Z10" s="105">
        <f t="shared" si="6"/>
        <v>0</v>
      </c>
      <c r="AA10" s="108">
        <f t="shared" si="6"/>
        <v>0</v>
      </c>
    </row>
    <row r="11" spans="1:27" x14ac:dyDescent="0.2">
      <c r="A11" s="118"/>
      <c r="B11" s="98"/>
      <c r="C11" s="12"/>
      <c r="D11" s="44"/>
      <c r="G11" s="16"/>
      <c r="I11" s="35"/>
      <c r="J11" s="47"/>
      <c r="K11" s="66"/>
      <c r="L11" s="22"/>
      <c r="M11" s="22"/>
      <c r="N11" s="22"/>
      <c r="O11" s="22"/>
      <c r="Q11" s="22"/>
      <c r="R11" s="22"/>
      <c r="S11" s="23"/>
      <c r="T11" s="74"/>
      <c r="U11" s="66"/>
      <c r="V11" s="104"/>
      <c r="W11" s="104"/>
      <c r="X11" s="104"/>
      <c r="Y11" s="104"/>
      <c r="AA11" s="104"/>
    </row>
    <row r="12" spans="1:27" x14ac:dyDescent="0.2">
      <c r="A12" s="118" t="s">
        <v>190</v>
      </c>
      <c r="B12" s="98" t="s">
        <v>231</v>
      </c>
      <c r="C12" s="12"/>
      <c r="D12" s="44"/>
      <c r="G12" s="16"/>
      <c r="I12" s="35"/>
      <c r="J12" s="47"/>
      <c r="K12" s="66">
        <f t="shared" ref="K12:AA12" si="7">K202</f>
        <v>0</v>
      </c>
      <c r="L12" s="22"/>
      <c r="M12" s="22"/>
      <c r="N12" s="22">
        <f t="shared" si="7"/>
        <v>0</v>
      </c>
      <c r="O12" s="22">
        <f t="shared" si="7"/>
        <v>0</v>
      </c>
      <c r="P12" s="22">
        <f t="shared" si="7"/>
        <v>0</v>
      </c>
      <c r="Q12" s="22">
        <f t="shared" si="7"/>
        <v>0</v>
      </c>
      <c r="R12" s="22">
        <f t="shared" si="7"/>
        <v>0</v>
      </c>
      <c r="S12" s="23">
        <f t="shared" si="7"/>
        <v>0</v>
      </c>
      <c r="T12" s="74">
        <f t="shared" si="7"/>
        <v>0</v>
      </c>
      <c r="U12" s="66">
        <f t="shared" si="7"/>
        <v>0</v>
      </c>
      <c r="V12" s="104">
        <f t="shared" si="7"/>
        <v>0</v>
      </c>
      <c r="W12" s="104">
        <f t="shared" si="7"/>
        <v>0</v>
      </c>
      <c r="X12" s="104"/>
      <c r="Y12" s="104">
        <f t="shared" si="7"/>
        <v>0</v>
      </c>
      <c r="Z12" s="105">
        <f t="shared" si="7"/>
        <v>0</v>
      </c>
      <c r="AA12" s="104">
        <f t="shared" si="7"/>
        <v>0</v>
      </c>
    </row>
    <row r="13" spans="1:27" x14ac:dyDescent="0.2">
      <c r="A13" s="118" t="s">
        <v>191</v>
      </c>
      <c r="B13" s="98" t="s">
        <v>232</v>
      </c>
      <c r="C13" s="12"/>
      <c r="D13" s="44"/>
      <c r="G13" s="16"/>
      <c r="I13" s="35"/>
      <c r="J13" s="47"/>
      <c r="K13" s="66">
        <f t="shared" ref="K13:AA13" si="8">K215</f>
        <v>0</v>
      </c>
      <c r="L13" s="22"/>
      <c r="M13" s="22"/>
      <c r="N13" s="22">
        <f t="shared" si="8"/>
        <v>0</v>
      </c>
      <c r="O13" s="22">
        <f t="shared" si="8"/>
        <v>0</v>
      </c>
      <c r="P13" s="22">
        <f t="shared" si="8"/>
        <v>0</v>
      </c>
      <c r="Q13" s="22">
        <f t="shared" si="8"/>
        <v>0</v>
      </c>
      <c r="R13" s="22">
        <f t="shared" si="8"/>
        <v>0</v>
      </c>
      <c r="S13" s="23">
        <f t="shared" si="8"/>
        <v>0</v>
      </c>
      <c r="T13" s="74">
        <f t="shared" si="8"/>
        <v>0</v>
      </c>
      <c r="U13" s="66">
        <f t="shared" si="8"/>
        <v>0</v>
      </c>
      <c r="V13" s="104">
        <f t="shared" si="8"/>
        <v>0</v>
      </c>
      <c r="W13" s="104">
        <f t="shared" si="8"/>
        <v>0</v>
      </c>
      <c r="X13" s="104"/>
      <c r="Y13" s="104">
        <f t="shared" si="8"/>
        <v>0</v>
      </c>
      <c r="Z13" s="105">
        <f t="shared" si="8"/>
        <v>0</v>
      </c>
      <c r="AA13" s="104">
        <f t="shared" si="8"/>
        <v>0</v>
      </c>
    </row>
    <row r="14" spans="1:27" x14ac:dyDescent="0.2">
      <c r="A14" s="118" t="s">
        <v>192</v>
      </c>
      <c r="B14" s="98" t="s">
        <v>233</v>
      </c>
      <c r="C14" s="12"/>
      <c r="D14" s="44"/>
      <c r="G14" s="16"/>
      <c r="I14" s="35"/>
      <c r="J14" s="47"/>
      <c r="K14" s="66">
        <f t="shared" ref="K14:AA14" si="9">K231</f>
        <v>0</v>
      </c>
      <c r="L14" s="22"/>
      <c r="M14" s="22"/>
      <c r="N14" s="22">
        <f t="shared" si="9"/>
        <v>0</v>
      </c>
      <c r="O14" s="22">
        <f t="shared" si="9"/>
        <v>0</v>
      </c>
      <c r="P14" s="22">
        <f t="shared" si="9"/>
        <v>0</v>
      </c>
      <c r="Q14" s="22">
        <f t="shared" si="9"/>
        <v>0</v>
      </c>
      <c r="R14" s="22">
        <f t="shared" si="9"/>
        <v>0</v>
      </c>
      <c r="S14" s="23">
        <f t="shared" si="9"/>
        <v>0</v>
      </c>
      <c r="T14" s="74">
        <f t="shared" si="9"/>
        <v>0</v>
      </c>
      <c r="U14" s="66">
        <f t="shared" si="9"/>
        <v>0</v>
      </c>
      <c r="V14" s="104">
        <f t="shared" si="9"/>
        <v>0</v>
      </c>
      <c r="W14" s="104">
        <f t="shared" si="9"/>
        <v>0</v>
      </c>
      <c r="X14" s="104"/>
      <c r="Y14" s="104">
        <f t="shared" si="9"/>
        <v>0</v>
      </c>
      <c r="Z14" s="105">
        <f t="shared" si="9"/>
        <v>0</v>
      </c>
      <c r="AA14" s="104">
        <f t="shared" si="9"/>
        <v>0</v>
      </c>
    </row>
    <row r="15" spans="1:27" x14ac:dyDescent="0.2">
      <c r="A15" s="118" t="s">
        <v>193</v>
      </c>
      <c r="B15" s="98" t="s">
        <v>234</v>
      </c>
      <c r="C15" s="12"/>
      <c r="D15" s="44"/>
      <c r="G15" s="16"/>
      <c r="I15" s="35"/>
      <c r="J15" s="47"/>
      <c r="K15" s="66">
        <f t="shared" ref="K15:AA15" si="10">K251</f>
        <v>0</v>
      </c>
      <c r="L15" s="22"/>
      <c r="M15" s="22"/>
      <c r="N15" s="22">
        <f t="shared" si="10"/>
        <v>0</v>
      </c>
      <c r="O15" s="22">
        <f t="shared" si="10"/>
        <v>0</v>
      </c>
      <c r="P15" s="22">
        <f t="shared" si="10"/>
        <v>0</v>
      </c>
      <c r="Q15" s="22">
        <f t="shared" si="10"/>
        <v>0</v>
      </c>
      <c r="R15" s="22">
        <f t="shared" si="10"/>
        <v>0</v>
      </c>
      <c r="S15" s="23">
        <f t="shared" si="10"/>
        <v>0</v>
      </c>
      <c r="T15" s="74">
        <f t="shared" si="10"/>
        <v>0</v>
      </c>
      <c r="U15" s="66">
        <f t="shared" si="10"/>
        <v>0</v>
      </c>
      <c r="V15" s="104">
        <f t="shared" si="10"/>
        <v>0</v>
      </c>
      <c r="W15" s="104">
        <f t="shared" si="10"/>
        <v>0</v>
      </c>
      <c r="X15" s="104"/>
      <c r="Y15" s="104">
        <f t="shared" si="10"/>
        <v>0</v>
      </c>
      <c r="Z15" s="105">
        <f t="shared" si="10"/>
        <v>0</v>
      </c>
      <c r="AA15" s="104">
        <f t="shared" si="10"/>
        <v>0</v>
      </c>
    </row>
    <row r="16" spans="1:27" x14ac:dyDescent="0.2">
      <c r="A16" s="118" t="s">
        <v>194</v>
      </c>
      <c r="B16" s="98" t="s">
        <v>235</v>
      </c>
      <c r="C16" s="12"/>
      <c r="D16" s="44"/>
      <c r="G16" s="16"/>
      <c r="I16" s="35"/>
      <c r="J16" s="47"/>
      <c r="K16" s="66">
        <f t="shared" ref="K16:U16" si="11">K278</f>
        <v>0</v>
      </c>
      <c r="L16" s="22"/>
      <c r="M16" s="22"/>
      <c r="N16" s="22">
        <f t="shared" si="11"/>
        <v>0</v>
      </c>
      <c r="O16" s="22">
        <f t="shared" si="11"/>
        <v>0</v>
      </c>
      <c r="P16" s="22">
        <f t="shared" si="11"/>
        <v>0</v>
      </c>
      <c r="Q16" s="22">
        <f t="shared" si="11"/>
        <v>0</v>
      </c>
      <c r="R16" s="22">
        <f t="shared" si="11"/>
        <v>0</v>
      </c>
      <c r="S16" s="23">
        <f t="shared" si="11"/>
        <v>0</v>
      </c>
      <c r="T16" s="74">
        <f t="shared" si="11"/>
        <v>0</v>
      </c>
      <c r="U16" s="66">
        <f t="shared" si="11"/>
        <v>0</v>
      </c>
      <c r="V16" s="104">
        <f>V278</f>
        <v>0</v>
      </c>
      <c r="W16" s="104">
        <f>W278</f>
        <v>0</v>
      </c>
      <c r="X16" s="104"/>
      <c r="Y16" s="104">
        <f>Y278</f>
        <v>0</v>
      </c>
      <c r="Z16" s="105">
        <f>Z278</f>
        <v>0</v>
      </c>
      <c r="AA16" s="104">
        <f>AA278</f>
        <v>0</v>
      </c>
    </row>
    <row r="17" spans="1:27" x14ac:dyDescent="0.2">
      <c r="A17" s="118" t="s">
        <v>195</v>
      </c>
      <c r="B17" s="98" t="s">
        <v>236</v>
      </c>
      <c r="C17" s="12"/>
      <c r="D17" s="44"/>
      <c r="G17" s="16"/>
      <c r="I17" s="35"/>
      <c r="J17" s="47"/>
      <c r="K17" s="66">
        <f t="shared" ref="K17:AA17" si="12">K291</f>
        <v>0</v>
      </c>
      <c r="L17" s="22"/>
      <c r="M17" s="22"/>
      <c r="N17" s="22">
        <f t="shared" si="12"/>
        <v>0</v>
      </c>
      <c r="O17" s="22">
        <f t="shared" si="12"/>
        <v>0</v>
      </c>
      <c r="P17" s="22">
        <f t="shared" si="12"/>
        <v>0</v>
      </c>
      <c r="Q17" s="22">
        <f t="shared" si="12"/>
        <v>0</v>
      </c>
      <c r="R17" s="22">
        <f t="shared" si="12"/>
        <v>0</v>
      </c>
      <c r="S17" s="23">
        <f t="shared" si="12"/>
        <v>0</v>
      </c>
      <c r="T17" s="74">
        <f t="shared" si="12"/>
        <v>0</v>
      </c>
      <c r="U17" s="66">
        <f t="shared" si="12"/>
        <v>0</v>
      </c>
      <c r="V17" s="104">
        <f t="shared" si="12"/>
        <v>0</v>
      </c>
      <c r="W17" s="104">
        <f t="shared" si="12"/>
        <v>0</v>
      </c>
      <c r="X17" s="104"/>
      <c r="Y17" s="104">
        <f t="shared" si="12"/>
        <v>0</v>
      </c>
      <c r="Z17" s="105">
        <f t="shared" si="12"/>
        <v>0</v>
      </c>
      <c r="AA17" s="104">
        <f t="shared" si="12"/>
        <v>0</v>
      </c>
    </row>
    <row r="18" spans="1:27" x14ac:dyDescent="0.2">
      <c r="A18" s="118" t="s">
        <v>196</v>
      </c>
      <c r="B18" s="98" t="s">
        <v>237</v>
      </c>
      <c r="C18" s="12"/>
      <c r="D18" s="44"/>
      <c r="G18" s="16"/>
      <c r="I18" s="35"/>
      <c r="J18" s="47"/>
      <c r="K18" s="66">
        <f t="shared" ref="K18:AA18" si="13">K309</f>
        <v>0</v>
      </c>
      <c r="L18" s="22"/>
      <c r="M18" s="22"/>
      <c r="N18" s="22">
        <f t="shared" si="13"/>
        <v>0</v>
      </c>
      <c r="O18" s="22">
        <f t="shared" si="13"/>
        <v>0</v>
      </c>
      <c r="P18" s="22">
        <f t="shared" si="13"/>
        <v>0</v>
      </c>
      <c r="Q18" s="22">
        <f t="shared" si="13"/>
        <v>0</v>
      </c>
      <c r="R18" s="22">
        <f t="shared" si="13"/>
        <v>0</v>
      </c>
      <c r="S18" s="23">
        <f t="shared" si="13"/>
        <v>0</v>
      </c>
      <c r="T18" s="74">
        <f t="shared" si="13"/>
        <v>0</v>
      </c>
      <c r="U18" s="66">
        <f t="shared" si="13"/>
        <v>0</v>
      </c>
      <c r="V18" s="104">
        <f t="shared" si="13"/>
        <v>0</v>
      </c>
      <c r="W18" s="104">
        <f t="shared" si="13"/>
        <v>0</v>
      </c>
      <c r="X18" s="104"/>
      <c r="Y18" s="104">
        <f t="shared" si="13"/>
        <v>0</v>
      </c>
      <c r="Z18" s="105">
        <f t="shared" si="13"/>
        <v>0</v>
      </c>
      <c r="AA18" s="104">
        <f t="shared" si="13"/>
        <v>0</v>
      </c>
    </row>
    <row r="19" spans="1:27" x14ac:dyDescent="0.2">
      <c r="A19" s="118" t="s">
        <v>202</v>
      </c>
      <c r="B19" s="98" t="s">
        <v>238</v>
      </c>
      <c r="C19" s="12"/>
      <c r="D19" s="44"/>
      <c r="G19" s="16"/>
      <c r="I19" s="35"/>
      <c r="J19" s="47"/>
      <c r="K19" s="66">
        <f t="shared" ref="K19:AA19" si="14">K326</f>
        <v>0</v>
      </c>
      <c r="L19" s="22"/>
      <c r="M19" s="22"/>
      <c r="N19" s="22">
        <f t="shared" si="14"/>
        <v>0</v>
      </c>
      <c r="O19" s="22">
        <f t="shared" si="14"/>
        <v>0</v>
      </c>
      <c r="P19" s="22">
        <f t="shared" si="14"/>
        <v>0</v>
      </c>
      <c r="Q19" s="22">
        <f t="shared" si="14"/>
        <v>0</v>
      </c>
      <c r="R19" s="22">
        <f t="shared" si="14"/>
        <v>0</v>
      </c>
      <c r="S19" s="23">
        <f t="shared" si="14"/>
        <v>0</v>
      </c>
      <c r="T19" s="74">
        <f t="shared" si="14"/>
        <v>0</v>
      </c>
      <c r="U19" s="66">
        <f t="shared" si="14"/>
        <v>0</v>
      </c>
      <c r="V19" s="104">
        <f t="shared" si="14"/>
        <v>0</v>
      </c>
      <c r="W19" s="104">
        <f t="shared" si="14"/>
        <v>0</v>
      </c>
      <c r="X19" s="104"/>
      <c r="Y19" s="104">
        <f t="shared" si="14"/>
        <v>0</v>
      </c>
      <c r="Z19" s="105">
        <f t="shared" si="14"/>
        <v>0</v>
      </c>
      <c r="AA19" s="104">
        <f t="shared" si="14"/>
        <v>0</v>
      </c>
    </row>
    <row r="20" spans="1:27" x14ac:dyDescent="0.2">
      <c r="A20" s="118" t="s">
        <v>203</v>
      </c>
      <c r="B20" s="98" t="s">
        <v>239</v>
      </c>
      <c r="C20" s="12"/>
      <c r="D20" s="44"/>
      <c r="G20" s="16"/>
      <c r="I20" s="35"/>
      <c r="J20" s="47"/>
      <c r="K20" s="66">
        <f t="shared" ref="K20:AA20" si="15">K344</f>
        <v>0</v>
      </c>
      <c r="L20" s="22"/>
      <c r="M20" s="22"/>
      <c r="N20" s="22">
        <f t="shared" si="15"/>
        <v>0</v>
      </c>
      <c r="O20" s="22">
        <f t="shared" si="15"/>
        <v>0</v>
      </c>
      <c r="P20" s="22">
        <f t="shared" si="15"/>
        <v>0</v>
      </c>
      <c r="Q20" s="22">
        <f t="shared" si="15"/>
        <v>0</v>
      </c>
      <c r="R20" s="22">
        <f t="shared" si="15"/>
        <v>0</v>
      </c>
      <c r="S20" s="23">
        <f t="shared" si="15"/>
        <v>0</v>
      </c>
      <c r="T20" s="74">
        <f t="shared" si="15"/>
        <v>0</v>
      </c>
      <c r="U20" s="66">
        <f t="shared" si="15"/>
        <v>0</v>
      </c>
      <c r="V20" s="104">
        <f t="shared" si="15"/>
        <v>0</v>
      </c>
      <c r="W20" s="104">
        <f t="shared" si="15"/>
        <v>0</v>
      </c>
      <c r="X20" s="104"/>
      <c r="Y20" s="104">
        <f t="shared" si="15"/>
        <v>0</v>
      </c>
      <c r="Z20" s="105">
        <f t="shared" si="15"/>
        <v>0</v>
      </c>
      <c r="AA20" s="104">
        <f t="shared" si="15"/>
        <v>0</v>
      </c>
    </row>
    <row r="21" spans="1:27" x14ac:dyDescent="0.2">
      <c r="A21" s="118" t="s">
        <v>198</v>
      </c>
      <c r="B21" s="98" t="s">
        <v>240</v>
      </c>
      <c r="C21" s="12"/>
      <c r="D21" s="44"/>
      <c r="G21" s="16"/>
      <c r="I21" s="35"/>
      <c r="J21" s="47"/>
      <c r="K21" s="66">
        <f t="shared" ref="K21:AA21" si="16">K368</f>
        <v>0</v>
      </c>
      <c r="L21" s="22"/>
      <c r="M21" s="22"/>
      <c r="N21" s="22">
        <f t="shared" si="16"/>
        <v>0</v>
      </c>
      <c r="O21" s="22">
        <f t="shared" si="16"/>
        <v>0</v>
      </c>
      <c r="P21" s="22">
        <f t="shared" si="16"/>
        <v>0</v>
      </c>
      <c r="Q21" s="22">
        <f t="shared" si="16"/>
        <v>0</v>
      </c>
      <c r="R21" s="22">
        <f t="shared" si="16"/>
        <v>0</v>
      </c>
      <c r="S21" s="23">
        <f t="shared" si="16"/>
        <v>0</v>
      </c>
      <c r="T21" s="74">
        <f t="shared" si="16"/>
        <v>0</v>
      </c>
      <c r="U21" s="66">
        <f t="shared" si="16"/>
        <v>0</v>
      </c>
      <c r="V21" s="104">
        <f t="shared" si="16"/>
        <v>0</v>
      </c>
      <c r="W21" s="104">
        <f t="shared" si="16"/>
        <v>0</v>
      </c>
      <c r="X21" s="104"/>
      <c r="Y21" s="104">
        <f t="shared" si="16"/>
        <v>0</v>
      </c>
      <c r="Z21" s="105">
        <f t="shared" si="16"/>
        <v>0</v>
      </c>
      <c r="AA21" s="104">
        <f t="shared" si="16"/>
        <v>0</v>
      </c>
    </row>
    <row r="22" spans="1:27" x14ac:dyDescent="0.2">
      <c r="A22" s="118" t="s">
        <v>201</v>
      </c>
      <c r="B22" s="98" t="s">
        <v>241</v>
      </c>
      <c r="C22" s="12"/>
      <c r="D22" s="44"/>
      <c r="G22" s="16"/>
      <c r="I22" s="35"/>
      <c r="J22" s="47"/>
      <c r="K22" s="66">
        <f t="shared" ref="K22:AA22" si="17">K388</f>
        <v>0</v>
      </c>
      <c r="L22" s="22"/>
      <c r="M22" s="22"/>
      <c r="N22" s="22">
        <f t="shared" si="17"/>
        <v>0</v>
      </c>
      <c r="O22" s="22">
        <f t="shared" si="17"/>
        <v>0</v>
      </c>
      <c r="P22" s="22">
        <f t="shared" si="17"/>
        <v>0</v>
      </c>
      <c r="Q22" s="22">
        <f t="shared" si="17"/>
        <v>0</v>
      </c>
      <c r="R22" s="22">
        <f t="shared" si="17"/>
        <v>0</v>
      </c>
      <c r="S22" s="23">
        <f t="shared" si="17"/>
        <v>0</v>
      </c>
      <c r="T22" s="74">
        <f t="shared" si="17"/>
        <v>0</v>
      </c>
      <c r="U22" s="66">
        <f t="shared" si="17"/>
        <v>0</v>
      </c>
      <c r="V22" s="104">
        <f t="shared" si="17"/>
        <v>0</v>
      </c>
      <c r="W22" s="104">
        <f t="shared" si="17"/>
        <v>0</v>
      </c>
      <c r="X22" s="104"/>
      <c r="Y22" s="104">
        <f t="shared" si="17"/>
        <v>0</v>
      </c>
      <c r="Z22" s="105">
        <f t="shared" si="17"/>
        <v>0</v>
      </c>
      <c r="AA22" s="104">
        <f t="shared" si="17"/>
        <v>0</v>
      </c>
    </row>
    <row r="23" spans="1:27" x14ac:dyDescent="0.2">
      <c r="A23" s="118" t="s">
        <v>200</v>
      </c>
      <c r="B23" s="98" t="s">
        <v>242</v>
      </c>
      <c r="C23" s="12"/>
      <c r="D23" s="44"/>
      <c r="G23" s="16"/>
      <c r="I23" s="35"/>
      <c r="J23" s="47"/>
      <c r="K23" s="66">
        <f t="shared" ref="K23:AA23" si="18">K407</f>
        <v>0</v>
      </c>
      <c r="L23" s="22"/>
      <c r="M23" s="22"/>
      <c r="N23" s="22">
        <f t="shared" si="18"/>
        <v>0</v>
      </c>
      <c r="O23" s="22">
        <f t="shared" si="18"/>
        <v>0</v>
      </c>
      <c r="P23" s="22">
        <f t="shared" si="18"/>
        <v>0</v>
      </c>
      <c r="Q23" s="22">
        <f t="shared" si="18"/>
        <v>0</v>
      </c>
      <c r="R23" s="22">
        <f t="shared" si="18"/>
        <v>0</v>
      </c>
      <c r="S23" s="23">
        <f t="shared" si="18"/>
        <v>0</v>
      </c>
      <c r="T23" s="74">
        <f t="shared" si="18"/>
        <v>0</v>
      </c>
      <c r="U23" s="66">
        <f t="shared" si="18"/>
        <v>0</v>
      </c>
      <c r="V23" s="104">
        <f t="shared" si="18"/>
        <v>0</v>
      </c>
      <c r="W23" s="104">
        <f t="shared" si="18"/>
        <v>0</v>
      </c>
      <c r="X23" s="104"/>
      <c r="Y23" s="104">
        <f t="shared" si="18"/>
        <v>0</v>
      </c>
      <c r="Z23" s="105">
        <f t="shared" si="18"/>
        <v>0</v>
      </c>
      <c r="AA23" s="104">
        <f t="shared" si="18"/>
        <v>0</v>
      </c>
    </row>
    <row r="24" spans="1:27" x14ac:dyDescent="0.2">
      <c r="A24" s="118" t="s">
        <v>199</v>
      </c>
      <c r="B24" s="98" t="s">
        <v>243</v>
      </c>
      <c r="C24" s="12"/>
      <c r="D24" s="44"/>
      <c r="G24" s="16"/>
      <c r="I24" s="35"/>
      <c r="J24" s="47"/>
      <c r="K24" s="66">
        <f t="shared" ref="K24:AA24" si="19">K422</f>
        <v>0</v>
      </c>
      <c r="L24" s="22"/>
      <c r="M24" s="22"/>
      <c r="N24" s="22">
        <f t="shared" si="19"/>
        <v>0</v>
      </c>
      <c r="O24" s="22">
        <f t="shared" si="19"/>
        <v>0</v>
      </c>
      <c r="P24" s="22">
        <f t="shared" si="19"/>
        <v>0</v>
      </c>
      <c r="Q24" s="22">
        <f t="shared" si="19"/>
        <v>0</v>
      </c>
      <c r="R24" s="22">
        <f t="shared" si="19"/>
        <v>0</v>
      </c>
      <c r="S24" s="23">
        <f t="shared" si="19"/>
        <v>0</v>
      </c>
      <c r="T24" s="74">
        <f t="shared" si="19"/>
        <v>0</v>
      </c>
      <c r="U24" s="66">
        <f t="shared" si="19"/>
        <v>0</v>
      </c>
      <c r="V24" s="104">
        <f t="shared" si="19"/>
        <v>0</v>
      </c>
      <c r="W24" s="104">
        <f t="shared" si="19"/>
        <v>0</v>
      </c>
      <c r="X24" s="104"/>
      <c r="Y24" s="104">
        <f t="shared" si="19"/>
        <v>0</v>
      </c>
      <c r="Z24" s="105">
        <f t="shared" si="19"/>
        <v>0</v>
      </c>
      <c r="AA24" s="104">
        <f t="shared" si="19"/>
        <v>0</v>
      </c>
    </row>
    <row r="25" spans="1:27" x14ac:dyDescent="0.2">
      <c r="A25" s="118" t="s">
        <v>206</v>
      </c>
      <c r="B25" s="98" t="s">
        <v>244</v>
      </c>
      <c r="C25" s="12"/>
      <c r="D25" s="44"/>
      <c r="G25" s="16"/>
      <c r="I25" s="35"/>
      <c r="J25" s="47"/>
      <c r="K25" s="66">
        <f t="shared" ref="K25:AA25" si="20">K444</f>
        <v>0</v>
      </c>
      <c r="L25" s="22"/>
      <c r="M25" s="22"/>
      <c r="N25" s="22">
        <f t="shared" si="20"/>
        <v>0</v>
      </c>
      <c r="O25" s="22">
        <f t="shared" si="20"/>
        <v>0</v>
      </c>
      <c r="P25" s="22">
        <f t="shared" si="20"/>
        <v>0</v>
      </c>
      <c r="Q25" s="22">
        <f t="shared" si="20"/>
        <v>0</v>
      </c>
      <c r="R25" s="22">
        <f t="shared" si="20"/>
        <v>0</v>
      </c>
      <c r="S25" s="23">
        <f t="shared" si="20"/>
        <v>0</v>
      </c>
      <c r="T25" s="74">
        <f t="shared" si="20"/>
        <v>0</v>
      </c>
      <c r="U25" s="66">
        <f t="shared" si="20"/>
        <v>0</v>
      </c>
      <c r="V25" s="104">
        <f t="shared" si="20"/>
        <v>0</v>
      </c>
      <c r="W25" s="104">
        <f t="shared" si="20"/>
        <v>0</v>
      </c>
      <c r="X25" s="104"/>
      <c r="Y25" s="104">
        <f t="shared" si="20"/>
        <v>0</v>
      </c>
      <c r="Z25" s="105">
        <f t="shared" si="20"/>
        <v>0</v>
      </c>
      <c r="AA25" s="104">
        <f t="shared" si="20"/>
        <v>0</v>
      </c>
    </row>
    <row r="26" spans="1:27" x14ac:dyDescent="0.2">
      <c r="A26" s="118" t="s">
        <v>204</v>
      </c>
      <c r="B26" s="98" t="s">
        <v>912</v>
      </c>
      <c r="C26" s="12"/>
      <c r="D26" s="44"/>
      <c r="G26" s="16"/>
      <c r="I26" s="35"/>
      <c r="J26" s="47"/>
      <c r="K26" s="66">
        <f t="shared" ref="K26:AA26" si="21">K462</f>
        <v>0</v>
      </c>
      <c r="L26" s="22"/>
      <c r="M26" s="22"/>
      <c r="N26" s="22">
        <f t="shared" si="21"/>
        <v>0</v>
      </c>
      <c r="O26" s="22">
        <f t="shared" si="21"/>
        <v>0</v>
      </c>
      <c r="P26" s="22">
        <f t="shared" si="21"/>
        <v>0</v>
      </c>
      <c r="Q26" s="22">
        <f t="shared" si="21"/>
        <v>0</v>
      </c>
      <c r="R26" s="22">
        <f t="shared" si="21"/>
        <v>0</v>
      </c>
      <c r="S26" s="23">
        <f t="shared" si="21"/>
        <v>0</v>
      </c>
      <c r="T26" s="74">
        <f t="shared" si="21"/>
        <v>0</v>
      </c>
      <c r="U26" s="66">
        <f t="shared" si="21"/>
        <v>0</v>
      </c>
      <c r="V26" s="104">
        <f t="shared" si="21"/>
        <v>0</v>
      </c>
      <c r="W26" s="104">
        <f t="shared" si="21"/>
        <v>0</v>
      </c>
      <c r="X26" s="104"/>
      <c r="Y26" s="104">
        <f t="shared" si="21"/>
        <v>0</v>
      </c>
      <c r="Z26" s="105">
        <f t="shared" si="21"/>
        <v>0</v>
      </c>
      <c r="AA26" s="104">
        <f t="shared" si="21"/>
        <v>0</v>
      </c>
    </row>
    <row r="27" spans="1:27" x14ac:dyDescent="0.2">
      <c r="A27" s="118" t="s">
        <v>205</v>
      </c>
      <c r="B27" s="98" t="s">
        <v>246</v>
      </c>
      <c r="J27" s="47"/>
      <c r="K27" s="66">
        <f t="shared" ref="K27:AA27" si="22">K473</f>
        <v>0</v>
      </c>
      <c r="L27" s="22"/>
      <c r="M27" s="22"/>
      <c r="N27" s="22">
        <f t="shared" si="22"/>
        <v>0</v>
      </c>
      <c r="O27" s="22">
        <f t="shared" si="22"/>
        <v>0</v>
      </c>
      <c r="P27" s="22">
        <f t="shared" si="22"/>
        <v>0</v>
      </c>
      <c r="Q27" s="22">
        <f t="shared" si="22"/>
        <v>0</v>
      </c>
      <c r="R27" s="22">
        <f t="shared" si="22"/>
        <v>0</v>
      </c>
      <c r="S27" s="23">
        <f t="shared" si="22"/>
        <v>0</v>
      </c>
      <c r="T27" s="74">
        <f t="shared" si="22"/>
        <v>0</v>
      </c>
      <c r="U27" s="66">
        <f t="shared" si="22"/>
        <v>0</v>
      </c>
      <c r="V27" s="104">
        <f t="shared" si="22"/>
        <v>0</v>
      </c>
      <c r="W27" s="104">
        <f t="shared" si="22"/>
        <v>0</v>
      </c>
      <c r="X27" s="104"/>
      <c r="Y27" s="104">
        <f t="shared" si="22"/>
        <v>0</v>
      </c>
      <c r="Z27" s="105">
        <f t="shared" si="22"/>
        <v>0</v>
      </c>
      <c r="AA27" s="104">
        <f t="shared" si="22"/>
        <v>0</v>
      </c>
    </row>
    <row r="28" spans="1:27" x14ac:dyDescent="0.2">
      <c r="A28" s="118" t="s">
        <v>207</v>
      </c>
      <c r="B28" s="98" t="s">
        <v>911</v>
      </c>
      <c r="C28" s="12"/>
      <c r="D28" s="44"/>
      <c r="G28" s="16"/>
      <c r="I28" s="35"/>
      <c r="J28" s="47"/>
      <c r="K28" s="66">
        <f t="shared" ref="K28:AA28" si="23">K491</f>
        <v>0</v>
      </c>
      <c r="L28" s="22"/>
      <c r="M28" s="22"/>
      <c r="N28" s="22">
        <f t="shared" si="23"/>
        <v>0</v>
      </c>
      <c r="O28" s="22">
        <f t="shared" si="23"/>
        <v>0</v>
      </c>
      <c r="P28" s="22">
        <f t="shared" si="23"/>
        <v>0</v>
      </c>
      <c r="Q28" s="22">
        <f t="shared" si="23"/>
        <v>0</v>
      </c>
      <c r="R28" s="22">
        <f t="shared" si="23"/>
        <v>0</v>
      </c>
      <c r="S28" s="23">
        <f t="shared" si="23"/>
        <v>0</v>
      </c>
      <c r="T28" s="74">
        <f t="shared" si="23"/>
        <v>0</v>
      </c>
      <c r="U28" s="66">
        <f t="shared" si="23"/>
        <v>0</v>
      </c>
      <c r="V28" s="104">
        <f t="shared" si="23"/>
        <v>0</v>
      </c>
      <c r="W28" s="104">
        <f t="shared" si="23"/>
        <v>0</v>
      </c>
      <c r="X28" s="104"/>
      <c r="Y28" s="104">
        <f t="shared" si="23"/>
        <v>0</v>
      </c>
      <c r="Z28" s="105">
        <f t="shared" si="23"/>
        <v>0</v>
      </c>
      <c r="AA28" s="104">
        <f t="shared" si="23"/>
        <v>0</v>
      </c>
    </row>
    <row r="29" spans="1:27" x14ac:dyDescent="0.2">
      <c r="A29" s="118" t="s">
        <v>208</v>
      </c>
      <c r="B29" s="98" t="s">
        <v>910</v>
      </c>
      <c r="C29" s="12"/>
      <c r="D29" s="44"/>
      <c r="G29" s="16"/>
      <c r="I29" s="35"/>
      <c r="J29" s="47"/>
      <c r="K29" s="67">
        <f t="shared" ref="K29:AA29" si="24">K500</f>
        <v>0</v>
      </c>
      <c r="L29" s="24"/>
      <c r="M29" s="24"/>
      <c r="N29" s="24">
        <f t="shared" si="24"/>
        <v>0</v>
      </c>
      <c r="O29" s="24">
        <f t="shared" si="24"/>
        <v>0</v>
      </c>
      <c r="P29" s="24">
        <f t="shared" si="24"/>
        <v>0</v>
      </c>
      <c r="Q29" s="24">
        <f t="shared" si="24"/>
        <v>0</v>
      </c>
      <c r="R29" s="24">
        <f t="shared" si="24"/>
        <v>0</v>
      </c>
      <c r="S29" s="25">
        <f t="shared" si="24"/>
        <v>0</v>
      </c>
      <c r="T29" s="75">
        <f t="shared" si="24"/>
        <v>0</v>
      </c>
      <c r="U29" s="67">
        <f t="shared" si="24"/>
        <v>0</v>
      </c>
      <c r="V29" s="106">
        <f t="shared" si="24"/>
        <v>0</v>
      </c>
      <c r="W29" s="106">
        <f t="shared" si="24"/>
        <v>0</v>
      </c>
      <c r="X29" s="106"/>
      <c r="Y29" s="106">
        <f t="shared" si="24"/>
        <v>0</v>
      </c>
      <c r="Z29" s="105">
        <f t="shared" si="24"/>
        <v>0</v>
      </c>
      <c r="AA29" s="106">
        <f t="shared" si="24"/>
        <v>0</v>
      </c>
    </row>
    <row r="30" spans="1:27" x14ac:dyDescent="0.2">
      <c r="A30" s="118" t="s">
        <v>210</v>
      </c>
      <c r="B30" s="98" t="s">
        <v>408</v>
      </c>
      <c r="C30" s="12"/>
      <c r="D30" s="44"/>
      <c r="G30" s="16"/>
      <c r="I30" s="35"/>
      <c r="J30" s="47"/>
      <c r="K30" s="67">
        <f t="shared" ref="K30:AA30" si="25">K505</f>
        <v>0</v>
      </c>
      <c r="L30" s="24"/>
      <c r="M30" s="24"/>
      <c r="N30" s="24">
        <f t="shared" si="25"/>
        <v>0</v>
      </c>
      <c r="O30" s="24">
        <f t="shared" si="25"/>
        <v>0</v>
      </c>
      <c r="P30" s="24">
        <f t="shared" si="25"/>
        <v>0</v>
      </c>
      <c r="Q30" s="24">
        <f t="shared" si="25"/>
        <v>0</v>
      </c>
      <c r="R30" s="24">
        <f t="shared" si="25"/>
        <v>0</v>
      </c>
      <c r="S30" s="25">
        <f t="shared" si="25"/>
        <v>0</v>
      </c>
      <c r="T30" s="75">
        <f t="shared" si="25"/>
        <v>0</v>
      </c>
      <c r="U30" s="67">
        <f t="shared" si="25"/>
        <v>0</v>
      </c>
      <c r="V30" s="106">
        <f t="shared" si="25"/>
        <v>0</v>
      </c>
      <c r="W30" s="106">
        <f t="shared" si="25"/>
        <v>0</v>
      </c>
      <c r="X30" s="106"/>
      <c r="Y30" s="106">
        <f t="shared" si="25"/>
        <v>0</v>
      </c>
      <c r="Z30" s="105">
        <f t="shared" si="25"/>
        <v>0</v>
      </c>
      <c r="AA30" s="106">
        <f t="shared" si="25"/>
        <v>0</v>
      </c>
    </row>
    <row r="31" spans="1:27" x14ac:dyDescent="0.2">
      <c r="A31" s="118" t="s">
        <v>212</v>
      </c>
      <c r="B31" s="98" t="s">
        <v>249</v>
      </c>
      <c r="C31" s="12"/>
      <c r="D31" s="44"/>
      <c r="G31" s="16"/>
      <c r="I31" s="35"/>
      <c r="J31" s="47"/>
      <c r="K31" s="67">
        <f t="shared" ref="K31:AA31" si="26">K508</f>
        <v>0</v>
      </c>
      <c r="L31" s="24"/>
      <c r="M31" s="24"/>
      <c r="N31" s="24">
        <f t="shared" si="26"/>
        <v>0</v>
      </c>
      <c r="O31" s="24">
        <f t="shared" si="26"/>
        <v>0</v>
      </c>
      <c r="P31" s="24">
        <f t="shared" si="26"/>
        <v>0</v>
      </c>
      <c r="Q31" s="24">
        <f t="shared" si="26"/>
        <v>0</v>
      </c>
      <c r="R31" s="24">
        <f t="shared" si="26"/>
        <v>0</v>
      </c>
      <c r="S31" s="25">
        <f t="shared" si="26"/>
        <v>0</v>
      </c>
      <c r="T31" s="75">
        <f t="shared" si="26"/>
        <v>0</v>
      </c>
      <c r="U31" s="67">
        <f t="shared" si="26"/>
        <v>0</v>
      </c>
      <c r="V31" s="106">
        <f t="shared" si="26"/>
        <v>0</v>
      </c>
      <c r="W31" s="106">
        <f t="shared" si="26"/>
        <v>0</v>
      </c>
      <c r="X31" s="106"/>
      <c r="Y31" s="106">
        <f t="shared" si="26"/>
        <v>0</v>
      </c>
      <c r="Z31" s="105">
        <f t="shared" si="26"/>
        <v>0</v>
      </c>
      <c r="AA31" s="106">
        <f t="shared" si="26"/>
        <v>0</v>
      </c>
    </row>
    <row r="32" spans="1:27" x14ac:dyDescent="0.2">
      <c r="A32" s="118" t="s">
        <v>218</v>
      </c>
      <c r="B32" s="98" t="s">
        <v>250</v>
      </c>
      <c r="C32" s="12"/>
      <c r="D32" s="44"/>
      <c r="G32" s="16"/>
      <c r="I32" s="35"/>
      <c r="J32" s="47"/>
      <c r="K32" s="68">
        <f t="shared" ref="K32:AA32" si="27">K526</f>
        <v>0</v>
      </c>
      <c r="L32" s="26"/>
      <c r="M32" s="26"/>
      <c r="N32" s="26">
        <f t="shared" si="27"/>
        <v>0</v>
      </c>
      <c r="O32" s="26">
        <f t="shared" si="27"/>
        <v>0</v>
      </c>
      <c r="P32" s="26">
        <f t="shared" si="27"/>
        <v>0</v>
      </c>
      <c r="Q32" s="26">
        <f t="shared" si="27"/>
        <v>0</v>
      </c>
      <c r="R32" s="26">
        <f t="shared" si="27"/>
        <v>0</v>
      </c>
      <c r="S32" s="27">
        <f t="shared" si="27"/>
        <v>0</v>
      </c>
      <c r="T32" s="76">
        <f t="shared" si="27"/>
        <v>0</v>
      </c>
      <c r="U32" s="68">
        <f t="shared" si="27"/>
        <v>0</v>
      </c>
      <c r="V32" s="107">
        <f t="shared" si="27"/>
        <v>0</v>
      </c>
      <c r="W32" s="107">
        <f t="shared" si="27"/>
        <v>0</v>
      </c>
      <c r="X32" s="107"/>
      <c r="Y32" s="107">
        <f t="shared" si="27"/>
        <v>0</v>
      </c>
      <c r="Z32" s="115">
        <f t="shared" si="27"/>
        <v>0</v>
      </c>
      <c r="AA32" s="107">
        <f t="shared" si="27"/>
        <v>0</v>
      </c>
    </row>
    <row r="33" spans="1:27" x14ac:dyDescent="0.2">
      <c r="A33" s="118"/>
      <c r="B33" s="119" t="s">
        <v>262</v>
      </c>
      <c r="C33" s="12"/>
      <c r="D33" s="44"/>
      <c r="G33" s="16"/>
      <c r="I33" s="35"/>
      <c r="J33" s="47"/>
      <c r="K33" s="69">
        <f>SUM(K12:K32)</f>
        <v>0</v>
      </c>
      <c r="L33" s="29"/>
      <c r="M33" s="29"/>
      <c r="N33" s="29">
        <f t="shared" ref="N33:AA33" si="28">SUM(N12:N32)</f>
        <v>0</v>
      </c>
      <c r="O33" s="29">
        <f t="shared" si="28"/>
        <v>0</v>
      </c>
      <c r="P33" s="29">
        <f t="shared" si="28"/>
        <v>0</v>
      </c>
      <c r="Q33" s="29">
        <f t="shared" si="28"/>
        <v>0</v>
      </c>
      <c r="R33" s="29">
        <f t="shared" si="28"/>
        <v>0</v>
      </c>
      <c r="S33" s="30">
        <f t="shared" si="28"/>
        <v>0</v>
      </c>
      <c r="T33" s="77">
        <f t="shared" si="28"/>
        <v>0</v>
      </c>
      <c r="U33" s="69">
        <f t="shared" si="28"/>
        <v>0</v>
      </c>
      <c r="V33" s="108">
        <f t="shared" si="28"/>
        <v>0</v>
      </c>
      <c r="W33" s="108">
        <f t="shared" si="28"/>
        <v>0</v>
      </c>
      <c r="X33" s="108"/>
      <c r="Y33" s="108">
        <f t="shared" si="28"/>
        <v>0</v>
      </c>
      <c r="Z33" s="105">
        <f t="shared" si="28"/>
        <v>0</v>
      </c>
      <c r="AA33" s="108">
        <f t="shared" si="28"/>
        <v>0</v>
      </c>
    </row>
    <row r="34" spans="1:27" x14ac:dyDescent="0.2">
      <c r="A34" s="118"/>
      <c r="B34" s="98"/>
      <c r="C34" s="12"/>
      <c r="D34" s="44"/>
      <c r="G34" s="16"/>
      <c r="I34" s="35"/>
      <c r="J34" s="47"/>
      <c r="K34" s="66"/>
      <c r="L34" s="22"/>
      <c r="M34" s="22"/>
      <c r="N34" s="22"/>
      <c r="O34" s="22"/>
      <c r="Q34" s="22"/>
      <c r="R34" s="22"/>
      <c r="S34" s="23"/>
      <c r="T34" s="74"/>
      <c r="U34" s="61"/>
      <c r="V34" s="104"/>
      <c r="W34" s="104"/>
      <c r="X34" s="104"/>
      <c r="Y34" s="104"/>
      <c r="AA34" s="22"/>
    </row>
    <row r="35" spans="1:27" x14ac:dyDescent="0.2">
      <c r="A35" s="118"/>
      <c r="B35" s="117" t="s">
        <v>888</v>
      </c>
      <c r="C35" s="12"/>
      <c r="D35" s="44"/>
      <c r="G35" s="16"/>
      <c r="I35" s="35"/>
      <c r="J35" s="47"/>
      <c r="K35" s="66"/>
      <c r="L35" s="22"/>
      <c r="M35" s="22"/>
      <c r="N35" s="22"/>
      <c r="O35" s="22"/>
      <c r="Q35" s="22"/>
      <c r="R35" s="22"/>
      <c r="S35" s="23"/>
      <c r="T35" s="74"/>
      <c r="U35" s="61"/>
      <c r="V35" s="104"/>
      <c r="W35" s="104"/>
      <c r="X35" s="104"/>
      <c r="Y35" s="104"/>
      <c r="AA35" s="22"/>
    </row>
    <row r="36" spans="1:27" x14ac:dyDescent="0.2">
      <c r="A36" s="118" t="s">
        <v>889</v>
      </c>
      <c r="B36" s="98" t="s">
        <v>900</v>
      </c>
      <c r="C36" s="12"/>
      <c r="D36" s="44"/>
      <c r="G36" s="16"/>
      <c r="I36" s="35"/>
      <c r="J36" s="47"/>
      <c r="K36" s="66">
        <f>K545</f>
        <v>0</v>
      </c>
      <c r="L36" s="66"/>
      <c r="M36" s="66"/>
      <c r="N36" s="66">
        <f t="shared" ref="N36:AA36" si="29">N545</f>
        <v>0</v>
      </c>
      <c r="O36" s="66">
        <f t="shared" si="29"/>
        <v>0</v>
      </c>
      <c r="P36" s="66">
        <f t="shared" si="29"/>
        <v>0</v>
      </c>
      <c r="Q36" s="66">
        <f t="shared" si="29"/>
        <v>0</v>
      </c>
      <c r="R36" s="66">
        <f t="shared" si="29"/>
        <v>0</v>
      </c>
      <c r="S36" s="66">
        <f t="shared" si="29"/>
        <v>0</v>
      </c>
      <c r="T36" s="74">
        <f t="shared" si="29"/>
        <v>0</v>
      </c>
      <c r="U36" s="66">
        <f t="shared" si="29"/>
        <v>0</v>
      </c>
      <c r="V36" s="106">
        <f t="shared" si="29"/>
        <v>0</v>
      </c>
      <c r="W36" s="106">
        <f t="shared" si="29"/>
        <v>0</v>
      </c>
      <c r="X36" s="106"/>
      <c r="Y36" s="106">
        <f t="shared" si="29"/>
        <v>0</v>
      </c>
      <c r="Z36" s="105">
        <f t="shared" si="29"/>
        <v>0</v>
      </c>
      <c r="AA36" s="106">
        <f t="shared" si="29"/>
        <v>0</v>
      </c>
    </row>
    <row r="37" spans="1:27" x14ac:dyDescent="0.2">
      <c r="A37" s="118" t="s">
        <v>890</v>
      </c>
      <c r="B37" s="98" t="s">
        <v>835</v>
      </c>
      <c r="C37" s="12"/>
      <c r="D37" s="44"/>
      <c r="G37" s="16"/>
      <c r="I37" s="35"/>
      <c r="J37" s="47"/>
      <c r="K37" s="66">
        <f>K559</f>
        <v>0</v>
      </c>
      <c r="L37" s="66"/>
      <c r="M37" s="66"/>
      <c r="N37" s="66">
        <f t="shared" ref="N37:AA37" si="30">N559</f>
        <v>0</v>
      </c>
      <c r="O37" s="66">
        <f t="shared" si="30"/>
        <v>0</v>
      </c>
      <c r="P37" s="66">
        <f t="shared" si="30"/>
        <v>0</v>
      </c>
      <c r="Q37" s="66">
        <f t="shared" si="30"/>
        <v>0</v>
      </c>
      <c r="R37" s="66">
        <f t="shared" si="30"/>
        <v>0</v>
      </c>
      <c r="S37" s="66">
        <f t="shared" si="30"/>
        <v>0</v>
      </c>
      <c r="T37" s="74">
        <f t="shared" si="30"/>
        <v>0</v>
      </c>
      <c r="U37" s="66">
        <f t="shared" si="30"/>
        <v>0</v>
      </c>
      <c r="V37" s="106">
        <f t="shared" si="30"/>
        <v>0</v>
      </c>
      <c r="W37" s="106">
        <f t="shared" si="30"/>
        <v>0</v>
      </c>
      <c r="X37" s="106"/>
      <c r="Y37" s="106">
        <f t="shared" si="30"/>
        <v>0</v>
      </c>
      <c r="Z37" s="105">
        <f t="shared" si="30"/>
        <v>0</v>
      </c>
      <c r="AA37" s="106">
        <f t="shared" si="30"/>
        <v>0</v>
      </c>
    </row>
    <row r="38" spans="1:27" x14ac:dyDescent="0.2">
      <c r="A38" s="118" t="s">
        <v>891</v>
      </c>
      <c r="B38" s="98" t="s">
        <v>847</v>
      </c>
      <c r="C38" s="12"/>
      <c r="D38" s="44"/>
      <c r="G38" s="16"/>
      <c r="I38" s="35"/>
      <c r="J38" s="47"/>
      <c r="K38" s="66">
        <f>K572</f>
        <v>0</v>
      </c>
      <c r="L38" s="66"/>
      <c r="M38" s="66"/>
      <c r="N38" s="66">
        <f t="shared" ref="N38:AA38" si="31">N572</f>
        <v>0</v>
      </c>
      <c r="O38" s="66">
        <f t="shared" si="31"/>
        <v>0</v>
      </c>
      <c r="P38" s="66">
        <f t="shared" si="31"/>
        <v>0</v>
      </c>
      <c r="Q38" s="66">
        <f t="shared" si="31"/>
        <v>0</v>
      </c>
      <c r="R38" s="66">
        <f t="shared" si="31"/>
        <v>0</v>
      </c>
      <c r="S38" s="66">
        <f t="shared" si="31"/>
        <v>0</v>
      </c>
      <c r="T38" s="74">
        <f t="shared" si="31"/>
        <v>0</v>
      </c>
      <c r="U38" s="66">
        <f t="shared" si="31"/>
        <v>0</v>
      </c>
      <c r="V38" s="106">
        <f t="shared" si="31"/>
        <v>0</v>
      </c>
      <c r="W38" s="106">
        <f t="shared" si="31"/>
        <v>0</v>
      </c>
      <c r="X38" s="106"/>
      <c r="Y38" s="106">
        <f t="shared" si="31"/>
        <v>0</v>
      </c>
      <c r="Z38" s="105">
        <f t="shared" si="31"/>
        <v>0</v>
      </c>
      <c r="AA38" s="106">
        <f t="shared" si="31"/>
        <v>0</v>
      </c>
    </row>
    <row r="39" spans="1:27" x14ac:dyDescent="0.2">
      <c r="A39" s="118" t="s">
        <v>892</v>
      </c>
      <c r="B39" s="98" t="s">
        <v>858</v>
      </c>
      <c r="C39" s="12"/>
      <c r="D39" s="44"/>
      <c r="G39" s="16"/>
      <c r="I39" s="35"/>
      <c r="J39" s="47"/>
      <c r="K39" s="66">
        <f>K599</f>
        <v>0</v>
      </c>
      <c r="L39" s="66"/>
      <c r="M39" s="66"/>
      <c r="N39" s="66">
        <f t="shared" ref="N39:AA39" si="32">N599</f>
        <v>0</v>
      </c>
      <c r="O39" s="66">
        <f t="shared" si="32"/>
        <v>0</v>
      </c>
      <c r="P39" s="66">
        <f t="shared" si="32"/>
        <v>0</v>
      </c>
      <c r="Q39" s="66">
        <f t="shared" si="32"/>
        <v>0</v>
      </c>
      <c r="R39" s="66">
        <f t="shared" si="32"/>
        <v>0</v>
      </c>
      <c r="S39" s="66">
        <f t="shared" si="32"/>
        <v>0</v>
      </c>
      <c r="T39" s="74">
        <f t="shared" si="32"/>
        <v>0</v>
      </c>
      <c r="U39" s="66">
        <f t="shared" si="32"/>
        <v>0</v>
      </c>
      <c r="V39" s="106">
        <f t="shared" si="32"/>
        <v>0</v>
      </c>
      <c r="W39" s="106">
        <f t="shared" si="32"/>
        <v>0</v>
      </c>
      <c r="X39" s="106"/>
      <c r="Y39" s="106">
        <f t="shared" si="32"/>
        <v>0</v>
      </c>
      <c r="Z39" s="105">
        <f t="shared" si="32"/>
        <v>0</v>
      </c>
      <c r="AA39" s="106">
        <f t="shared" si="32"/>
        <v>0</v>
      </c>
    </row>
    <row r="40" spans="1:27" x14ac:dyDescent="0.2">
      <c r="A40" s="118" t="s">
        <v>893</v>
      </c>
      <c r="B40" s="98" t="s">
        <v>879</v>
      </c>
      <c r="C40" s="12"/>
      <c r="D40" s="44"/>
      <c r="G40" s="16"/>
      <c r="I40" s="35"/>
      <c r="J40" s="47"/>
      <c r="K40" s="68">
        <f>K615</f>
        <v>0</v>
      </c>
      <c r="L40" s="26"/>
      <c r="M40" s="26"/>
      <c r="N40" s="26">
        <f t="shared" ref="N40:AA40" si="33">N615</f>
        <v>0</v>
      </c>
      <c r="O40" s="26">
        <f t="shared" si="33"/>
        <v>0</v>
      </c>
      <c r="P40" s="26">
        <f t="shared" si="33"/>
        <v>0</v>
      </c>
      <c r="Q40" s="26">
        <f t="shared" si="33"/>
        <v>0</v>
      </c>
      <c r="R40" s="26">
        <f t="shared" si="33"/>
        <v>0</v>
      </c>
      <c r="S40" s="27">
        <f t="shared" si="33"/>
        <v>0</v>
      </c>
      <c r="T40" s="76">
        <f t="shared" si="33"/>
        <v>0</v>
      </c>
      <c r="U40" s="68">
        <f t="shared" si="33"/>
        <v>0</v>
      </c>
      <c r="V40" s="107">
        <f t="shared" si="33"/>
        <v>0</v>
      </c>
      <c r="W40" s="107">
        <f t="shared" si="33"/>
        <v>0</v>
      </c>
      <c r="X40" s="107"/>
      <c r="Y40" s="107">
        <f t="shared" si="33"/>
        <v>0</v>
      </c>
      <c r="Z40" s="115">
        <f t="shared" si="33"/>
        <v>0</v>
      </c>
      <c r="AA40" s="107">
        <f t="shared" si="33"/>
        <v>0</v>
      </c>
    </row>
    <row r="41" spans="1:27" x14ac:dyDescent="0.2">
      <c r="A41" s="118"/>
      <c r="B41" s="119" t="s">
        <v>894</v>
      </c>
      <c r="C41" s="12"/>
      <c r="D41" s="44"/>
      <c r="G41" s="16"/>
      <c r="I41" s="35"/>
      <c r="J41" s="47"/>
      <c r="K41" s="69">
        <f>SUM(K36:K40)</f>
        <v>0</v>
      </c>
      <c r="L41" s="29"/>
      <c r="M41" s="29"/>
      <c r="N41" s="29">
        <f t="shared" ref="N41:AA41" si="34">SUM(N36:N40)</f>
        <v>0</v>
      </c>
      <c r="O41" s="29">
        <f t="shared" si="34"/>
        <v>0</v>
      </c>
      <c r="P41" s="29">
        <f t="shared" si="34"/>
        <v>0</v>
      </c>
      <c r="Q41" s="29">
        <f t="shared" si="34"/>
        <v>0</v>
      </c>
      <c r="R41" s="29">
        <f t="shared" si="34"/>
        <v>0</v>
      </c>
      <c r="S41" s="30">
        <f t="shared" si="34"/>
        <v>0</v>
      </c>
      <c r="T41" s="77">
        <f t="shared" si="34"/>
        <v>0</v>
      </c>
      <c r="U41" s="69">
        <f t="shared" si="34"/>
        <v>0</v>
      </c>
      <c r="V41" s="108">
        <f t="shared" si="34"/>
        <v>0</v>
      </c>
      <c r="W41" s="108">
        <f t="shared" si="34"/>
        <v>0</v>
      </c>
      <c r="X41" s="108"/>
      <c r="Y41" s="108">
        <f t="shared" si="34"/>
        <v>0</v>
      </c>
      <c r="Z41" s="105">
        <f t="shared" si="34"/>
        <v>0</v>
      </c>
      <c r="AA41" s="108">
        <f t="shared" si="34"/>
        <v>0</v>
      </c>
    </row>
    <row r="42" spans="1:27" x14ac:dyDescent="0.2">
      <c r="A42" s="118"/>
      <c r="B42" s="98"/>
      <c r="C42" s="12"/>
      <c r="D42" s="44"/>
      <c r="G42" s="16"/>
      <c r="I42" s="35"/>
      <c r="J42" s="47"/>
      <c r="K42" s="69"/>
      <c r="L42" s="29"/>
      <c r="M42" s="29"/>
      <c r="N42" s="29"/>
      <c r="O42" s="29"/>
      <c r="P42" s="29"/>
      <c r="Q42" s="29"/>
      <c r="R42" s="29"/>
      <c r="S42" s="30"/>
      <c r="T42" s="77"/>
      <c r="U42" s="69"/>
      <c r="V42" s="108"/>
      <c r="W42" s="108"/>
      <c r="X42" s="108"/>
      <c r="Y42" s="108"/>
      <c r="AA42" s="29"/>
    </row>
    <row r="43" spans="1:27" x14ac:dyDescent="0.2">
      <c r="A43" s="118"/>
      <c r="B43" s="117" t="s">
        <v>257</v>
      </c>
      <c r="C43" s="21"/>
      <c r="D43" s="46"/>
      <c r="G43" s="16"/>
      <c r="I43" s="35"/>
      <c r="J43" s="47"/>
      <c r="P43" s="13"/>
      <c r="T43" s="78"/>
      <c r="U43" s="60"/>
      <c r="V43" s="110"/>
      <c r="W43" s="110"/>
      <c r="X43" s="110"/>
      <c r="Y43" s="110"/>
      <c r="AA43" s="13"/>
    </row>
    <row r="44" spans="1:27" x14ac:dyDescent="0.2">
      <c r="A44" s="118" t="s">
        <v>513</v>
      </c>
      <c r="B44" s="98" t="s">
        <v>514</v>
      </c>
      <c r="C44" s="12"/>
      <c r="D44" s="44"/>
      <c r="G44" s="16"/>
      <c r="I44" s="35"/>
      <c r="J44" s="47"/>
      <c r="K44" s="66">
        <f t="shared" ref="K44:AA44" si="35">K639</f>
        <v>0</v>
      </c>
      <c r="L44" s="22"/>
      <c r="M44" s="22"/>
      <c r="N44" s="22">
        <f t="shared" si="35"/>
        <v>0</v>
      </c>
      <c r="O44" s="22">
        <f t="shared" si="35"/>
        <v>0</v>
      </c>
      <c r="P44" s="22">
        <f t="shared" si="35"/>
        <v>0</v>
      </c>
      <c r="Q44" s="22">
        <f t="shared" si="35"/>
        <v>0</v>
      </c>
      <c r="R44" s="22">
        <f t="shared" si="35"/>
        <v>0</v>
      </c>
      <c r="S44" s="23">
        <f t="shared" si="35"/>
        <v>0</v>
      </c>
      <c r="T44" s="74">
        <f t="shared" si="35"/>
        <v>0</v>
      </c>
      <c r="U44" s="61">
        <f t="shared" si="35"/>
        <v>0</v>
      </c>
      <c r="V44" s="104">
        <f t="shared" si="35"/>
        <v>0</v>
      </c>
      <c r="W44" s="104">
        <f t="shared" si="35"/>
        <v>0</v>
      </c>
      <c r="X44" s="104"/>
      <c r="Y44" s="104">
        <f t="shared" si="35"/>
        <v>0</v>
      </c>
      <c r="Z44" s="105">
        <f t="shared" si="35"/>
        <v>0</v>
      </c>
      <c r="AA44" s="104">
        <f t="shared" si="35"/>
        <v>0</v>
      </c>
    </row>
    <row r="45" spans="1:27" ht="10.5" customHeight="1" x14ac:dyDescent="0.2">
      <c r="A45" s="118" t="s">
        <v>213</v>
      </c>
      <c r="B45" s="98" t="s">
        <v>251</v>
      </c>
      <c r="C45" s="12"/>
      <c r="D45" s="44"/>
      <c r="G45" s="16"/>
      <c r="I45" s="35"/>
      <c r="J45" s="47"/>
      <c r="K45" s="66">
        <f t="shared" ref="K45:AA45" si="36">K653</f>
        <v>0</v>
      </c>
      <c r="L45" s="22"/>
      <c r="M45" s="22"/>
      <c r="N45" s="22">
        <f t="shared" si="36"/>
        <v>0</v>
      </c>
      <c r="O45" s="22">
        <f t="shared" si="36"/>
        <v>0</v>
      </c>
      <c r="P45" s="22">
        <f t="shared" si="36"/>
        <v>0</v>
      </c>
      <c r="Q45" s="22">
        <f t="shared" si="36"/>
        <v>0</v>
      </c>
      <c r="R45" s="22">
        <f t="shared" si="36"/>
        <v>0</v>
      </c>
      <c r="S45" s="23">
        <f t="shared" si="36"/>
        <v>0</v>
      </c>
      <c r="T45" s="74">
        <f t="shared" si="36"/>
        <v>0</v>
      </c>
      <c r="U45" s="66">
        <f t="shared" si="36"/>
        <v>0</v>
      </c>
      <c r="V45" s="104">
        <f t="shared" si="36"/>
        <v>0</v>
      </c>
      <c r="W45" s="104">
        <f t="shared" si="36"/>
        <v>0</v>
      </c>
      <c r="X45" s="104"/>
      <c r="Y45" s="104">
        <f t="shared" si="36"/>
        <v>0</v>
      </c>
      <c r="Z45" s="105">
        <f t="shared" si="36"/>
        <v>0</v>
      </c>
      <c r="AA45" s="104">
        <f t="shared" si="36"/>
        <v>0</v>
      </c>
    </row>
    <row r="46" spans="1:27" x14ac:dyDescent="0.2">
      <c r="A46" s="118" t="s">
        <v>214</v>
      </c>
      <c r="B46" s="98" t="s">
        <v>252</v>
      </c>
      <c r="C46" s="12"/>
      <c r="D46" s="44"/>
      <c r="G46" s="16"/>
      <c r="I46" s="35"/>
      <c r="J46" s="47"/>
      <c r="K46" s="66">
        <f t="shared" ref="K46:AA46" si="37">K663</f>
        <v>0</v>
      </c>
      <c r="L46" s="22"/>
      <c r="M46" s="22"/>
      <c r="N46" s="22">
        <f t="shared" si="37"/>
        <v>0</v>
      </c>
      <c r="O46" s="22">
        <f t="shared" si="37"/>
        <v>0</v>
      </c>
      <c r="P46" s="22">
        <f t="shared" si="37"/>
        <v>0</v>
      </c>
      <c r="Q46" s="22">
        <f t="shared" si="37"/>
        <v>0</v>
      </c>
      <c r="R46" s="22">
        <f t="shared" si="37"/>
        <v>0</v>
      </c>
      <c r="S46" s="23">
        <f t="shared" si="37"/>
        <v>0</v>
      </c>
      <c r="T46" s="74">
        <f t="shared" si="37"/>
        <v>0</v>
      </c>
      <c r="U46" s="66">
        <f t="shared" si="37"/>
        <v>0</v>
      </c>
      <c r="V46" s="104">
        <f t="shared" si="37"/>
        <v>0</v>
      </c>
      <c r="W46" s="104">
        <f t="shared" si="37"/>
        <v>0</v>
      </c>
      <c r="X46" s="104"/>
      <c r="Y46" s="104">
        <f t="shared" si="37"/>
        <v>0</v>
      </c>
      <c r="Z46" s="105">
        <f t="shared" si="37"/>
        <v>0</v>
      </c>
      <c r="AA46" s="104">
        <f t="shared" si="37"/>
        <v>0</v>
      </c>
    </row>
    <row r="47" spans="1:27" x14ac:dyDescent="0.2">
      <c r="A47" s="118" t="s">
        <v>220</v>
      </c>
      <c r="B47" s="98" t="s">
        <v>913</v>
      </c>
      <c r="C47" s="12"/>
      <c r="D47" s="44"/>
      <c r="G47" s="16"/>
      <c r="I47" s="35"/>
      <c r="J47" s="47"/>
      <c r="K47" s="70">
        <f t="shared" ref="K47:AA47" si="38">K687</f>
        <v>0</v>
      </c>
      <c r="L47" s="31"/>
      <c r="M47" s="31"/>
      <c r="N47" s="31">
        <f t="shared" si="38"/>
        <v>0</v>
      </c>
      <c r="O47" s="31">
        <f t="shared" si="38"/>
        <v>0</v>
      </c>
      <c r="P47" s="31">
        <f t="shared" si="38"/>
        <v>0</v>
      </c>
      <c r="Q47" s="31">
        <f t="shared" si="38"/>
        <v>0</v>
      </c>
      <c r="R47" s="31">
        <f t="shared" si="38"/>
        <v>0</v>
      </c>
      <c r="S47" s="32">
        <f t="shared" si="38"/>
        <v>0</v>
      </c>
      <c r="T47" s="79">
        <f t="shared" si="38"/>
        <v>0</v>
      </c>
      <c r="U47" s="70">
        <f t="shared" si="38"/>
        <v>0</v>
      </c>
      <c r="V47" s="109">
        <f t="shared" si="38"/>
        <v>0</v>
      </c>
      <c r="W47" s="109">
        <f t="shared" si="38"/>
        <v>0</v>
      </c>
      <c r="X47" s="109"/>
      <c r="Y47" s="109">
        <f t="shared" si="38"/>
        <v>0</v>
      </c>
      <c r="Z47" s="105">
        <f t="shared" si="38"/>
        <v>0</v>
      </c>
      <c r="AA47" s="109">
        <f t="shared" si="38"/>
        <v>0</v>
      </c>
    </row>
    <row r="48" spans="1:27" x14ac:dyDescent="0.2">
      <c r="A48" s="118" t="s">
        <v>219</v>
      </c>
      <c r="B48" s="98" t="s">
        <v>914</v>
      </c>
      <c r="C48" s="12"/>
      <c r="D48" s="44"/>
      <c r="G48" s="16"/>
      <c r="I48" s="35"/>
      <c r="J48" s="47"/>
      <c r="K48" s="66">
        <f t="shared" ref="K48:AA48" si="39">K698</f>
        <v>0</v>
      </c>
      <c r="L48" s="22"/>
      <c r="M48" s="22"/>
      <c r="N48" s="22">
        <f t="shared" si="39"/>
        <v>0</v>
      </c>
      <c r="O48" s="22">
        <f t="shared" si="39"/>
        <v>0</v>
      </c>
      <c r="P48" s="22">
        <f t="shared" si="39"/>
        <v>0</v>
      </c>
      <c r="Q48" s="22">
        <f t="shared" si="39"/>
        <v>0</v>
      </c>
      <c r="R48" s="22">
        <f t="shared" si="39"/>
        <v>0</v>
      </c>
      <c r="S48" s="23">
        <f t="shared" si="39"/>
        <v>0</v>
      </c>
      <c r="T48" s="74">
        <f t="shared" si="39"/>
        <v>0</v>
      </c>
      <c r="U48" s="66">
        <f t="shared" si="39"/>
        <v>0</v>
      </c>
      <c r="V48" s="104">
        <f t="shared" si="39"/>
        <v>0</v>
      </c>
      <c r="W48" s="104">
        <f t="shared" si="39"/>
        <v>0</v>
      </c>
      <c r="X48" s="104"/>
      <c r="Y48" s="104">
        <f t="shared" si="39"/>
        <v>0</v>
      </c>
      <c r="Z48" s="105">
        <f t="shared" si="39"/>
        <v>0</v>
      </c>
      <c r="AA48" s="104">
        <f t="shared" si="39"/>
        <v>0</v>
      </c>
    </row>
    <row r="49" spans="1:27" x14ac:dyDescent="0.2">
      <c r="A49" s="118" t="s">
        <v>221</v>
      </c>
      <c r="B49" s="98" t="s">
        <v>104</v>
      </c>
      <c r="J49" s="47"/>
      <c r="K49" s="68">
        <f t="shared" ref="K49:AA49" si="40">K703</f>
        <v>0</v>
      </c>
      <c r="L49" s="26"/>
      <c r="M49" s="26"/>
      <c r="N49" s="26">
        <f t="shared" si="40"/>
        <v>0</v>
      </c>
      <c r="O49" s="26">
        <f t="shared" si="40"/>
        <v>0</v>
      </c>
      <c r="P49" s="26">
        <f t="shared" si="40"/>
        <v>0</v>
      </c>
      <c r="Q49" s="26">
        <f t="shared" si="40"/>
        <v>0</v>
      </c>
      <c r="R49" s="26">
        <f t="shared" si="40"/>
        <v>0</v>
      </c>
      <c r="S49" s="27">
        <f t="shared" si="40"/>
        <v>0</v>
      </c>
      <c r="T49" s="76">
        <f t="shared" si="40"/>
        <v>0</v>
      </c>
      <c r="U49" s="68">
        <f t="shared" si="40"/>
        <v>0</v>
      </c>
      <c r="V49" s="107">
        <f t="shared" si="40"/>
        <v>0</v>
      </c>
      <c r="W49" s="107">
        <f t="shared" si="40"/>
        <v>0</v>
      </c>
      <c r="X49" s="107"/>
      <c r="Y49" s="107">
        <f t="shared" si="40"/>
        <v>0</v>
      </c>
      <c r="Z49" s="115">
        <f t="shared" si="40"/>
        <v>0</v>
      </c>
      <c r="AA49" s="107">
        <f t="shared" si="40"/>
        <v>0</v>
      </c>
    </row>
    <row r="50" spans="1:27" x14ac:dyDescent="0.2">
      <c r="A50" s="118"/>
      <c r="B50" s="119" t="s">
        <v>263</v>
      </c>
      <c r="C50" s="28"/>
      <c r="D50" s="48"/>
      <c r="E50" s="49"/>
      <c r="F50" s="50"/>
      <c r="G50" s="91"/>
      <c r="H50" s="49"/>
      <c r="I50" s="50"/>
      <c r="J50" s="47"/>
      <c r="K50" s="69">
        <f>SUM(K44:K49)</f>
        <v>0</v>
      </c>
      <c r="L50" s="29"/>
      <c r="M50" s="29"/>
      <c r="N50" s="29">
        <f t="shared" ref="N50:AA50" si="41">SUM(N44:N49)</f>
        <v>0</v>
      </c>
      <c r="O50" s="29">
        <f t="shared" si="41"/>
        <v>0</v>
      </c>
      <c r="P50" s="29">
        <f t="shared" si="41"/>
        <v>0</v>
      </c>
      <c r="Q50" s="29">
        <f t="shared" si="41"/>
        <v>0</v>
      </c>
      <c r="R50" s="29">
        <f t="shared" si="41"/>
        <v>0</v>
      </c>
      <c r="S50" s="30">
        <f t="shared" si="41"/>
        <v>0</v>
      </c>
      <c r="T50" s="77">
        <f t="shared" si="41"/>
        <v>0</v>
      </c>
      <c r="U50" s="69">
        <f t="shared" si="41"/>
        <v>0</v>
      </c>
      <c r="V50" s="108">
        <f t="shared" si="41"/>
        <v>0</v>
      </c>
      <c r="W50" s="108">
        <f t="shared" si="41"/>
        <v>0</v>
      </c>
      <c r="X50" s="108"/>
      <c r="Y50" s="108">
        <f t="shared" si="41"/>
        <v>0</v>
      </c>
      <c r="Z50" s="105">
        <f t="shared" si="41"/>
        <v>0</v>
      </c>
      <c r="AA50" s="108">
        <f t="shared" si="41"/>
        <v>0</v>
      </c>
    </row>
    <row r="51" spans="1:27" x14ac:dyDescent="0.2">
      <c r="A51" s="118"/>
      <c r="B51" s="98"/>
      <c r="C51" s="12"/>
      <c r="D51" s="44"/>
      <c r="G51" s="16"/>
      <c r="I51" s="35"/>
      <c r="J51" s="47"/>
      <c r="P51" s="13"/>
      <c r="T51" s="78"/>
      <c r="U51" s="60"/>
      <c r="V51" s="110"/>
      <c r="W51" s="110"/>
      <c r="X51" s="110"/>
      <c r="Y51" s="110"/>
      <c r="AA51" s="110"/>
    </row>
    <row r="52" spans="1:27" x14ac:dyDescent="0.2">
      <c r="A52" s="118"/>
      <c r="B52" s="117" t="s">
        <v>258</v>
      </c>
      <c r="C52" s="21"/>
      <c r="D52" s="46"/>
      <c r="G52" s="16"/>
      <c r="I52" s="35"/>
      <c r="J52" s="47"/>
      <c r="P52" s="13"/>
      <c r="T52" s="78"/>
      <c r="U52" s="60"/>
      <c r="V52" s="110"/>
      <c r="W52" s="110"/>
      <c r="X52" s="110"/>
      <c r="Y52" s="110"/>
      <c r="AA52" s="110"/>
    </row>
    <row r="53" spans="1:27" x14ac:dyDescent="0.2">
      <c r="A53" s="118" t="s">
        <v>222</v>
      </c>
      <c r="B53" s="98" t="s">
        <v>254</v>
      </c>
      <c r="C53" s="12"/>
      <c r="D53" s="44"/>
      <c r="G53" s="16"/>
      <c r="I53" s="35"/>
      <c r="J53" s="47"/>
      <c r="K53" s="66">
        <f t="shared" ref="K53:AA53" si="42">K733</f>
        <v>0</v>
      </c>
      <c r="L53" s="22"/>
      <c r="M53" s="22"/>
      <c r="N53" s="22">
        <f t="shared" si="42"/>
        <v>0</v>
      </c>
      <c r="O53" s="22">
        <f t="shared" si="42"/>
        <v>0</v>
      </c>
      <c r="P53" s="22">
        <f t="shared" si="42"/>
        <v>0</v>
      </c>
      <c r="Q53" s="22">
        <f t="shared" si="42"/>
        <v>0</v>
      </c>
      <c r="R53" s="22">
        <f t="shared" si="42"/>
        <v>0</v>
      </c>
      <c r="S53" s="23">
        <f t="shared" si="42"/>
        <v>0</v>
      </c>
      <c r="T53" s="74">
        <f t="shared" si="42"/>
        <v>0</v>
      </c>
      <c r="U53" s="66">
        <f t="shared" si="42"/>
        <v>0</v>
      </c>
      <c r="V53" s="104">
        <f t="shared" si="42"/>
        <v>0</v>
      </c>
      <c r="W53" s="104">
        <f t="shared" si="42"/>
        <v>0</v>
      </c>
      <c r="X53" s="104"/>
      <c r="Y53" s="104">
        <f t="shared" si="42"/>
        <v>0</v>
      </c>
      <c r="Z53" s="105">
        <f t="shared" si="42"/>
        <v>0</v>
      </c>
      <c r="AA53" s="104">
        <f t="shared" si="42"/>
        <v>0</v>
      </c>
    </row>
    <row r="54" spans="1:27" x14ac:dyDescent="0.2">
      <c r="A54" s="118" t="s">
        <v>223</v>
      </c>
      <c r="B54" s="98" t="s">
        <v>255</v>
      </c>
      <c r="C54" s="12"/>
      <c r="D54" s="44"/>
      <c r="G54" s="16"/>
      <c r="I54" s="35"/>
      <c r="J54" s="47"/>
      <c r="K54" s="66">
        <f t="shared" ref="K54:AA54" si="43">K745</f>
        <v>0</v>
      </c>
      <c r="L54" s="22"/>
      <c r="M54" s="22"/>
      <c r="N54" s="22">
        <f t="shared" si="43"/>
        <v>0</v>
      </c>
      <c r="O54" s="22">
        <f t="shared" si="43"/>
        <v>0</v>
      </c>
      <c r="P54" s="22">
        <f t="shared" si="43"/>
        <v>0</v>
      </c>
      <c r="Q54" s="22">
        <f t="shared" si="43"/>
        <v>0</v>
      </c>
      <c r="R54" s="22">
        <f t="shared" si="43"/>
        <v>0</v>
      </c>
      <c r="S54" s="23">
        <f t="shared" si="43"/>
        <v>0</v>
      </c>
      <c r="T54" s="74">
        <f t="shared" si="43"/>
        <v>0</v>
      </c>
      <c r="U54" s="66">
        <f t="shared" si="43"/>
        <v>0</v>
      </c>
      <c r="V54" s="104">
        <f t="shared" si="43"/>
        <v>0</v>
      </c>
      <c r="W54" s="104">
        <f t="shared" si="43"/>
        <v>0</v>
      </c>
      <c r="X54" s="104"/>
      <c r="Y54" s="104">
        <f t="shared" si="43"/>
        <v>0</v>
      </c>
      <c r="Z54" s="105">
        <f t="shared" si="43"/>
        <v>0</v>
      </c>
      <c r="AA54" s="104">
        <f t="shared" si="43"/>
        <v>0</v>
      </c>
    </row>
    <row r="55" spans="1:27" x14ac:dyDescent="0.2">
      <c r="A55" s="118" t="s">
        <v>217</v>
      </c>
      <c r="B55" s="98" t="s">
        <v>256</v>
      </c>
      <c r="C55" s="12"/>
      <c r="D55" s="44"/>
      <c r="G55" s="16"/>
      <c r="I55" s="35"/>
      <c r="J55" s="47"/>
      <c r="K55" s="66">
        <f t="shared" ref="K55:AA55" si="44">K759</f>
        <v>0</v>
      </c>
      <c r="L55" s="22"/>
      <c r="M55" s="22"/>
      <c r="N55" s="22">
        <f t="shared" si="44"/>
        <v>0</v>
      </c>
      <c r="O55" s="22">
        <f t="shared" si="44"/>
        <v>0</v>
      </c>
      <c r="P55" s="22">
        <f t="shared" si="44"/>
        <v>0</v>
      </c>
      <c r="Q55" s="22">
        <f t="shared" si="44"/>
        <v>0</v>
      </c>
      <c r="R55" s="22">
        <f t="shared" si="44"/>
        <v>0</v>
      </c>
      <c r="S55" s="23">
        <f t="shared" si="44"/>
        <v>0</v>
      </c>
      <c r="T55" s="74">
        <f t="shared" si="44"/>
        <v>0</v>
      </c>
      <c r="U55" s="66">
        <f t="shared" si="44"/>
        <v>0</v>
      </c>
      <c r="V55" s="104">
        <f t="shared" si="44"/>
        <v>0</v>
      </c>
      <c r="W55" s="104">
        <f t="shared" si="44"/>
        <v>0</v>
      </c>
      <c r="X55" s="104"/>
      <c r="Y55" s="104">
        <f t="shared" si="44"/>
        <v>0</v>
      </c>
      <c r="Z55" s="105">
        <f t="shared" si="44"/>
        <v>0</v>
      </c>
      <c r="AA55" s="104">
        <f t="shared" si="44"/>
        <v>0</v>
      </c>
    </row>
    <row r="56" spans="1:27" x14ac:dyDescent="0.2">
      <c r="A56" s="118" t="s">
        <v>815</v>
      </c>
      <c r="B56" s="98" t="s">
        <v>816</v>
      </c>
      <c r="J56" s="47"/>
      <c r="K56" s="68">
        <f>K765</f>
        <v>0</v>
      </c>
      <c r="L56" s="26"/>
      <c r="M56" s="26"/>
      <c r="N56" s="26">
        <f t="shared" ref="N56:AA56" si="45">N765</f>
        <v>0</v>
      </c>
      <c r="O56" s="26">
        <f t="shared" si="45"/>
        <v>0</v>
      </c>
      <c r="P56" s="26">
        <f t="shared" si="45"/>
        <v>0</v>
      </c>
      <c r="Q56" s="26">
        <f t="shared" si="45"/>
        <v>0</v>
      </c>
      <c r="R56" s="26">
        <f t="shared" si="45"/>
        <v>0</v>
      </c>
      <c r="S56" s="27">
        <f t="shared" si="45"/>
        <v>0</v>
      </c>
      <c r="T56" s="76">
        <f t="shared" si="45"/>
        <v>0</v>
      </c>
      <c r="U56" s="68">
        <f t="shared" si="45"/>
        <v>0</v>
      </c>
      <c r="V56" s="107">
        <f t="shared" si="45"/>
        <v>0</v>
      </c>
      <c r="W56" s="107">
        <f t="shared" si="45"/>
        <v>0</v>
      </c>
      <c r="X56" s="107"/>
      <c r="Y56" s="107">
        <f t="shared" si="45"/>
        <v>0</v>
      </c>
      <c r="Z56" s="115">
        <f t="shared" si="45"/>
        <v>0</v>
      </c>
      <c r="AA56" s="107">
        <f t="shared" si="45"/>
        <v>0</v>
      </c>
    </row>
    <row r="57" spans="1:27" x14ac:dyDescent="0.2">
      <c r="A57" s="118"/>
      <c r="B57" s="119" t="s">
        <v>259</v>
      </c>
      <c r="C57" s="28"/>
      <c r="D57" s="48"/>
      <c r="E57" s="49"/>
      <c r="F57" s="50"/>
      <c r="G57" s="91"/>
      <c r="H57" s="49"/>
      <c r="I57" s="50"/>
      <c r="J57" s="47"/>
      <c r="K57" s="69">
        <f>SUM(K53:K56)</f>
        <v>0</v>
      </c>
      <c r="L57" s="29"/>
      <c r="M57" s="29"/>
      <c r="N57" s="29">
        <f t="shared" ref="N57:AA57" si="46">SUM(N53:N56)</f>
        <v>0</v>
      </c>
      <c r="O57" s="29">
        <f t="shared" si="46"/>
        <v>0</v>
      </c>
      <c r="P57" s="29">
        <f t="shared" si="46"/>
        <v>0</v>
      </c>
      <c r="Q57" s="29">
        <f t="shared" si="46"/>
        <v>0</v>
      </c>
      <c r="R57" s="29">
        <f t="shared" si="46"/>
        <v>0</v>
      </c>
      <c r="S57" s="30">
        <f t="shared" si="46"/>
        <v>0</v>
      </c>
      <c r="T57" s="77">
        <f t="shared" si="46"/>
        <v>0</v>
      </c>
      <c r="U57" s="69">
        <f t="shared" si="46"/>
        <v>0</v>
      </c>
      <c r="V57" s="108">
        <f t="shared" si="46"/>
        <v>0</v>
      </c>
      <c r="W57" s="108">
        <f t="shared" si="46"/>
        <v>0</v>
      </c>
      <c r="X57" s="108"/>
      <c r="Y57" s="108">
        <f t="shared" si="46"/>
        <v>0</v>
      </c>
      <c r="Z57" s="105">
        <f t="shared" si="46"/>
        <v>0</v>
      </c>
      <c r="AA57" s="108">
        <f t="shared" si="46"/>
        <v>0</v>
      </c>
    </row>
    <row r="58" spans="1:27" x14ac:dyDescent="0.2">
      <c r="A58" s="118"/>
      <c r="B58" s="117"/>
      <c r="C58" s="21"/>
      <c r="D58" s="46"/>
      <c r="G58" s="16"/>
      <c r="I58" s="35"/>
      <c r="J58" s="47"/>
      <c r="K58" s="66"/>
      <c r="L58" s="22"/>
      <c r="M58" s="22"/>
      <c r="N58" s="22"/>
      <c r="O58" s="22"/>
      <c r="Q58" s="22"/>
      <c r="R58" s="22"/>
      <c r="S58" s="23"/>
      <c r="T58" s="74"/>
      <c r="U58" s="66"/>
      <c r="V58" s="104"/>
      <c r="W58" s="104"/>
      <c r="X58" s="104"/>
      <c r="Y58" s="104"/>
      <c r="AA58" s="104"/>
    </row>
    <row r="59" spans="1:27" x14ac:dyDescent="0.2">
      <c r="A59" s="118"/>
      <c r="B59" s="119" t="s">
        <v>895</v>
      </c>
      <c r="C59" s="28"/>
      <c r="D59" s="48"/>
      <c r="E59" s="49"/>
      <c r="F59" s="50"/>
      <c r="G59" s="91"/>
      <c r="H59" s="49"/>
      <c r="I59" s="50"/>
      <c r="J59" s="47"/>
      <c r="K59" s="66">
        <f>K10+K33+K50+K57+K41</f>
        <v>0</v>
      </c>
      <c r="L59" s="22"/>
      <c r="M59" s="22"/>
      <c r="N59" s="22">
        <f t="shared" ref="N59:AA59" si="47">N10+N33+N50+N57+N41</f>
        <v>0</v>
      </c>
      <c r="O59" s="22">
        <f t="shared" si="47"/>
        <v>0</v>
      </c>
      <c r="P59" s="22">
        <f t="shared" si="47"/>
        <v>0</v>
      </c>
      <c r="Q59" s="22">
        <f t="shared" si="47"/>
        <v>0</v>
      </c>
      <c r="R59" s="22">
        <f t="shared" si="47"/>
        <v>0</v>
      </c>
      <c r="S59" s="23">
        <f t="shared" si="47"/>
        <v>0</v>
      </c>
      <c r="T59" s="74">
        <f t="shared" si="47"/>
        <v>0</v>
      </c>
      <c r="U59" s="66">
        <f t="shared" si="47"/>
        <v>0</v>
      </c>
      <c r="V59" s="104">
        <f t="shared" si="47"/>
        <v>0</v>
      </c>
      <c r="W59" s="104">
        <f t="shared" si="47"/>
        <v>0</v>
      </c>
      <c r="X59" s="104"/>
      <c r="Y59" s="104">
        <f t="shared" si="47"/>
        <v>0</v>
      </c>
      <c r="Z59" s="105">
        <f t="shared" si="47"/>
        <v>0</v>
      </c>
      <c r="AA59" s="104">
        <f t="shared" si="47"/>
        <v>0</v>
      </c>
    </row>
    <row r="60" spans="1:27" x14ac:dyDescent="0.2">
      <c r="A60" s="118"/>
      <c r="B60" s="117"/>
      <c r="C60" s="12"/>
      <c r="D60" s="44"/>
      <c r="G60" s="16"/>
      <c r="I60" s="35"/>
      <c r="J60" s="47"/>
      <c r="P60" s="13"/>
      <c r="T60" s="78"/>
      <c r="U60" s="64"/>
      <c r="V60" s="110"/>
      <c r="W60" s="110"/>
      <c r="X60" s="110"/>
      <c r="Y60" s="110"/>
      <c r="AA60" s="110"/>
    </row>
    <row r="61" spans="1:27" x14ac:dyDescent="0.2">
      <c r="A61" s="118" t="s">
        <v>180</v>
      </c>
      <c r="B61" s="98" t="s">
        <v>712</v>
      </c>
      <c r="C61" s="33"/>
      <c r="D61" s="51"/>
      <c r="I61" s="35"/>
      <c r="J61" s="47"/>
      <c r="K61" s="66">
        <f>K771</f>
        <v>0</v>
      </c>
      <c r="L61" s="22"/>
      <c r="M61" s="22"/>
      <c r="N61" s="22">
        <f t="shared" ref="N61:AA61" si="48">N771</f>
        <v>0</v>
      </c>
      <c r="O61" s="22">
        <f t="shared" si="48"/>
        <v>0</v>
      </c>
      <c r="P61" s="22">
        <f t="shared" si="48"/>
        <v>0</v>
      </c>
      <c r="Q61" s="22">
        <f t="shared" si="48"/>
        <v>0</v>
      </c>
      <c r="R61" s="22">
        <f t="shared" si="48"/>
        <v>0</v>
      </c>
      <c r="S61" s="23">
        <f t="shared" si="48"/>
        <v>0</v>
      </c>
      <c r="T61" s="74">
        <f t="shared" si="48"/>
        <v>0</v>
      </c>
      <c r="U61" s="66">
        <f t="shared" si="48"/>
        <v>0</v>
      </c>
      <c r="V61" s="104">
        <f t="shared" si="48"/>
        <v>0</v>
      </c>
      <c r="W61" s="104">
        <f t="shared" si="48"/>
        <v>0</v>
      </c>
      <c r="X61" s="104"/>
      <c r="Y61" s="104">
        <f t="shared" si="48"/>
        <v>0</v>
      </c>
      <c r="Z61" s="105">
        <f t="shared" si="48"/>
        <v>0</v>
      </c>
      <c r="AA61" s="104">
        <f t="shared" si="48"/>
        <v>0</v>
      </c>
    </row>
    <row r="62" spans="1:27" x14ac:dyDescent="0.2">
      <c r="A62" s="118"/>
      <c r="B62" s="117"/>
      <c r="C62" s="21"/>
      <c r="D62" s="46"/>
      <c r="I62" s="35"/>
      <c r="J62" s="47"/>
      <c r="K62" s="66"/>
      <c r="L62" s="22"/>
      <c r="M62" s="22"/>
      <c r="N62" s="22"/>
      <c r="O62" s="22"/>
      <c r="Q62" s="22"/>
      <c r="R62" s="22"/>
      <c r="S62" s="23"/>
      <c r="T62" s="74"/>
      <c r="U62" s="61"/>
      <c r="V62" s="104"/>
      <c r="W62" s="104"/>
      <c r="X62" s="104"/>
      <c r="Y62" s="104"/>
      <c r="AA62" s="104"/>
    </row>
    <row r="63" spans="1:27" x14ac:dyDescent="0.2">
      <c r="A63" s="118"/>
      <c r="B63" s="117" t="s">
        <v>264</v>
      </c>
      <c r="I63" s="35"/>
      <c r="J63" s="47"/>
      <c r="K63" s="66">
        <f>SUM(K59:K61)</f>
        <v>0</v>
      </c>
      <c r="L63" s="22"/>
      <c r="M63" s="22"/>
      <c r="N63" s="22">
        <f t="shared" ref="N63:AA63" si="49">SUM(N59:N61)</f>
        <v>0</v>
      </c>
      <c r="O63" s="22">
        <f t="shared" si="49"/>
        <v>0</v>
      </c>
      <c r="P63" s="22">
        <f t="shared" si="49"/>
        <v>0</v>
      </c>
      <c r="Q63" s="22">
        <f t="shared" si="49"/>
        <v>0</v>
      </c>
      <c r="R63" s="22">
        <f t="shared" si="49"/>
        <v>0</v>
      </c>
      <c r="S63" s="23">
        <f t="shared" si="49"/>
        <v>0</v>
      </c>
      <c r="T63" s="74">
        <f t="shared" si="49"/>
        <v>0</v>
      </c>
      <c r="U63" s="66">
        <f t="shared" si="49"/>
        <v>0</v>
      </c>
      <c r="V63" s="104">
        <f t="shared" si="49"/>
        <v>0</v>
      </c>
      <c r="W63" s="104">
        <f t="shared" si="49"/>
        <v>0</v>
      </c>
      <c r="X63" s="104"/>
      <c r="Y63" s="104">
        <f t="shared" si="49"/>
        <v>0</v>
      </c>
      <c r="Z63" s="105">
        <f t="shared" si="49"/>
        <v>0</v>
      </c>
      <c r="AA63" s="104">
        <f t="shared" si="49"/>
        <v>0</v>
      </c>
    </row>
    <row r="64" spans="1:27" x14ac:dyDescent="0.2">
      <c r="A64" s="118" t="s">
        <v>181</v>
      </c>
      <c r="B64" s="98" t="s">
        <v>260</v>
      </c>
      <c r="C64" s="33"/>
      <c r="D64" s="51"/>
      <c r="H64" s="52"/>
      <c r="I64" s="35"/>
      <c r="J64" s="47"/>
      <c r="K64" s="66">
        <f t="shared" ref="K64:AA64" si="50">K774</f>
        <v>0</v>
      </c>
      <c r="L64" s="22"/>
      <c r="M64" s="22"/>
      <c r="N64" s="22">
        <f t="shared" si="50"/>
        <v>0</v>
      </c>
      <c r="O64" s="22">
        <f t="shared" si="50"/>
        <v>0</v>
      </c>
      <c r="P64" s="22">
        <f t="shared" si="50"/>
        <v>0</v>
      </c>
      <c r="Q64" s="22">
        <f t="shared" si="50"/>
        <v>0</v>
      </c>
      <c r="R64" s="22">
        <f t="shared" si="50"/>
        <v>0</v>
      </c>
      <c r="S64" s="23">
        <f t="shared" si="50"/>
        <v>0</v>
      </c>
      <c r="T64" s="74">
        <f t="shared" si="50"/>
        <v>0</v>
      </c>
      <c r="U64" s="66">
        <f t="shared" si="50"/>
        <v>0</v>
      </c>
      <c r="V64" s="104">
        <f t="shared" si="50"/>
        <v>0</v>
      </c>
      <c r="W64" s="104">
        <f t="shared" si="50"/>
        <v>0</v>
      </c>
      <c r="X64" s="104"/>
      <c r="Y64" s="104">
        <f t="shared" si="50"/>
        <v>0</v>
      </c>
      <c r="Z64" s="105">
        <f t="shared" si="50"/>
        <v>0</v>
      </c>
      <c r="AA64" s="104">
        <f t="shared" si="50"/>
        <v>0</v>
      </c>
    </row>
    <row r="65" spans="1:27" x14ac:dyDescent="0.2">
      <c r="A65" s="118"/>
      <c r="B65" s="117"/>
      <c r="C65" s="21"/>
      <c r="D65" s="46"/>
      <c r="I65" s="35"/>
      <c r="J65" s="47"/>
      <c r="K65" s="66"/>
      <c r="L65" s="22"/>
      <c r="M65" s="22"/>
      <c r="N65" s="22"/>
      <c r="O65" s="22"/>
      <c r="Q65" s="22"/>
      <c r="R65" s="22"/>
      <c r="S65" s="23"/>
      <c r="T65" s="74"/>
      <c r="U65" s="66"/>
      <c r="V65" s="104"/>
      <c r="W65" s="104"/>
      <c r="X65" s="104"/>
      <c r="Y65" s="104"/>
      <c r="AA65" s="104"/>
    </row>
    <row r="66" spans="1:27" x14ac:dyDescent="0.2">
      <c r="A66" s="118"/>
      <c r="B66" s="117" t="s">
        <v>261</v>
      </c>
      <c r="C66" s="12"/>
      <c r="D66" s="44"/>
      <c r="E66" s="11" t="s">
        <v>0</v>
      </c>
      <c r="G66" s="16" t="s">
        <v>0</v>
      </c>
      <c r="H66" s="53" t="s">
        <v>0</v>
      </c>
      <c r="I66" s="35"/>
      <c r="J66" s="47"/>
      <c r="K66" s="66">
        <f t="shared" ref="K66:AA66" si="51">SUM(K63:K64)</f>
        <v>0</v>
      </c>
      <c r="L66" s="22"/>
      <c r="M66" s="22"/>
      <c r="N66" s="22">
        <f t="shared" si="51"/>
        <v>0</v>
      </c>
      <c r="O66" s="22">
        <f t="shared" si="51"/>
        <v>0</v>
      </c>
      <c r="P66" s="22">
        <f t="shared" si="51"/>
        <v>0</v>
      </c>
      <c r="Q66" s="22">
        <f t="shared" si="51"/>
        <v>0</v>
      </c>
      <c r="R66" s="22">
        <f t="shared" si="51"/>
        <v>0</v>
      </c>
      <c r="S66" s="23">
        <f t="shared" si="51"/>
        <v>0</v>
      </c>
      <c r="T66" s="74">
        <f t="shared" si="51"/>
        <v>0</v>
      </c>
      <c r="U66" s="66">
        <f t="shared" si="51"/>
        <v>0</v>
      </c>
      <c r="V66" s="104">
        <f t="shared" si="51"/>
        <v>0</v>
      </c>
      <c r="W66" s="104">
        <f t="shared" si="51"/>
        <v>0</v>
      </c>
      <c r="X66" s="104"/>
      <c r="Y66" s="104">
        <f t="shared" si="51"/>
        <v>0</v>
      </c>
      <c r="Z66" s="105">
        <f t="shared" si="51"/>
        <v>0</v>
      </c>
      <c r="AA66" s="104">
        <f t="shared" si="51"/>
        <v>0</v>
      </c>
    </row>
    <row r="67" spans="1:27" x14ac:dyDescent="0.2">
      <c r="A67" s="120"/>
      <c r="B67" s="98"/>
      <c r="C67" s="12"/>
      <c r="D67" s="44"/>
      <c r="E67" s="5"/>
      <c r="F67" s="5"/>
      <c r="G67" s="92"/>
      <c r="H67" s="5"/>
      <c r="I67" s="5"/>
      <c r="J67" s="54"/>
      <c r="K67" s="65"/>
      <c r="P67" s="13"/>
      <c r="T67" s="78"/>
      <c r="U67" s="64"/>
      <c r="V67" s="103"/>
      <c r="W67" s="103"/>
      <c r="X67" s="103"/>
      <c r="Y67" s="103"/>
      <c r="AA67" s="103"/>
    </row>
    <row r="68" spans="1:27" x14ac:dyDescent="0.2">
      <c r="A68" s="121" t="s">
        <v>185</v>
      </c>
      <c r="B68" s="98" t="s">
        <v>227</v>
      </c>
      <c r="C68" s="15"/>
      <c r="D68" s="45"/>
      <c r="E68" s="45"/>
      <c r="F68" s="45"/>
      <c r="G68" s="16"/>
      <c r="I68" s="35"/>
      <c r="J68" s="45"/>
      <c r="K68" s="64" t="s">
        <v>0</v>
      </c>
      <c r="P68" s="13"/>
      <c r="T68" s="78"/>
      <c r="U68" s="64"/>
      <c r="V68" s="103"/>
      <c r="W68" s="103"/>
      <c r="X68" s="103"/>
      <c r="Y68" s="103"/>
      <c r="AA68" s="103"/>
    </row>
    <row r="69" spans="1:27" x14ac:dyDescent="0.2">
      <c r="A69" s="116">
        <v>1001</v>
      </c>
      <c r="B69" s="122" t="s">
        <v>7</v>
      </c>
      <c r="C69" s="15"/>
      <c r="D69" s="44"/>
      <c r="E69" s="141">
        <v>1</v>
      </c>
      <c r="F69" s="142"/>
      <c r="G69" s="143">
        <f t="shared" ref="G69:G74" si="52">SUM(D69:F69)</f>
        <v>1</v>
      </c>
      <c r="H69" s="141">
        <v>1</v>
      </c>
      <c r="I69" s="142" t="s">
        <v>226</v>
      </c>
      <c r="J69" s="144">
        <f>SUMIF(exportMMB!D:D,budgetMMB!A69,exportMMB!F:F)</f>
        <v>0</v>
      </c>
      <c r="K69" s="64">
        <f t="shared" ref="K69:K88" si="53">G69*H69*J69</f>
        <v>0</v>
      </c>
      <c r="N69" s="13">
        <f t="shared" ref="N69:N88" si="54">L69+M69</f>
        <v>0</v>
      </c>
      <c r="O69" s="13">
        <f t="shared" ref="O69:O88" si="55">MAX(K69-N69,0)</f>
        <v>0</v>
      </c>
      <c r="P69" s="13">
        <f t="shared" ref="P69:P88" si="56">N69+O69</f>
        <v>0</v>
      </c>
      <c r="Q69" s="13">
        <f t="shared" ref="Q69:Q88" si="57">K69-P69</f>
        <v>0</v>
      </c>
      <c r="R69" s="13">
        <f t="shared" ref="R69:R88" si="58">S69-K69</f>
        <v>0</v>
      </c>
      <c r="S69" s="14">
        <f>K69</f>
        <v>0</v>
      </c>
      <c r="T69" s="86"/>
      <c r="U69" s="64">
        <f t="shared" ref="U69:U88" si="59">MAX(K69-SUM(V69:Y69),0)</f>
        <v>0</v>
      </c>
      <c r="V69" s="103"/>
      <c r="W69" s="103"/>
      <c r="X69" s="103"/>
      <c r="Y69" s="103"/>
      <c r="Z69" s="105">
        <f t="shared" ref="Z69:Z106" si="60">K69-SUM(U69:Y69)</f>
        <v>0</v>
      </c>
      <c r="AA69" s="111"/>
    </row>
    <row r="70" spans="1:27" x14ac:dyDescent="0.2">
      <c r="A70" s="116">
        <v>1002</v>
      </c>
      <c r="B70" s="122" t="s">
        <v>8</v>
      </c>
      <c r="C70" s="15"/>
      <c r="D70" s="44"/>
      <c r="E70" s="141">
        <v>1</v>
      </c>
      <c r="F70" s="142"/>
      <c r="G70" s="143">
        <f t="shared" si="52"/>
        <v>1</v>
      </c>
      <c r="H70" s="141">
        <v>1</v>
      </c>
      <c r="I70" s="142" t="s">
        <v>226</v>
      </c>
      <c r="J70" s="144">
        <f>SUMIF(exportMMB!D:D,budgetMMB!A70,exportMMB!F:F)</f>
        <v>0</v>
      </c>
      <c r="K70" s="64">
        <f t="shared" si="53"/>
        <v>0</v>
      </c>
      <c r="N70" s="13">
        <f t="shared" si="54"/>
        <v>0</v>
      </c>
      <c r="O70" s="13">
        <f t="shared" si="55"/>
        <v>0</v>
      </c>
      <c r="P70" s="13">
        <f t="shared" si="56"/>
        <v>0</v>
      </c>
      <c r="Q70" s="13">
        <f t="shared" si="57"/>
        <v>0</v>
      </c>
      <c r="R70" s="13">
        <f t="shared" si="58"/>
        <v>0</v>
      </c>
      <c r="S70" s="14">
        <f>K70</f>
        <v>0</v>
      </c>
      <c r="T70" s="86"/>
      <c r="U70" s="64">
        <f t="shared" si="59"/>
        <v>0</v>
      </c>
      <c r="V70" s="103"/>
      <c r="W70" s="103"/>
      <c r="X70" s="103"/>
      <c r="Y70" s="103"/>
      <c r="Z70" s="105">
        <f t="shared" si="60"/>
        <v>0</v>
      </c>
      <c r="AA70" s="111"/>
    </row>
    <row r="71" spans="1:27" x14ac:dyDescent="0.2">
      <c r="A71" s="116">
        <v>1003</v>
      </c>
      <c r="B71" s="122" t="s">
        <v>9</v>
      </c>
      <c r="C71" s="15"/>
      <c r="D71" s="44"/>
      <c r="E71" s="141">
        <v>1</v>
      </c>
      <c r="F71" s="142"/>
      <c r="G71" s="143">
        <f t="shared" si="52"/>
        <v>1</v>
      </c>
      <c r="H71" s="141">
        <v>1</v>
      </c>
      <c r="I71" s="142" t="s">
        <v>226</v>
      </c>
      <c r="J71" s="144">
        <f>SUMIF(exportMMB!D:D,budgetMMB!A71,exportMMB!F:F)</f>
        <v>0</v>
      </c>
      <c r="K71" s="64">
        <f t="shared" si="53"/>
        <v>0</v>
      </c>
      <c r="N71" s="13">
        <f t="shared" si="54"/>
        <v>0</v>
      </c>
      <c r="O71" s="13">
        <f t="shared" si="55"/>
        <v>0</v>
      </c>
      <c r="P71" s="13">
        <f t="shared" si="56"/>
        <v>0</v>
      </c>
      <c r="Q71" s="13">
        <f t="shared" si="57"/>
        <v>0</v>
      </c>
      <c r="R71" s="13">
        <f t="shared" si="58"/>
        <v>0</v>
      </c>
      <c r="S71" s="14">
        <f>K71</f>
        <v>0</v>
      </c>
      <c r="T71" s="86"/>
      <c r="U71" s="64">
        <f t="shared" si="59"/>
        <v>0</v>
      </c>
      <c r="V71" s="103"/>
      <c r="W71" s="103"/>
      <c r="X71" s="103"/>
      <c r="Y71" s="103"/>
      <c r="Z71" s="105">
        <f t="shared" si="60"/>
        <v>0</v>
      </c>
      <c r="AA71" s="111"/>
    </row>
    <row r="72" spans="1:27" x14ac:dyDescent="0.2">
      <c r="A72" s="116">
        <v>1004</v>
      </c>
      <c r="B72" s="122" t="s">
        <v>89</v>
      </c>
      <c r="C72" s="15"/>
      <c r="D72" s="16"/>
      <c r="E72" s="141">
        <v>1</v>
      </c>
      <c r="F72" s="142"/>
      <c r="G72" s="143">
        <f t="shared" si="52"/>
        <v>1</v>
      </c>
      <c r="H72" s="141">
        <v>1</v>
      </c>
      <c r="I72" s="142" t="s">
        <v>226</v>
      </c>
      <c r="J72" s="144">
        <f>SUMIF(exportMMB!D:D,budgetMMB!A72,exportMMB!F:F)</f>
        <v>0</v>
      </c>
      <c r="K72" s="64">
        <f t="shared" si="53"/>
        <v>0</v>
      </c>
      <c r="N72" s="13">
        <f t="shared" si="54"/>
        <v>0</v>
      </c>
      <c r="O72" s="13">
        <f t="shared" si="55"/>
        <v>0</v>
      </c>
      <c r="P72" s="13">
        <f t="shared" si="56"/>
        <v>0</v>
      </c>
      <c r="Q72" s="13">
        <f t="shared" si="57"/>
        <v>0</v>
      </c>
      <c r="R72" s="13">
        <f t="shared" si="58"/>
        <v>0</v>
      </c>
      <c r="S72" s="14">
        <f>K72</f>
        <v>0</v>
      </c>
      <c r="T72" s="86"/>
      <c r="U72" s="64">
        <f t="shared" si="59"/>
        <v>0</v>
      </c>
      <c r="V72" s="103"/>
      <c r="W72" s="103"/>
      <c r="X72" s="103"/>
      <c r="Y72" s="103"/>
      <c r="Z72" s="105">
        <f t="shared" si="60"/>
        <v>0</v>
      </c>
      <c r="AA72" s="111"/>
    </row>
    <row r="73" spans="1:27" x14ac:dyDescent="0.2">
      <c r="A73" s="116">
        <v>1006</v>
      </c>
      <c r="B73" s="122" t="s">
        <v>10</v>
      </c>
      <c r="C73" s="15"/>
      <c r="E73" s="141">
        <v>1</v>
      </c>
      <c r="F73" s="142"/>
      <c r="G73" s="143">
        <f t="shared" si="52"/>
        <v>1</v>
      </c>
      <c r="H73" s="141">
        <v>1</v>
      </c>
      <c r="I73" s="142" t="s">
        <v>226</v>
      </c>
      <c r="J73" s="144">
        <f>SUMIF(exportMMB!D:D,budgetMMB!A73,exportMMB!F:F)</f>
        <v>0</v>
      </c>
      <c r="K73" s="64">
        <f t="shared" si="53"/>
        <v>0</v>
      </c>
      <c r="N73" s="13">
        <f t="shared" si="54"/>
        <v>0</v>
      </c>
      <c r="O73" s="13">
        <f t="shared" si="55"/>
        <v>0</v>
      </c>
      <c r="P73" s="13">
        <f t="shared" si="56"/>
        <v>0</v>
      </c>
      <c r="Q73" s="13">
        <f t="shared" si="57"/>
        <v>0</v>
      </c>
      <c r="R73" s="13">
        <f t="shared" si="58"/>
        <v>0</v>
      </c>
      <c r="S73" s="14">
        <v>0</v>
      </c>
      <c r="T73" s="86"/>
      <c r="U73" s="64">
        <f t="shared" si="59"/>
        <v>0</v>
      </c>
      <c r="V73" s="103"/>
      <c r="W73" s="103"/>
      <c r="X73" s="103"/>
      <c r="Y73" s="103"/>
      <c r="Z73" s="105">
        <f t="shared" si="60"/>
        <v>0</v>
      </c>
      <c r="AA73" s="111"/>
    </row>
    <row r="74" spans="1:27" x14ac:dyDescent="0.2">
      <c r="A74" s="116">
        <v>1008</v>
      </c>
      <c r="B74" s="122" t="s">
        <v>738</v>
      </c>
      <c r="C74" s="15"/>
      <c r="E74" s="141">
        <v>1</v>
      </c>
      <c r="F74" s="142"/>
      <c r="G74" s="143">
        <f t="shared" si="52"/>
        <v>1</v>
      </c>
      <c r="H74" s="141">
        <v>1</v>
      </c>
      <c r="I74" s="142" t="s">
        <v>226</v>
      </c>
      <c r="J74" s="144">
        <f>SUMIF(exportMMB!D:D,budgetMMB!A74,exportMMB!F:F)</f>
        <v>0</v>
      </c>
      <c r="K74" s="64">
        <f t="shared" si="53"/>
        <v>0</v>
      </c>
      <c r="N74" s="13">
        <f t="shared" si="54"/>
        <v>0</v>
      </c>
      <c r="O74" s="13">
        <f t="shared" si="55"/>
        <v>0</v>
      </c>
      <c r="P74" s="13">
        <f t="shared" si="56"/>
        <v>0</v>
      </c>
      <c r="Q74" s="13">
        <f t="shared" si="57"/>
        <v>0</v>
      </c>
      <c r="R74" s="13">
        <f t="shared" si="58"/>
        <v>0</v>
      </c>
      <c r="S74" s="14">
        <v>0</v>
      </c>
      <c r="T74" s="86"/>
      <c r="U74" s="64">
        <f t="shared" si="59"/>
        <v>0</v>
      </c>
      <c r="V74" s="103"/>
      <c r="W74" s="103"/>
      <c r="X74" s="103"/>
      <c r="Y74" s="103"/>
      <c r="Z74" s="105">
        <f t="shared" si="60"/>
        <v>0</v>
      </c>
      <c r="AA74" s="111"/>
    </row>
    <row r="75" spans="1:27" x14ac:dyDescent="0.2">
      <c r="A75" s="116">
        <v>1009</v>
      </c>
      <c r="B75" s="122" t="s">
        <v>714</v>
      </c>
      <c r="C75" s="15"/>
      <c r="E75" s="141">
        <v>1</v>
      </c>
      <c r="F75" s="142"/>
      <c r="G75" s="143">
        <f t="shared" ref="G75:G82" si="61">SUM(D75:F75)</f>
        <v>1</v>
      </c>
      <c r="H75" s="141">
        <v>1</v>
      </c>
      <c r="I75" s="142" t="s">
        <v>226</v>
      </c>
      <c r="J75" s="144">
        <f>SUMIF(exportMMB!D:D,budgetMMB!A75,exportMMB!F:F)</f>
        <v>0</v>
      </c>
      <c r="K75" s="64">
        <f t="shared" si="53"/>
        <v>0</v>
      </c>
      <c r="N75" s="13">
        <f t="shared" si="54"/>
        <v>0</v>
      </c>
      <c r="O75" s="13">
        <f t="shared" si="55"/>
        <v>0</v>
      </c>
      <c r="P75" s="13">
        <f t="shared" si="56"/>
        <v>0</v>
      </c>
      <c r="Q75" s="13">
        <f t="shared" si="57"/>
        <v>0</v>
      </c>
      <c r="R75" s="13">
        <f t="shared" si="58"/>
        <v>0</v>
      </c>
      <c r="S75" s="14">
        <v>0</v>
      </c>
      <c r="T75" s="86"/>
      <c r="U75" s="64">
        <f t="shared" si="59"/>
        <v>0</v>
      </c>
      <c r="V75" s="103"/>
      <c r="W75" s="103"/>
      <c r="X75" s="103"/>
      <c r="Y75" s="103"/>
      <c r="Z75" s="105">
        <f t="shared" si="60"/>
        <v>0</v>
      </c>
      <c r="AA75" s="111"/>
    </row>
    <row r="76" spans="1:27" x14ac:dyDescent="0.2">
      <c r="A76" s="116">
        <v>1010</v>
      </c>
      <c r="B76" s="122" t="s">
        <v>715</v>
      </c>
      <c r="C76" s="15"/>
      <c r="E76" s="141">
        <v>1</v>
      </c>
      <c r="F76" s="142"/>
      <c r="G76" s="143">
        <f t="shared" si="61"/>
        <v>1</v>
      </c>
      <c r="H76" s="141">
        <v>1</v>
      </c>
      <c r="I76" s="142" t="s">
        <v>226</v>
      </c>
      <c r="J76" s="144">
        <f>SUMIF(exportMMB!D:D,budgetMMB!A76,exportMMB!F:F)</f>
        <v>0</v>
      </c>
      <c r="K76" s="64">
        <f t="shared" si="53"/>
        <v>0</v>
      </c>
      <c r="N76" s="13">
        <f t="shared" si="54"/>
        <v>0</v>
      </c>
      <c r="O76" s="13">
        <f t="shared" si="55"/>
        <v>0</v>
      </c>
      <c r="P76" s="13">
        <f t="shared" si="56"/>
        <v>0</v>
      </c>
      <c r="Q76" s="13">
        <f t="shared" si="57"/>
        <v>0</v>
      </c>
      <c r="R76" s="13">
        <f t="shared" si="58"/>
        <v>0</v>
      </c>
      <c r="S76" s="14">
        <v>0</v>
      </c>
      <c r="T76" s="86"/>
      <c r="U76" s="64">
        <f t="shared" si="59"/>
        <v>0</v>
      </c>
      <c r="V76" s="103"/>
      <c r="W76" s="103"/>
      <c r="X76" s="103"/>
      <c r="Y76" s="103"/>
      <c r="Z76" s="105">
        <f t="shared" si="60"/>
        <v>0</v>
      </c>
      <c r="AA76" s="111"/>
    </row>
    <row r="77" spans="1:27" x14ac:dyDescent="0.2">
      <c r="A77" s="116">
        <v>1015</v>
      </c>
      <c r="B77" s="122" t="s">
        <v>716</v>
      </c>
      <c r="C77" s="15"/>
      <c r="E77" s="141">
        <v>1</v>
      </c>
      <c r="F77" s="142"/>
      <c r="G77" s="143">
        <f t="shared" si="61"/>
        <v>1</v>
      </c>
      <c r="H77" s="141">
        <v>1</v>
      </c>
      <c r="I77" s="142" t="s">
        <v>226</v>
      </c>
      <c r="J77" s="144">
        <f>SUMIF(exportMMB!D:D,budgetMMB!A77,exportMMB!F:F)</f>
        <v>0</v>
      </c>
      <c r="K77" s="64">
        <f t="shared" si="53"/>
        <v>0</v>
      </c>
      <c r="N77" s="13">
        <f t="shared" si="54"/>
        <v>0</v>
      </c>
      <c r="O77" s="13">
        <f t="shared" si="55"/>
        <v>0</v>
      </c>
      <c r="P77" s="13">
        <f t="shared" si="56"/>
        <v>0</v>
      </c>
      <c r="Q77" s="13">
        <f t="shared" si="57"/>
        <v>0</v>
      </c>
      <c r="R77" s="13">
        <f t="shared" si="58"/>
        <v>0</v>
      </c>
      <c r="S77" s="14">
        <v>0</v>
      </c>
      <c r="T77" s="86"/>
      <c r="U77" s="64">
        <f t="shared" si="59"/>
        <v>0</v>
      </c>
      <c r="V77" s="103"/>
      <c r="W77" s="103"/>
      <c r="X77" s="103"/>
      <c r="Y77" s="103"/>
      <c r="Z77" s="105">
        <f t="shared" si="60"/>
        <v>0</v>
      </c>
      <c r="AA77" s="111"/>
    </row>
    <row r="78" spans="1:27" x14ac:dyDescent="0.2">
      <c r="A78" s="116">
        <v>1020</v>
      </c>
      <c r="B78" s="122" t="s">
        <v>18</v>
      </c>
      <c r="C78" s="15"/>
      <c r="E78" s="141">
        <v>1</v>
      </c>
      <c r="F78" s="142"/>
      <c r="G78" s="143">
        <f t="shared" si="61"/>
        <v>1</v>
      </c>
      <c r="H78" s="141">
        <v>1</v>
      </c>
      <c r="I78" s="142" t="s">
        <v>226</v>
      </c>
      <c r="J78" s="144">
        <f>SUMIF(exportMMB!D:D,budgetMMB!A78,exportMMB!F:F)</f>
        <v>0</v>
      </c>
      <c r="K78" s="64">
        <f t="shared" si="53"/>
        <v>0</v>
      </c>
      <c r="N78" s="13">
        <f t="shared" si="54"/>
        <v>0</v>
      </c>
      <c r="O78" s="13">
        <f t="shared" si="55"/>
        <v>0</v>
      </c>
      <c r="P78" s="13">
        <f t="shared" si="56"/>
        <v>0</v>
      </c>
      <c r="Q78" s="13">
        <f t="shared" si="57"/>
        <v>0</v>
      </c>
      <c r="R78" s="13">
        <f t="shared" si="58"/>
        <v>0</v>
      </c>
      <c r="S78" s="14">
        <v>0</v>
      </c>
      <c r="T78" s="86"/>
      <c r="U78" s="64">
        <f t="shared" si="59"/>
        <v>0</v>
      </c>
      <c r="V78" s="103"/>
      <c r="W78" s="103"/>
      <c r="X78" s="103"/>
      <c r="Y78" s="103"/>
      <c r="Z78" s="105">
        <f t="shared" si="60"/>
        <v>0</v>
      </c>
      <c r="AA78" s="111"/>
    </row>
    <row r="79" spans="1:27" x14ac:dyDescent="0.2">
      <c r="A79" s="116">
        <v>1021</v>
      </c>
      <c r="B79" s="122" t="s">
        <v>717</v>
      </c>
      <c r="C79" s="15"/>
      <c r="E79" s="141">
        <v>1</v>
      </c>
      <c r="F79" s="142"/>
      <c r="G79" s="143">
        <f t="shared" si="61"/>
        <v>1</v>
      </c>
      <c r="H79" s="141">
        <v>1</v>
      </c>
      <c r="I79" s="142" t="s">
        <v>226</v>
      </c>
      <c r="J79" s="144">
        <f>SUMIF(exportMMB!D:D,budgetMMB!A79,exportMMB!F:F)</f>
        <v>0</v>
      </c>
      <c r="K79" s="64">
        <f t="shared" si="53"/>
        <v>0</v>
      </c>
      <c r="N79" s="13">
        <f t="shared" si="54"/>
        <v>0</v>
      </c>
      <c r="O79" s="13">
        <f t="shared" si="55"/>
        <v>0</v>
      </c>
      <c r="P79" s="13">
        <f t="shared" si="56"/>
        <v>0</v>
      </c>
      <c r="Q79" s="13">
        <f t="shared" si="57"/>
        <v>0</v>
      </c>
      <c r="R79" s="13">
        <f t="shared" si="58"/>
        <v>0</v>
      </c>
      <c r="S79" s="14">
        <v>0</v>
      </c>
      <c r="T79" s="86"/>
      <c r="U79" s="64">
        <f t="shared" si="59"/>
        <v>0</v>
      </c>
      <c r="V79" s="103"/>
      <c r="W79" s="103"/>
      <c r="X79" s="103"/>
      <c r="Y79" s="103"/>
      <c r="Z79" s="105">
        <f t="shared" si="60"/>
        <v>0</v>
      </c>
      <c r="AA79" s="111"/>
    </row>
    <row r="80" spans="1:27" x14ac:dyDescent="0.2">
      <c r="A80" s="116">
        <v>1039</v>
      </c>
      <c r="B80" s="122" t="s">
        <v>718</v>
      </c>
      <c r="C80" s="15"/>
      <c r="E80" s="141">
        <v>1</v>
      </c>
      <c r="F80" s="142"/>
      <c r="G80" s="143">
        <f t="shared" si="61"/>
        <v>1</v>
      </c>
      <c r="H80" s="141">
        <v>1</v>
      </c>
      <c r="I80" s="142" t="s">
        <v>226</v>
      </c>
      <c r="J80" s="144">
        <f>SUMIF(exportMMB!D:D,budgetMMB!A80,exportMMB!F:F)</f>
        <v>0</v>
      </c>
      <c r="K80" s="64">
        <f t="shared" si="53"/>
        <v>0</v>
      </c>
      <c r="N80" s="13">
        <f t="shared" si="54"/>
        <v>0</v>
      </c>
      <c r="O80" s="13">
        <f t="shared" si="55"/>
        <v>0</v>
      </c>
      <c r="P80" s="13">
        <f t="shared" si="56"/>
        <v>0</v>
      </c>
      <c r="Q80" s="13">
        <f t="shared" si="57"/>
        <v>0</v>
      </c>
      <c r="R80" s="13">
        <f t="shared" si="58"/>
        <v>0</v>
      </c>
      <c r="S80" s="14">
        <v>0</v>
      </c>
      <c r="T80" s="86"/>
      <c r="U80" s="64">
        <f t="shared" si="59"/>
        <v>0</v>
      </c>
      <c r="V80" s="103"/>
      <c r="W80" s="103"/>
      <c r="X80" s="103"/>
      <c r="Y80" s="103"/>
      <c r="Z80" s="105">
        <f t="shared" si="60"/>
        <v>0</v>
      </c>
      <c r="AA80" s="111"/>
    </row>
    <row r="81" spans="1:27" x14ac:dyDescent="0.2">
      <c r="A81" s="116">
        <v>1040</v>
      </c>
      <c r="B81" s="122" t="s">
        <v>88</v>
      </c>
      <c r="C81" s="15"/>
      <c r="E81" s="141">
        <v>1</v>
      </c>
      <c r="F81" s="142"/>
      <c r="G81" s="143">
        <f t="shared" si="61"/>
        <v>1</v>
      </c>
      <c r="H81" s="141">
        <v>1</v>
      </c>
      <c r="I81" s="142" t="s">
        <v>226</v>
      </c>
      <c r="J81" s="144">
        <f>SUMIF(exportMMB!D:D,budgetMMB!A81,exportMMB!F:F)</f>
        <v>0</v>
      </c>
      <c r="K81" s="64">
        <f t="shared" si="53"/>
        <v>0</v>
      </c>
      <c r="N81" s="13">
        <f t="shared" si="54"/>
        <v>0</v>
      </c>
      <c r="O81" s="13">
        <f t="shared" si="55"/>
        <v>0</v>
      </c>
      <c r="P81" s="13">
        <f t="shared" si="56"/>
        <v>0</v>
      </c>
      <c r="Q81" s="13">
        <f t="shared" si="57"/>
        <v>0</v>
      </c>
      <c r="R81" s="13">
        <f t="shared" si="58"/>
        <v>0</v>
      </c>
      <c r="S81" s="14">
        <v>0</v>
      </c>
      <c r="T81" s="86"/>
      <c r="U81" s="64">
        <f t="shared" si="59"/>
        <v>0</v>
      </c>
      <c r="V81" s="103"/>
      <c r="W81" s="103"/>
      <c r="X81" s="103"/>
      <c r="Y81" s="103"/>
      <c r="Z81" s="105">
        <f t="shared" si="60"/>
        <v>0</v>
      </c>
      <c r="AA81" s="111"/>
    </row>
    <row r="82" spans="1:27" x14ac:dyDescent="0.2">
      <c r="A82" s="116">
        <v>1044</v>
      </c>
      <c r="B82" s="122" t="s">
        <v>739</v>
      </c>
      <c r="C82" s="15"/>
      <c r="E82" s="141">
        <v>1</v>
      </c>
      <c r="F82" s="142"/>
      <c r="G82" s="143">
        <f t="shared" si="61"/>
        <v>1</v>
      </c>
      <c r="H82" s="141">
        <v>1</v>
      </c>
      <c r="I82" s="142" t="s">
        <v>226</v>
      </c>
      <c r="J82" s="144">
        <f>SUMIF(exportMMB!D:D,budgetMMB!A82,exportMMB!F:F)</f>
        <v>0</v>
      </c>
      <c r="K82" s="64">
        <f t="shared" si="53"/>
        <v>0</v>
      </c>
      <c r="N82" s="13">
        <f t="shared" si="54"/>
        <v>0</v>
      </c>
      <c r="O82" s="13">
        <f t="shared" si="55"/>
        <v>0</v>
      </c>
      <c r="P82" s="13">
        <f t="shared" si="56"/>
        <v>0</v>
      </c>
      <c r="Q82" s="13">
        <f t="shared" si="57"/>
        <v>0</v>
      </c>
      <c r="R82" s="13">
        <f t="shared" si="58"/>
        <v>0</v>
      </c>
      <c r="S82" s="14">
        <v>0</v>
      </c>
      <c r="T82" s="86"/>
      <c r="U82" s="64">
        <f t="shared" si="59"/>
        <v>0</v>
      </c>
      <c r="V82" s="103"/>
      <c r="W82" s="103"/>
      <c r="X82" s="103"/>
      <c r="Y82" s="103"/>
      <c r="Z82" s="105">
        <f t="shared" si="60"/>
        <v>0</v>
      </c>
      <c r="AA82" s="111"/>
    </row>
    <row r="83" spans="1:27" x14ac:dyDescent="0.2">
      <c r="A83" s="116">
        <v>1046</v>
      </c>
      <c r="B83" s="122" t="s">
        <v>719</v>
      </c>
      <c r="C83" s="15"/>
      <c r="E83" s="141">
        <v>1</v>
      </c>
      <c r="F83" s="142"/>
      <c r="G83" s="143">
        <f t="shared" ref="G83:G87" si="62">SUM(D83:F83)</f>
        <v>1</v>
      </c>
      <c r="H83" s="141">
        <v>1</v>
      </c>
      <c r="I83" s="142" t="s">
        <v>226</v>
      </c>
      <c r="J83" s="144">
        <f>SUMIF(exportMMB!D:D,budgetMMB!A83,exportMMB!F:F)</f>
        <v>0</v>
      </c>
      <c r="K83" s="64">
        <f t="shared" si="53"/>
        <v>0</v>
      </c>
      <c r="N83" s="13">
        <f t="shared" si="54"/>
        <v>0</v>
      </c>
      <c r="O83" s="13">
        <f t="shared" si="55"/>
        <v>0</v>
      </c>
      <c r="P83" s="13">
        <f t="shared" si="56"/>
        <v>0</v>
      </c>
      <c r="Q83" s="13">
        <f t="shared" si="57"/>
        <v>0</v>
      </c>
      <c r="R83" s="13">
        <f t="shared" si="58"/>
        <v>0</v>
      </c>
      <c r="S83" s="14">
        <v>0</v>
      </c>
      <c r="T83" s="86"/>
      <c r="U83" s="64">
        <f t="shared" si="59"/>
        <v>0</v>
      </c>
      <c r="V83" s="103"/>
      <c r="W83" s="103"/>
      <c r="X83" s="103"/>
      <c r="Y83" s="103"/>
      <c r="Z83" s="105">
        <f t="shared" si="60"/>
        <v>0</v>
      </c>
      <c r="AA83" s="111"/>
    </row>
    <row r="84" spans="1:27" x14ac:dyDescent="0.2">
      <c r="A84" s="116">
        <v>1047</v>
      </c>
      <c r="B84" s="122" t="s">
        <v>720</v>
      </c>
      <c r="C84" s="15"/>
      <c r="E84" s="141">
        <v>1</v>
      </c>
      <c r="F84" s="142"/>
      <c r="G84" s="143">
        <f t="shared" si="62"/>
        <v>1</v>
      </c>
      <c r="H84" s="141">
        <v>1</v>
      </c>
      <c r="I84" s="142" t="s">
        <v>226</v>
      </c>
      <c r="J84" s="144">
        <f>SUMIF(exportMMB!D:D,budgetMMB!A84,exportMMB!F:F)</f>
        <v>0</v>
      </c>
      <c r="K84" s="64">
        <f t="shared" si="53"/>
        <v>0</v>
      </c>
      <c r="N84" s="13">
        <f t="shared" si="54"/>
        <v>0</v>
      </c>
      <c r="O84" s="13">
        <f t="shared" si="55"/>
        <v>0</v>
      </c>
      <c r="P84" s="13">
        <f t="shared" si="56"/>
        <v>0</v>
      </c>
      <c r="Q84" s="13">
        <f t="shared" si="57"/>
        <v>0</v>
      </c>
      <c r="R84" s="13">
        <f t="shared" si="58"/>
        <v>0</v>
      </c>
      <c r="S84" s="14">
        <v>0</v>
      </c>
      <c r="T84" s="86"/>
      <c r="U84" s="64">
        <f t="shared" si="59"/>
        <v>0</v>
      </c>
      <c r="V84" s="103"/>
      <c r="W84" s="103"/>
      <c r="X84" s="103"/>
      <c r="Y84" s="103"/>
      <c r="Z84" s="105">
        <f t="shared" si="60"/>
        <v>0</v>
      </c>
      <c r="AA84" s="111"/>
    </row>
    <row r="85" spans="1:27" x14ac:dyDescent="0.2">
      <c r="A85" s="116">
        <v>1048</v>
      </c>
      <c r="B85" s="122" t="s">
        <v>721</v>
      </c>
      <c r="C85" s="15"/>
      <c r="E85" s="141">
        <v>1</v>
      </c>
      <c r="F85" s="142"/>
      <c r="G85" s="143">
        <f t="shared" si="62"/>
        <v>1</v>
      </c>
      <c r="H85" s="141">
        <v>1</v>
      </c>
      <c r="I85" s="142" t="s">
        <v>226</v>
      </c>
      <c r="J85" s="144">
        <f>SUMIF(exportMMB!D:D,budgetMMB!A85,exportMMB!F:F)</f>
        <v>0</v>
      </c>
      <c r="K85" s="64">
        <f t="shared" si="53"/>
        <v>0</v>
      </c>
      <c r="N85" s="13">
        <f t="shared" si="54"/>
        <v>0</v>
      </c>
      <c r="O85" s="13">
        <f t="shared" si="55"/>
        <v>0</v>
      </c>
      <c r="P85" s="13">
        <f t="shared" si="56"/>
        <v>0</v>
      </c>
      <c r="Q85" s="13">
        <f t="shared" si="57"/>
        <v>0</v>
      </c>
      <c r="R85" s="13">
        <f t="shared" si="58"/>
        <v>0</v>
      </c>
      <c r="S85" s="14">
        <v>0</v>
      </c>
      <c r="T85" s="86"/>
      <c r="U85" s="64">
        <f t="shared" si="59"/>
        <v>0</v>
      </c>
      <c r="V85" s="103"/>
      <c r="W85" s="103"/>
      <c r="X85" s="103"/>
      <c r="Y85" s="103"/>
      <c r="Z85" s="105">
        <f t="shared" si="60"/>
        <v>0</v>
      </c>
      <c r="AA85" s="111"/>
    </row>
    <row r="86" spans="1:27" x14ac:dyDescent="0.2">
      <c r="A86" s="116">
        <v>1049</v>
      </c>
      <c r="B86" s="122" t="s">
        <v>722</v>
      </c>
      <c r="C86" s="15"/>
      <c r="E86" s="141">
        <v>1</v>
      </c>
      <c r="F86" s="142"/>
      <c r="G86" s="143">
        <f t="shared" si="62"/>
        <v>1</v>
      </c>
      <c r="H86" s="141">
        <v>1</v>
      </c>
      <c r="I86" s="142" t="s">
        <v>226</v>
      </c>
      <c r="J86" s="144">
        <f>SUMIF(exportMMB!D:D,budgetMMB!A86,exportMMB!F:F)</f>
        <v>0</v>
      </c>
      <c r="K86" s="64">
        <f t="shared" si="53"/>
        <v>0</v>
      </c>
      <c r="N86" s="13">
        <f t="shared" si="54"/>
        <v>0</v>
      </c>
      <c r="O86" s="13">
        <f t="shared" si="55"/>
        <v>0</v>
      </c>
      <c r="P86" s="13">
        <f t="shared" si="56"/>
        <v>0</v>
      </c>
      <c r="Q86" s="13">
        <f t="shared" si="57"/>
        <v>0</v>
      </c>
      <c r="R86" s="13">
        <f t="shared" si="58"/>
        <v>0</v>
      </c>
      <c r="S86" s="14">
        <v>0</v>
      </c>
      <c r="T86" s="86"/>
      <c r="U86" s="64">
        <f t="shared" si="59"/>
        <v>0</v>
      </c>
      <c r="V86" s="103"/>
      <c r="W86" s="103"/>
      <c r="X86" s="103"/>
      <c r="Y86" s="103"/>
      <c r="Z86" s="105">
        <f t="shared" si="60"/>
        <v>0</v>
      </c>
      <c r="AA86" s="111"/>
    </row>
    <row r="87" spans="1:27" x14ac:dyDescent="0.2">
      <c r="A87" s="116">
        <v>1050</v>
      </c>
      <c r="B87" s="122" t="s">
        <v>723</v>
      </c>
      <c r="C87" s="15"/>
      <c r="E87" s="141">
        <v>1</v>
      </c>
      <c r="F87" s="142"/>
      <c r="G87" s="143">
        <f t="shared" si="62"/>
        <v>1</v>
      </c>
      <c r="H87" s="141">
        <v>1</v>
      </c>
      <c r="I87" s="142" t="s">
        <v>226</v>
      </c>
      <c r="J87" s="144">
        <f>SUMIF(exportMMB!D:D,budgetMMB!A87,exportMMB!F:F)</f>
        <v>0</v>
      </c>
      <c r="K87" s="64">
        <f t="shared" si="53"/>
        <v>0</v>
      </c>
      <c r="N87" s="13">
        <f t="shared" si="54"/>
        <v>0</v>
      </c>
      <c r="O87" s="13">
        <f t="shared" si="55"/>
        <v>0</v>
      </c>
      <c r="P87" s="13">
        <f t="shared" si="56"/>
        <v>0</v>
      </c>
      <c r="Q87" s="13">
        <f t="shared" si="57"/>
        <v>0</v>
      </c>
      <c r="R87" s="13">
        <f t="shared" si="58"/>
        <v>0</v>
      </c>
      <c r="S87" s="14">
        <v>0</v>
      </c>
      <c r="T87" s="86"/>
      <c r="U87" s="64">
        <f t="shared" si="59"/>
        <v>0</v>
      </c>
      <c r="V87" s="103"/>
      <c r="W87" s="103"/>
      <c r="X87" s="103"/>
      <c r="Y87" s="103"/>
      <c r="Z87" s="105">
        <f t="shared" si="60"/>
        <v>0</v>
      </c>
      <c r="AA87" s="111"/>
    </row>
    <row r="88" spans="1:27" x14ac:dyDescent="0.2">
      <c r="A88" s="116" t="s">
        <v>724</v>
      </c>
      <c r="B88" s="123" t="s">
        <v>725</v>
      </c>
      <c r="C88" s="15"/>
      <c r="E88" s="141">
        <v>1</v>
      </c>
      <c r="F88" s="142"/>
      <c r="G88" s="143">
        <f t="shared" ref="G88" si="63">SUM(D88:F88)</f>
        <v>1</v>
      </c>
      <c r="H88" s="141">
        <v>1</v>
      </c>
      <c r="I88" s="142" t="s">
        <v>226</v>
      </c>
      <c r="J88" s="144">
        <f>SUMIF(exportMMB!D:D,budgetMMB!A88,exportMMB!F:F)</f>
        <v>0</v>
      </c>
      <c r="K88" s="64">
        <f t="shared" si="53"/>
        <v>0</v>
      </c>
      <c r="N88" s="13">
        <f t="shared" si="54"/>
        <v>0</v>
      </c>
      <c r="O88" s="13">
        <f t="shared" si="55"/>
        <v>0</v>
      </c>
      <c r="P88" s="13">
        <f t="shared" si="56"/>
        <v>0</v>
      </c>
      <c r="Q88" s="13">
        <f t="shared" si="57"/>
        <v>0</v>
      </c>
      <c r="R88" s="13">
        <f t="shared" si="58"/>
        <v>0</v>
      </c>
      <c r="S88" s="14">
        <v>0</v>
      </c>
      <c r="T88" s="86"/>
      <c r="U88" s="64">
        <f t="shared" si="59"/>
        <v>0</v>
      </c>
      <c r="V88" s="103"/>
      <c r="W88" s="103"/>
      <c r="X88" s="103"/>
      <c r="Y88" s="103"/>
      <c r="Z88" s="105">
        <f t="shared" si="60"/>
        <v>0</v>
      </c>
      <c r="AA88" s="111"/>
    </row>
    <row r="89" spans="1:27" x14ac:dyDescent="0.2">
      <c r="A89" s="116"/>
      <c r="B89" s="124" t="s">
        <v>265</v>
      </c>
      <c r="C89" s="15"/>
      <c r="D89" s="38"/>
      <c r="E89" s="141"/>
      <c r="F89" s="142"/>
      <c r="G89" s="143"/>
      <c r="H89" s="141"/>
      <c r="I89" s="142"/>
      <c r="J89" s="144"/>
      <c r="K89" s="66">
        <f>SUM(K69:K88)</f>
        <v>0</v>
      </c>
      <c r="L89" s="22"/>
      <c r="M89" s="22"/>
      <c r="N89" s="22">
        <f t="shared" ref="N89:Z89" si="64">SUM(N69:N88)</f>
        <v>0</v>
      </c>
      <c r="O89" s="22">
        <f t="shared" si="64"/>
        <v>0</v>
      </c>
      <c r="P89" s="22">
        <f t="shared" si="64"/>
        <v>0</v>
      </c>
      <c r="Q89" s="22">
        <f t="shared" si="64"/>
        <v>0</v>
      </c>
      <c r="R89" s="22">
        <f t="shared" si="64"/>
        <v>0</v>
      </c>
      <c r="S89" s="23">
        <f t="shared" si="64"/>
        <v>0</v>
      </c>
      <c r="T89" s="85">
        <f t="shared" si="64"/>
        <v>0</v>
      </c>
      <c r="U89" s="66">
        <f t="shared" si="64"/>
        <v>0</v>
      </c>
      <c r="V89" s="112">
        <f t="shared" si="64"/>
        <v>0</v>
      </c>
      <c r="W89" s="112">
        <f t="shared" si="64"/>
        <v>0</v>
      </c>
      <c r="X89" s="112"/>
      <c r="Y89" s="112">
        <f t="shared" si="64"/>
        <v>0</v>
      </c>
      <c r="Z89" s="66">
        <f t="shared" si="64"/>
        <v>0</v>
      </c>
      <c r="AA89" s="112">
        <f>SUM(AA69:AA88)</f>
        <v>0</v>
      </c>
    </row>
    <row r="90" spans="1:27" x14ac:dyDescent="0.2">
      <c r="A90" s="116"/>
      <c r="B90" s="122"/>
      <c r="C90" s="15"/>
      <c r="D90" s="38"/>
      <c r="E90" s="141"/>
      <c r="F90" s="142"/>
      <c r="G90" s="143"/>
      <c r="H90" s="141"/>
      <c r="I90" s="142"/>
      <c r="J90" s="144"/>
      <c r="P90" s="13"/>
      <c r="T90" s="86"/>
      <c r="U90" s="64"/>
      <c r="V90" s="103"/>
      <c r="W90" s="103"/>
      <c r="X90" s="103"/>
      <c r="Y90" s="103"/>
      <c r="AA90" s="103"/>
    </row>
    <row r="91" spans="1:27" x14ac:dyDescent="0.2">
      <c r="A91" s="118" t="s">
        <v>186</v>
      </c>
      <c r="B91" s="98" t="s">
        <v>228</v>
      </c>
      <c r="C91" s="15"/>
      <c r="D91" s="38"/>
      <c r="E91" s="141"/>
      <c r="F91" s="142"/>
      <c r="G91" s="143"/>
      <c r="H91" s="141"/>
      <c r="I91" s="142"/>
      <c r="J91" s="144"/>
      <c r="P91" s="13"/>
      <c r="T91" s="86"/>
      <c r="U91" s="64"/>
      <c r="V91" s="103"/>
      <c r="W91" s="103"/>
      <c r="X91" s="103"/>
      <c r="Y91" s="103"/>
      <c r="AA91" s="103"/>
    </row>
    <row r="92" spans="1:27" x14ac:dyDescent="0.2">
      <c r="A92" s="116">
        <v>1101</v>
      </c>
      <c r="B92" s="123" t="s">
        <v>665</v>
      </c>
      <c r="C92" s="15"/>
      <c r="E92" s="141">
        <v>1</v>
      </c>
      <c r="F92" s="142"/>
      <c r="G92" s="143">
        <f t="shared" ref="G92:G94" si="65">SUM(D92:F92)</f>
        <v>1</v>
      </c>
      <c r="H92" s="141">
        <v>1</v>
      </c>
      <c r="I92" s="142" t="s">
        <v>226</v>
      </c>
      <c r="J92" s="144">
        <f>SUMIF(exportMMB!D:D,budgetMMB!A92,exportMMB!F:F)</f>
        <v>0</v>
      </c>
      <c r="K92" s="64">
        <f t="shared" ref="K92:K101" si="66">G92*H92*J92</f>
        <v>0</v>
      </c>
      <c r="N92" s="13">
        <f t="shared" ref="N92:N101" si="67">L92+M92</f>
        <v>0</v>
      </c>
      <c r="O92" s="13">
        <f t="shared" ref="O92:O101" si="68">MAX(K92-N92,0)</f>
        <v>0</v>
      </c>
      <c r="P92" s="13">
        <f t="shared" ref="P92:P101" si="69">N92+O92</f>
        <v>0</v>
      </c>
      <c r="Q92" s="13">
        <f t="shared" ref="Q92:Q101" si="70">K92-P92</f>
        <v>0</v>
      </c>
      <c r="R92" s="13">
        <f t="shared" ref="R92:R101" si="71">S92-K92</f>
        <v>0</v>
      </c>
      <c r="S92" s="14">
        <f t="shared" ref="S92:S101" si="72">K92</f>
        <v>0</v>
      </c>
      <c r="T92" s="86"/>
      <c r="U92" s="64">
        <f t="shared" ref="U92:U101" si="73">MAX(K92-SUM(V92:Y92),0)</f>
        <v>0</v>
      </c>
      <c r="V92" s="103"/>
      <c r="W92" s="103"/>
      <c r="X92" s="103"/>
      <c r="Y92" s="103"/>
      <c r="Z92" s="105">
        <f t="shared" si="60"/>
        <v>0</v>
      </c>
      <c r="AA92" s="111"/>
    </row>
    <row r="93" spans="1:27" x14ac:dyDescent="0.2">
      <c r="A93" s="116">
        <v>1102</v>
      </c>
      <c r="B93" s="123" t="s">
        <v>726</v>
      </c>
      <c r="C93" s="15"/>
      <c r="E93" s="141">
        <v>1</v>
      </c>
      <c r="F93" s="142"/>
      <c r="G93" s="143">
        <f t="shared" si="65"/>
        <v>1</v>
      </c>
      <c r="H93" s="141">
        <v>1</v>
      </c>
      <c r="I93" s="142" t="s">
        <v>226</v>
      </c>
      <c r="J93" s="144">
        <f>SUMIF(exportMMB!D:D,budgetMMB!A93,exportMMB!F:F)</f>
        <v>0</v>
      </c>
      <c r="K93" s="64">
        <f t="shared" si="66"/>
        <v>0</v>
      </c>
      <c r="N93" s="13">
        <f t="shared" si="67"/>
        <v>0</v>
      </c>
      <c r="O93" s="13">
        <f t="shared" si="68"/>
        <v>0</v>
      </c>
      <c r="P93" s="13">
        <f t="shared" si="69"/>
        <v>0</v>
      </c>
      <c r="Q93" s="13">
        <f t="shared" si="70"/>
        <v>0</v>
      </c>
      <c r="R93" s="13">
        <f t="shared" si="71"/>
        <v>0</v>
      </c>
      <c r="S93" s="14">
        <f t="shared" si="72"/>
        <v>0</v>
      </c>
      <c r="T93" s="86"/>
      <c r="U93" s="64">
        <f t="shared" si="73"/>
        <v>0</v>
      </c>
      <c r="V93" s="103"/>
      <c r="W93" s="103"/>
      <c r="X93" s="103"/>
      <c r="Y93" s="103"/>
      <c r="Z93" s="105">
        <f t="shared" si="60"/>
        <v>0</v>
      </c>
      <c r="AA93" s="111"/>
    </row>
    <row r="94" spans="1:27" x14ac:dyDescent="0.2">
      <c r="A94" s="116" t="s">
        <v>279</v>
      </c>
      <c r="B94" s="123" t="s">
        <v>727</v>
      </c>
      <c r="C94" s="15"/>
      <c r="E94" s="141">
        <v>1</v>
      </c>
      <c r="F94" s="142"/>
      <c r="G94" s="143">
        <f t="shared" si="65"/>
        <v>1</v>
      </c>
      <c r="H94" s="141">
        <v>1</v>
      </c>
      <c r="I94" s="142" t="s">
        <v>226</v>
      </c>
      <c r="J94" s="144">
        <f>SUMIF(exportMMB!D:D,budgetMMB!A94,exportMMB!F:F)</f>
        <v>0</v>
      </c>
      <c r="K94" s="64">
        <f t="shared" si="66"/>
        <v>0</v>
      </c>
      <c r="N94" s="13">
        <f t="shared" si="67"/>
        <v>0</v>
      </c>
      <c r="O94" s="13">
        <f t="shared" si="68"/>
        <v>0</v>
      </c>
      <c r="P94" s="13">
        <f t="shared" si="69"/>
        <v>0</v>
      </c>
      <c r="Q94" s="13">
        <f t="shared" si="70"/>
        <v>0</v>
      </c>
      <c r="R94" s="13">
        <f t="shared" si="71"/>
        <v>0</v>
      </c>
      <c r="S94" s="14">
        <f t="shared" si="72"/>
        <v>0</v>
      </c>
      <c r="T94" s="86"/>
      <c r="U94" s="64">
        <f t="shared" si="73"/>
        <v>0</v>
      </c>
      <c r="V94" s="103"/>
      <c r="W94" s="103"/>
      <c r="X94" s="103"/>
      <c r="Y94" s="103"/>
      <c r="Z94" s="105">
        <f t="shared" si="60"/>
        <v>0</v>
      </c>
      <c r="AA94" s="103">
        <f>U94</f>
        <v>0</v>
      </c>
    </row>
    <row r="95" spans="1:27" x14ac:dyDescent="0.2">
      <c r="A95" s="116" t="s">
        <v>280</v>
      </c>
      <c r="B95" s="123" t="s">
        <v>281</v>
      </c>
      <c r="C95" s="15"/>
      <c r="E95" s="141">
        <v>1</v>
      </c>
      <c r="F95" s="142"/>
      <c r="G95" s="143">
        <f t="shared" ref="G95:G101" si="74">SUM(D95:F95)</f>
        <v>1</v>
      </c>
      <c r="H95" s="141">
        <v>1</v>
      </c>
      <c r="I95" s="142" t="s">
        <v>226</v>
      </c>
      <c r="J95" s="144">
        <f>SUMIF(exportMMB!D:D,budgetMMB!A95,exportMMB!F:F)</f>
        <v>0</v>
      </c>
      <c r="K95" s="64">
        <f t="shared" si="66"/>
        <v>0</v>
      </c>
      <c r="N95" s="13">
        <f t="shared" si="67"/>
        <v>0</v>
      </c>
      <c r="O95" s="13">
        <f t="shared" si="68"/>
        <v>0</v>
      </c>
      <c r="P95" s="13">
        <f t="shared" si="69"/>
        <v>0</v>
      </c>
      <c r="Q95" s="13">
        <f t="shared" si="70"/>
        <v>0</v>
      </c>
      <c r="R95" s="13">
        <f t="shared" si="71"/>
        <v>0</v>
      </c>
      <c r="S95" s="14">
        <f t="shared" si="72"/>
        <v>0</v>
      </c>
      <c r="T95" s="86"/>
      <c r="U95" s="64">
        <f t="shared" si="73"/>
        <v>0</v>
      </c>
      <c r="V95" s="103"/>
      <c r="W95" s="103"/>
      <c r="X95" s="103"/>
      <c r="Y95" s="103"/>
      <c r="Z95" s="105">
        <f t="shared" si="60"/>
        <v>0</v>
      </c>
      <c r="AA95" s="103">
        <f>U95</f>
        <v>0</v>
      </c>
    </row>
    <row r="96" spans="1:27" x14ac:dyDescent="0.2">
      <c r="A96" s="116" t="s">
        <v>282</v>
      </c>
      <c r="B96" s="123" t="s">
        <v>284</v>
      </c>
      <c r="C96" s="15"/>
      <c r="E96" s="141">
        <v>1</v>
      </c>
      <c r="F96" s="142"/>
      <c r="G96" s="143">
        <f t="shared" si="74"/>
        <v>1</v>
      </c>
      <c r="H96" s="141">
        <v>1</v>
      </c>
      <c r="I96" s="142" t="s">
        <v>226</v>
      </c>
      <c r="J96" s="144">
        <f>SUMIF(exportMMB!D:D,budgetMMB!A96,exportMMB!F:F)</f>
        <v>0</v>
      </c>
      <c r="K96" s="64">
        <f t="shared" si="66"/>
        <v>0</v>
      </c>
      <c r="N96" s="13">
        <f t="shared" si="67"/>
        <v>0</v>
      </c>
      <c r="O96" s="13">
        <f t="shared" si="68"/>
        <v>0</v>
      </c>
      <c r="P96" s="13">
        <f t="shared" si="69"/>
        <v>0</v>
      </c>
      <c r="Q96" s="13">
        <f t="shared" si="70"/>
        <v>0</v>
      </c>
      <c r="R96" s="13">
        <f t="shared" si="71"/>
        <v>0</v>
      </c>
      <c r="S96" s="14">
        <f t="shared" si="72"/>
        <v>0</v>
      </c>
      <c r="T96" s="86"/>
      <c r="U96" s="64">
        <f t="shared" si="73"/>
        <v>0</v>
      </c>
      <c r="V96" s="103"/>
      <c r="W96" s="103"/>
      <c r="X96" s="103"/>
      <c r="Y96" s="103"/>
      <c r="Z96" s="105">
        <f t="shared" si="60"/>
        <v>0</v>
      </c>
      <c r="AA96" s="103">
        <f>U96</f>
        <v>0</v>
      </c>
    </row>
    <row r="97" spans="1:27" x14ac:dyDescent="0.2">
      <c r="A97" s="116" t="s">
        <v>283</v>
      </c>
      <c r="B97" s="123" t="s">
        <v>285</v>
      </c>
      <c r="C97" s="15"/>
      <c r="E97" s="141">
        <v>1</v>
      </c>
      <c r="F97" s="142"/>
      <c r="G97" s="143">
        <f t="shared" si="74"/>
        <v>1</v>
      </c>
      <c r="H97" s="141">
        <v>1</v>
      </c>
      <c r="I97" s="142" t="s">
        <v>226</v>
      </c>
      <c r="J97" s="144">
        <f>SUMIF(exportMMB!D:D,budgetMMB!A97,exportMMB!F:F)</f>
        <v>0</v>
      </c>
      <c r="K97" s="64">
        <f t="shared" si="66"/>
        <v>0</v>
      </c>
      <c r="N97" s="13">
        <f t="shared" si="67"/>
        <v>0</v>
      </c>
      <c r="O97" s="13">
        <f t="shared" si="68"/>
        <v>0</v>
      </c>
      <c r="P97" s="13">
        <f t="shared" si="69"/>
        <v>0</v>
      </c>
      <c r="Q97" s="13">
        <f t="shared" si="70"/>
        <v>0</v>
      </c>
      <c r="R97" s="13">
        <f t="shared" si="71"/>
        <v>0</v>
      </c>
      <c r="S97" s="14">
        <f t="shared" si="72"/>
        <v>0</v>
      </c>
      <c r="T97" s="86"/>
      <c r="U97" s="64">
        <f t="shared" si="73"/>
        <v>0</v>
      </c>
      <c r="V97" s="103"/>
      <c r="W97" s="103"/>
      <c r="X97" s="103"/>
      <c r="Y97" s="103"/>
      <c r="Z97" s="105">
        <f t="shared" si="60"/>
        <v>0</v>
      </c>
      <c r="AA97" s="103">
        <f>U97</f>
        <v>0</v>
      </c>
    </row>
    <row r="98" spans="1:27" x14ac:dyDescent="0.2">
      <c r="A98" s="116" t="s">
        <v>728</v>
      </c>
      <c r="B98" s="123" t="s">
        <v>729</v>
      </c>
      <c r="C98" s="15"/>
      <c r="E98" s="141">
        <v>1</v>
      </c>
      <c r="F98" s="142"/>
      <c r="G98" s="143">
        <f t="shared" si="74"/>
        <v>1</v>
      </c>
      <c r="H98" s="141">
        <v>1</v>
      </c>
      <c r="I98" s="142" t="s">
        <v>226</v>
      </c>
      <c r="J98" s="144">
        <f>SUMIF(exportMMB!D:D,budgetMMB!A98,exportMMB!F:F)</f>
        <v>0</v>
      </c>
      <c r="K98" s="64">
        <f t="shared" si="66"/>
        <v>0</v>
      </c>
      <c r="N98" s="13">
        <f t="shared" si="67"/>
        <v>0</v>
      </c>
      <c r="O98" s="13">
        <f t="shared" si="68"/>
        <v>0</v>
      </c>
      <c r="P98" s="13">
        <f t="shared" si="69"/>
        <v>0</v>
      </c>
      <c r="Q98" s="13">
        <f t="shared" si="70"/>
        <v>0</v>
      </c>
      <c r="R98" s="13">
        <f t="shared" si="71"/>
        <v>0</v>
      </c>
      <c r="S98" s="14">
        <f t="shared" si="72"/>
        <v>0</v>
      </c>
      <c r="T98" s="86"/>
      <c r="U98" s="64">
        <f t="shared" si="73"/>
        <v>0</v>
      </c>
      <c r="V98" s="103"/>
      <c r="W98" s="103"/>
      <c r="X98" s="103"/>
      <c r="Y98" s="103"/>
      <c r="Z98" s="105">
        <f t="shared" si="60"/>
        <v>0</v>
      </c>
      <c r="AA98" s="111"/>
    </row>
    <row r="99" spans="1:27" x14ac:dyDescent="0.2">
      <c r="A99" s="116">
        <v>1109</v>
      </c>
      <c r="B99" s="123" t="s">
        <v>11</v>
      </c>
      <c r="C99" s="15"/>
      <c r="E99" s="141">
        <v>1</v>
      </c>
      <c r="F99" s="142"/>
      <c r="G99" s="143">
        <f t="shared" si="74"/>
        <v>1</v>
      </c>
      <c r="H99" s="141">
        <v>1</v>
      </c>
      <c r="I99" s="142" t="s">
        <v>226</v>
      </c>
      <c r="J99" s="144">
        <f>SUMIF(exportMMB!D:D,budgetMMB!A99,exportMMB!F:F)</f>
        <v>0</v>
      </c>
      <c r="K99" s="64">
        <f t="shared" si="66"/>
        <v>0</v>
      </c>
      <c r="N99" s="13">
        <f t="shared" si="67"/>
        <v>0</v>
      </c>
      <c r="O99" s="13">
        <f t="shared" si="68"/>
        <v>0</v>
      </c>
      <c r="P99" s="13">
        <f t="shared" si="69"/>
        <v>0</v>
      </c>
      <c r="Q99" s="13">
        <f t="shared" si="70"/>
        <v>0</v>
      </c>
      <c r="R99" s="13">
        <f t="shared" si="71"/>
        <v>0</v>
      </c>
      <c r="S99" s="14">
        <f t="shared" si="72"/>
        <v>0</v>
      </c>
      <c r="T99" s="86"/>
      <c r="U99" s="64">
        <f t="shared" si="73"/>
        <v>0</v>
      </c>
      <c r="V99" s="103"/>
      <c r="W99" s="103"/>
      <c r="X99" s="103"/>
      <c r="Y99" s="103"/>
      <c r="Z99" s="105">
        <f t="shared" si="60"/>
        <v>0</v>
      </c>
      <c r="AA99" s="103">
        <f>U99</f>
        <v>0</v>
      </c>
    </row>
    <row r="100" spans="1:27" x14ac:dyDescent="0.2">
      <c r="A100" s="116">
        <v>1110</v>
      </c>
      <c r="B100" s="123" t="s">
        <v>12</v>
      </c>
      <c r="C100" s="15"/>
      <c r="E100" s="141">
        <v>1</v>
      </c>
      <c r="F100" s="142"/>
      <c r="G100" s="143">
        <f t="shared" si="74"/>
        <v>1</v>
      </c>
      <c r="H100" s="141">
        <v>1</v>
      </c>
      <c r="I100" s="142" t="s">
        <v>226</v>
      </c>
      <c r="J100" s="144">
        <f>SUMIF(exportMMB!D:D,budgetMMB!A100,exportMMB!F:F)</f>
        <v>0</v>
      </c>
      <c r="K100" s="64">
        <f t="shared" si="66"/>
        <v>0</v>
      </c>
      <c r="N100" s="13">
        <f t="shared" si="67"/>
        <v>0</v>
      </c>
      <c r="O100" s="13">
        <f t="shared" si="68"/>
        <v>0</v>
      </c>
      <c r="P100" s="13">
        <f t="shared" si="69"/>
        <v>0</v>
      </c>
      <c r="Q100" s="13">
        <f t="shared" si="70"/>
        <v>0</v>
      </c>
      <c r="R100" s="13">
        <f t="shared" si="71"/>
        <v>0</v>
      </c>
      <c r="S100" s="14">
        <f t="shared" si="72"/>
        <v>0</v>
      </c>
      <c r="T100" s="86"/>
      <c r="U100" s="64">
        <f t="shared" si="73"/>
        <v>0</v>
      </c>
      <c r="V100" s="103"/>
      <c r="W100" s="103"/>
      <c r="X100" s="103"/>
      <c r="Y100" s="103"/>
      <c r="Z100" s="105">
        <f t="shared" si="60"/>
        <v>0</v>
      </c>
      <c r="AA100" s="103">
        <f>U100</f>
        <v>0</v>
      </c>
    </row>
    <row r="101" spans="1:27" x14ac:dyDescent="0.2">
      <c r="A101" s="116">
        <v>1111</v>
      </c>
      <c r="B101" s="123" t="s">
        <v>13</v>
      </c>
      <c r="C101" s="15"/>
      <c r="E101" s="141">
        <v>1</v>
      </c>
      <c r="F101" s="142"/>
      <c r="G101" s="143">
        <f t="shared" si="74"/>
        <v>1</v>
      </c>
      <c r="H101" s="141">
        <v>1</v>
      </c>
      <c r="I101" s="142" t="s">
        <v>226</v>
      </c>
      <c r="J101" s="144">
        <f>SUMIF(exportMMB!D:D,budgetMMB!A101,exportMMB!F:F)</f>
        <v>0</v>
      </c>
      <c r="K101" s="64">
        <f t="shared" si="66"/>
        <v>0</v>
      </c>
      <c r="N101" s="13">
        <f t="shared" si="67"/>
        <v>0</v>
      </c>
      <c r="O101" s="13">
        <f t="shared" si="68"/>
        <v>0</v>
      </c>
      <c r="P101" s="13">
        <f t="shared" si="69"/>
        <v>0</v>
      </c>
      <c r="Q101" s="13">
        <f t="shared" si="70"/>
        <v>0</v>
      </c>
      <c r="R101" s="13">
        <f t="shared" si="71"/>
        <v>0</v>
      </c>
      <c r="S101" s="14">
        <f t="shared" si="72"/>
        <v>0</v>
      </c>
      <c r="T101" s="86"/>
      <c r="U101" s="64">
        <f t="shared" si="73"/>
        <v>0</v>
      </c>
      <c r="V101" s="103"/>
      <c r="W101" s="103"/>
      <c r="X101" s="103"/>
      <c r="Y101" s="103"/>
      <c r="Z101" s="105">
        <f t="shared" si="60"/>
        <v>0</v>
      </c>
      <c r="AA101" s="111"/>
    </row>
    <row r="102" spans="1:27" x14ac:dyDescent="0.2">
      <c r="A102" s="116"/>
      <c r="B102" s="124" t="s">
        <v>265</v>
      </c>
      <c r="C102" s="15"/>
      <c r="D102" s="38"/>
      <c r="E102" s="141"/>
      <c r="F102" s="142"/>
      <c r="G102" s="143"/>
      <c r="H102" s="141"/>
      <c r="I102" s="142"/>
      <c r="J102" s="144"/>
      <c r="K102" s="66">
        <f t="shared" ref="K102:Z102" si="75">SUM(K92:K101)</f>
        <v>0</v>
      </c>
      <c r="L102" s="22"/>
      <c r="M102" s="22"/>
      <c r="N102" s="22">
        <f t="shared" si="75"/>
        <v>0</v>
      </c>
      <c r="O102" s="22">
        <f t="shared" si="75"/>
        <v>0</v>
      </c>
      <c r="P102" s="22">
        <f t="shared" si="75"/>
        <v>0</v>
      </c>
      <c r="Q102" s="22">
        <f t="shared" si="75"/>
        <v>0</v>
      </c>
      <c r="R102" s="22">
        <f t="shared" si="75"/>
        <v>0</v>
      </c>
      <c r="S102" s="23">
        <f t="shared" si="75"/>
        <v>0</v>
      </c>
      <c r="T102" s="85">
        <f t="shared" si="75"/>
        <v>0</v>
      </c>
      <c r="U102" s="66">
        <f t="shared" si="75"/>
        <v>0</v>
      </c>
      <c r="V102" s="112">
        <f t="shared" si="75"/>
        <v>0</v>
      </c>
      <c r="W102" s="112">
        <f t="shared" si="75"/>
        <v>0</v>
      </c>
      <c r="X102" s="112"/>
      <c r="Y102" s="112">
        <f t="shared" si="75"/>
        <v>0</v>
      </c>
      <c r="Z102" s="66">
        <f t="shared" si="75"/>
        <v>0</v>
      </c>
      <c r="AA102" s="112">
        <f>SUM(AA92:AA101)</f>
        <v>0</v>
      </c>
    </row>
    <row r="103" spans="1:27" x14ac:dyDescent="0.2">
      <c r="A103" s="116"/>
      <c r="B103" s="124"/>
      <c r="C103" s="15"/>
      <c r="D103" s="38"/>
      <c r="E103" s="141"/>
      <c r="F103" s="142"/>
      <c r="G103" s="143"/>
      <c r="H103" s="141"/>
      <c r="I103" s="142"/>
      <c r="J103" s="144"/>
      <c r="K103" s="66"/>
      <c r="L103" s="22"/>
      <c r="M103" s="22"/>
      <c r="N103" s="22"/>
      <c r="O103" s="22"/>
      <c r="Q103" s="22"/>
      <c r="R103" s="22"/>
      <c r="S103" s="23"/>
      <c r="T103" s="85"/>
      <c r="U103" s="66"/>
      <c r="V103" s="103"/>
      <c r="W103" s="103"/>
      <c r="X103" s="103"/>
      <c r="Y103" s="103"/>
      <c r="AA103" s="103"/>
    </row>
    <row r="104" spans="1:27" x14ac:dyDescent="0.2">
      <c r="A104" s="118" t="s">
        <v>187</v>
      </c>
      <c r="B104" s="98" t="s">
        <v>14</v>
      </c>
      <c r="C104" s="15"/>
      <c r="D104" s="44"/>
      <c r="E104" s="141"/>
      <c r="F104" s="142"/>
      <c r="G104" s="143"/>
      <c r="H104" s="141"/>
      <c r="I104" s="142"/>
      <c r="J104" s="144"/>
      <c r="P104" s="13"/>
      <c r="T104" s="86"/>
      <c r="U104" s="64"/>
      <c r="V104" s="103"/>
      <c r="W104" s="103"/>
      <c r="X104" s="103"/>
      <c r="Y104" s="103"/>
      <c r="AA104" s="103"/>
    </row>
    <row r="105" spans="1:27" x14ac:dyDescent="0.2">
      <c r="A105" s="116">
        <v>1202</v>
      </c>
      <c r="B105" s="122" t="s">
        <v>15</v>
      </c>
      <c r="C105" s="15"/>
      <c r="E105" s="141">
        <v>1</v>
      </c>
      <c r="F105" s="142"/>
      <c r="G105" s="143">
        <f t="shared" ref="G105:G107" si="76">SUM(D105:F105)</f>
        <v>1</v>
      </c>
      <c r="H105" s="141">
        <v>1</v>
      </c>
      <c r="I105" s="142" t="s">
        <v>226</v>
      </c>
      <c r="J105" s="144">
        <f>SUMIF(exportMMB!D:D,budgetMMB!A105,exportMMB!F:F)</f>
        <v>0</v>
      </c>
      <c r="K105" s="64">
        <f t="shared" ref="K105:K114" si="77">G105*H105*J105</f>
        <v>0</v>
      </c>
      <c r="N105" s="13">
        <f t="shared" ref="N105:N114" si="78">L105+M105</f>
        <v>0</v>
      </c>
      <c r="O105" s="13">
        <f t="shared" ref="O105:O114" si="79">MAX(K105-N105,0)</f>
        <v>0</v>
      </c>
      <c r="P105" s="13">
        <f t="shared" ref="P105:P114" si="80">N105+O105</f>
        <v>0</v>
      </c>
      <c r="Q105" s="13">
        <f t="shared" ref="Q105:Q114" si="81">K105-P105</f>
        <v>0</v>
      </c>
      <c r="R105" s="13">
        <f t="shared" ref="R105:R114" si="82">S105-K105</f>
        <v>0</v>
      </c>
      <c r="S105" s="14">
        <f t="shared" ref="S105:S114" si="83">K105</f>
        <v>0</v>
      </c>
      <c r="T105" s="86"/>
      <c r="U105" s="64">
        <f t="shared" ref="U105:U114" si="84">MAX(K105-SUM(V105:Y105),0)</f>
        <v>0</v>
      </c>
      <c r="V105" s="103"/>
      <c r="W105" s="103"/>
      <c r="X105" s="103"/>
      <c r="Y105" s="103"/>
      <c r="Z105" s="105">
        <f t="shared" si="60"/>
        <v>0</v>
      </c>
      <c r="AA105" s="103">
        <f>U105</f>
        <v>0</v>
      </c>
    </row>
    <row r="106" spans="1:27" x14ac:dyDescent="0.2">
      <c r="A106" s="116">
        <v>1205</v>
      </c>
      <c r="B106" s="122" t="s">
        <v>16</v>
      </c>
      <c r="C106" s="15"/>
      <c r="E106" s="141">
        <v>1</v>
      </c>
      <c r="F106" s="142"/>
      <c r="G106" s="143">
        <f t="shared" si="76"/>
        <v>1</v>
      </c>
      <c r="H106" s="141">
        <v>1</v>
      </c>
      <c r="I106" s="142" t="s">
        <v>226</v>
      </c>
      <c r="J106" s="144">
        <f>SUMIF(exportMMB!D:D,budgetMMB!A106,exportMMB!F:F)</f>
        <v>0</v>
      </c>
      <c r="K106" s="64">
        <f t="shared" si="77"/>
        <v>0</v>
      </c>
      <c r="N106" s="13">
        <f t="shared" si="78"/>
        <v>0</v>
      </c>
      <c r="O106" s="13">
        <f t="shared" si="79"/>
        <v>0</v>
      </c>
      <c r="P106" s="13">
        <f t="shared" si="80"/>
        <v>0</v>
      </c>
      <c r="Q106" s="13">
        <f t="shared" si="81"/>
        <v>0</v>
      </c>
      <c r="R106" s="13">
        <f t="shared" si="82"/>
        <v>0</v>
      </c>
      <c r="S106" s="14">
        <f t="shared" si="83"/>
        <v>0</v>
      </c>
      <c r="T106" s="86"/>
      <c r="U106" s="64">
        <f t="shared" si="84"/>
        <v>0</v>
      </c>
      <c r="V106" s="103"/>
      <c r="W106" s="103"/>
      <c r="X106" s="103"/>
      <c r="Y106" s="103"/>
      <c r="Z106" s="105">
        <f t="shared" si="60"/>
        <v>0</v>
      </c>
      <c r="AA106" s="103">
        <f>U106</f>
        <v>0</v>
      </c>
    </row>
    <row r="107" spans="1:27" x14ac:dyDescent="0.2">
      <c r="A107" s="116" t="s">
        <v>286</v>
      </c>
      <c r="B107" s="122" t="s">
        <v>288</v>
      </c>
      <c r="C107" s="15"/>
      <c r="E107" s="141">
        <v>1</v>
      </c>
      <c r="F107" s="142"/>
      <c r="G107" s="143">
        <f t="shared" si="76"/>
        <v>1</v>
      </c>
      <c r="H107" s="141">
        <v>1</v>
      </c>
      <c r="I107" s="142" t="s">
        <v>226</v>
      </c>
      <c r="J107" s="144">
        <f>SUMIF(exportMMB!D:D,budgetMMB!A107,exportMMB!F:F)</f>
        <v>0</v>
      </c>
      <c r="K107" s="64">
        <f t="shared" si="77"/>
        <v>0</v>
      </c>
      <c r="N107" s="13">
        <f t="shared" si="78"/>
        <v>0</v>
      </c>
      <c r="O107" s="13">
        <f t="shared" si="79"/>
        <v>0</v>
      </c>
      <c r="P107" s="13">
        <f t="shared" si="80"/>
        <v>0</v>
      </c>
      <c r="Q107" s="13">
        <f t="shared" si="81"/>
        <v>0</v>
      </c>
      <c r="R107" s="13">
        <f t="shared" si="82"/>
        <v>0</v>
      </c>
      <c r="S107" s="14">
        <f t="shared" si="83"/>
        <v>0</v>
      </c>
      <c r="T107" s="86"/>
      <c r="U107" s="64">
        <f t="shared" si="84"/>
        <v>0</v>
      </c>
      <c r="V107" s="103"/>
      <c r="W107" s="103"/>
      <c r="X107" s="103"/>
      <c r="Y107" s="103"/>
      <c r="Z107" s="105">
        <f t="shared" ref="Z107:Z129" si="85">K107-SUM(U107:Y107)</f>
        <v>0</v>
      </c>
      <c r="AA107" s="103">
        <f>U107</f>
        <v>0</v>
      </c>
    </row>
    <row r="108" spans="1:27" x14ac:dyDescent="0.2">
      <c r="A108" s="116" t="s">
        <v>287</v>
      </c>
      <c r="B108" s="122" t="s">
        <v>289</v>
      </c>
      <c r="C108" s="15"/>
      <c r="E108" s="141">
        <v>1</v>
      </c>
      <c r="F108" s="142"/>
      <c r="G108" s="143">
        <f t="shared" ref="G108" si="86">SUM(D108:F108)</f>
        <v>1</v>
      </c>
      <c r="H108" s="141">
        <v>1</v>
      </c>
      <c r="I108" s="142" t="s">
        <v>226</v>
      </c>
      <c r="J108" s="144">
        <f>SUMIF(exportMMB!D:D,budgetMMB!A108,exportMMB!F:F)</f>
        <v>0</v>
      </c>
      <c r="K108" s="64">
        <f t="shared" si="77"/>
        <v>0</v>
      </c>
      <c r="N108" s="13">
        <f t="shared" si="78"/>
        <v>0</v>
      </c>
      <c r="O108" s="13">
        <f t="shared" si="79"/>
        <v>0</v>
      </c>
      <c r="P108" s="13">
        <f t="shared" si="80"/>
        <v>0</v>
      </c>
      <c r="Q108" s="13">
        <f t="shared" si="81"/>
        <v>0</v>
      </c>
      <c r="R108" s="13">
        <f t="shared" si="82"/>
        <v>0</v>
      </c>
      <c r="S108" s="14">
        <f t="shared" si="83"/>
        <v>0</v>
      </c>
      <c r="T108" s="86"/>
      <c r="U108" s="64">
        <f t="shared" si="84"/>
        <v>0</v>
      </c>
      <c r="V108" s="103"/>
      <c r="W108" s="103"/>
      <c r="X108" s="103"/>
      <c r="Y108" s="103"/>
      <c r="Z108" s="105">
        <f t="shared" si="85"/>
        <v>0</v>
      </c>
      <c r="AA108" s="103">
        <f>U108</f>
        <v>0</v>
      </c>
    </row>
    <row r="109" spans="1:27" x14ac:dyDescent="0.2">
      <c r="A109" s="116">
        <v>1245</v>
      </c>
      <c r="B109" s="122" t="s">
        <v>17</v>
      </c>
      <c r="C109" s="15"/>
      <c r="E109" s="141">
        <v>1</v>
      </c>
      <c r="F109" s="142"/>
      <c r="G109" s="143">
        <f t="shared" ref="G109:G114" si="87">SUM(D109:F109)</f>
        <v>1</v>
      </c>
      <c r="H109" s="141">
        <v>1</v>
      </c>
      <c r="I109" s="142" t="s">
        <v>226</v>
      </c>
      <c r="J109" s="144">
        <f>SUMIF(exportMMB!D:D,budgetMMB!A109,exportMMB!F:F)</f>
        <v>0</v>
      </c>
      <c r="K109" s="64">
        <f t="shared" si="77"/>
        <v>0</v>
      </c>
      <c r="N109" s="13">
        <f t="shared" si="78"/>
        <v>0</v>
      </c>
      <c r="O109" s="13">
        <f t="shared" si="79"/>
        <v>0</v>
      </c>
      <c r="P109" s="13">
        <f t="shared" si="80"/>
        <v>0</v>
      </c>
      <c r="Q109" s="13">
        <f t="shared" si="81"/>
        <v>0</v>
      </c>
      <c r="R109" s="13">
        <f t="shared" si="82"/>
        <v>0</v>
      </c>
      <c r="S109" s="14">
        <f t="shared" si="83"/>
        <v>0</v>
      </c>
      <c r="T109" s="86"/>
      <c r="U109" s="64">
        <f t="shared" si="84"/>
        <v>0</v>
      </c>
      <c r="V109" s="103"/>
      <c r="W109" s="103"/>
      <c r="X109" s="103"/>
      <c r="Y109" s="103"/>
      <c r="Z109" s="105">
        <f t="shared" si="85"/>
        <v>0</v>
      </c>
      <c r="AA109" s="111"/>
    </row>
    <row r="110" spans="1:27" x14ac:dyDescent="0.2">
      <c r="A110" s="116" t="s">
        <v>741</v>
      </c>
      <c r="B110" s="122" t="s">
        <v>740</v>
      </c>
      <c r="C110" s="15"/>
      <c r="E110" s="141">
        <v>1</v>
      </c>
      <c r="F110" s="142"/>
      <c r="G110" s="143">
        <f t="shared" si="87"/>
        <v>1</v>
      </c>
      <c r="H110" s="141">
        <v>1</v>
      </c>
      <c r="I110" s="142" t="s">
        <v>226</v>
      </c>
      <c r="J110" s="144">
        <f>SUMIF(exportMMB!D:D,budgetMMB!A110,exportMMB!F:F)</f>
        <v>0</v>
      </c>
      <c r="K110" s="64">
        <f t="shared" si="77"/>
        <v>0</v>
      </c>
      <c r="N110" s="13">
        <f t="shared" si="78"/>
        <v>0</v>
      </c>
      <c r="O110" s="13">
        <f t="shared" si="79"/>
        <v>0</v>
      </c>
      <c r="P110" s="13">
        <f t="shared" si="80"/>
        <v>0</v>
      </c>
      <c r="Q110" s="13">
        <f t="shared" si="81"/>
        <v>0</v>
      </c>
      <c r="R110" s="13">
        <f t="shared" si="82"/>
        <v>0</v>
      </c>
      <c r="S110" s="14">
        <f t="shared" si="83"/>
        <v>0</v>
      </c>
      <c r="T110" s="86"/>
      <c r="U110" s="64">
        <f t="shared" si="84"/>
        <v>0</v>
      </c>
      <c r="V110" s="103"/>
      <c r="W110" s="103"/>
      <c r="X110" s="103"/>
      <c r="Y110" s="103"/>
      <c r="Z110" s="105">
        <f t="shared" ref="Z110:Z111" si="88">K110-SUM(U110:Y110)</f>
        <v>0</v>
      </c>
      <c r="AA110" s="111"/>
    </row>
    <row r="111" spans="1:27" x14ac:dyDescent="0.2">
      <c r="A111" s="116" t="s">
        <v>290</v>
      </c>
      <c r="B111" s="122" t="s">
        <v>291</v>
      </c>
      <c r="C111" s="15"/>
      <c r="E111" s="141">
        <v>1</v>
      </c>
      <c r="F111" s="142"/>
      <c r="G111" s="143">
        <f t="shared" si="87"/>
        <v>1</v>
      </c>
      <c r="H111" s="141">
        <v>1</v>
      </c>
      <c r="I111" s="142" t="s">
        <v>226</v>
      </c>
      <c r="J111" s="144">
        <f>SUMIF(exportMMB!D:D,budgetMMB!A111,exportMMB!F:F)</f>
        <v>0</v>
      </c>
      <c r="K111" s="64">
        <f t="shared" si="77"/>
        <v>0</v>
      </c>
      <c r="N111" s="13">
        <f t="shared" si="78"/>
        <v>0</v>
      </c>
      <c r="O111" s="13">
        <f t="shared" si="79"/>
        <v>0</v>
      </c>
      <c r="P111" s="13">
        <f t="shared" si="80"/>
        <v>0</v>
      </c>
      <c r="Q111" s="13">
        <f t="shared" si="81"/>
        <v>0</v>
      </c>
      <c r="R111" s="13">
        <f t="shared" si="82"/>
        <v>0</v>
      </c>
      <c r="S111" s="14">
        <f t="shared" si="83"/>
        <v>0</v>
      </c>
      <c r="T111" s="86"/>
      <c r="U111" s="64">
        <f t="shared" si="84"/>
        <v>0</v>
      </c>
      <c r="V111" s="103"/>
      <c r="W111" s="103"/>
      <c r="X111" s="103"/>
      <c r="Y111" s="103"/>
      <c r="Z111" s="105">
        <f t="shared" si="88"/>
        <v>0</v>
      </c>
      <c r="AA111" s="111"/>
    </row>
    <row r="112" spans="1:27" x14ac:dyDescent="0.2">
      <c r="A112" s="116" t="s">
        <v>292</v>
      </c>
      <c r="B112" s="122" t="s">
        <v>742</v>
      </c>
      <c r="C112" s="15"/>
      <c r="E112" s="141">
        <v>1</v>
      </c>
      <c r="F112" s="142"/>
      <c r="G112" s="143">
        <f t="shared" si="87"/>
        <v>1</v>
      </c>
      <c r="H112" s="141">
        <v>1</v>
      </c>
      <c r="I112" s="142" t="s">
        <v>226</v>
      </c>
      <c r="J112" s="144">
        <f>SUMIF(exportMMB!D:D,budgetMMB!A112,exportMMB!F:F)</f>
        <v>0</v>
      </c>
      <c r="K112" s="64">
        <f t="shared" si="77"/>
        <v>0</v>
      </c>
      <c r="N112" s="13">
        <f t="shared" si="78"/>
        <v>0</v>
      </c>
      <c r="O112" s="13">
        <f t="shared" si="79"/>
        <v>0</v>
      </c>
      <c r="P112" s="13">
        <f t="shared" si="80"/>
        <v>0</v>
      </c>
      <c r="Q112" s="13">
        <f t="shared" si="81"/>
        <v>0</v>
      </c>
      <c r="R112" s="13">
        <f t="shared" si="82"/>
        <v>0</v>
      </c>
      <c r="S112" s="14">
        <f t="shared" si="83"/>
        <v>0</v>
      </c>
      <c r="T112" s="86"/>
      <c r="U112" s="64">
        <f t="shared" si="84"/>
        <v>0</v>
      </c>
      <c r="V112" s="103"/>
      <c r="W112" s="103"/>
      <c r="X112" s="103"/>
      <c r="Y112" s="103"/>
      <c r="Z112" s="105">
        <f t="shared" si="85"/>
        <v>0</v>
      </c>
      <c r="AA112" s="103">
        <f>U112</f>
        <v>0</v>
      </c>
    </row>
    <row r="113" spans="1:27" x14ac:dyDescent="0.2">
      <c r="A113" s="116" t="s">
        <v>293</v>
      </c>
      <c r="B113" s="122" t="s">
        <v>294</v>
      </c>
      <c r="C113" s="15"/>
      <c r="E113" s="141">
        <v>1</v>
      </c>
      <c r="F113" s="142"/>
      <c r="G113" s="143">
        <f t="shared" si="87"/>
        <v>1</v>
      </c>
      <c r="H113" s="141">
        <v>1</v>
      </c>
      <c r="I113" s="142" t="s">
        <v>226</v>
      </c>
      <c r="J113" s="144">
        <f>SUMIF(exportMMB!D:D,budgetMMB!A113,exportMMB!F:F)</f>
        <v>0</v>
      </c>
      <c r="K113" s="64">
        <f t="shared" si="77"/>
        <v>0</v>
      </c>
      <c r="N113" s="13">
        <f t="shared" si="78"/>
        <v>0</v>
      </c>
      <c r="O113" s="13">
        <f t="shared" si="79"/>
        <v>0</v>
      </c>
      <c r="P113" s="13">
        <f t="shared" si="80"/>
        <v>0</v>
      </c>
      <c r="Q113" s="13">
        <f t="shared" si="81"/>
        <v>0</v>
      </c>
      <c r="R113" s="13">
        <f t="shared" si="82"/>
        <v>0</v>
      </c>
      <c r="S113" s="14">
        <f t="shared" si="83"/>
        <v>0</v>
      </c>
      <c r="T113" s="86"/>
      <c r="U113" s="64">
        <f t="shared" si="84"/>
        <v>0</v>
      </c>
      <c r="V113" s="103"/>
      <c r="W113" s="103"/>
      <c r="X113" s="103"/>
      <c r="Y113" s="103"/>
      <c r="Z113" s="105">
        <f t="shared" si="85"/>
        <v>0</v>
      </c>
      <c r="AA113" s="111"/>
    </row>
    <row r="114" spans="1:27" x14ac:dyDescent="0.2">
      <c r="A114" s="116">
        <v>1291</v>
      </c>
      <c r="B114" s="122" t="s">
        <v>650</v>
      </c>
      <c r="C114" s="15"/>
      <c r="E114" s="141">
        <v>1</v>
      </c>
      <c r="F114" s="142"/>
      <c r="G114" s="143">
        <f t="shared" si="87"/>
        <v>1</v>
      </c>
      <c r="H114" s="141">
        <v>1</v>
      </c>
      <c r="I114" s="142" t="s">
        <v>226</v>
      </c>
      <c r="J114" s="144">
        <f>SUMIF(exportMMB!D:D,budgetMMB!A114,exportMMB!F:F)</f>
        <v>0</v>
      </c>
      <c r="K114" s="64">
        <f t="shared" si="77"/>
        <v>0</v>
      </c>
      <c r="N114" s="13">
        <f t="shared" si="78"/>
        <v>0</v>
      </c>
      <c r="O114" s="13">
        <f t="shared" si="79"/>
        <v>0</v>
      </c>
      <c r="P114" s="13">
        <f t="shared" si="80"/>
        <v>0</v>
      </c>
      <c r="Q114" s="13">
        <f t="shared" si="81"/>
        <v>0</v>
      </c>
      <c r="R114" s="13">
        <f t="shared" si="82"/>
        <v>0</v>
      </c>
      <c r="S114" s="14">
        <f t="shared" si="83"/>
        <v>0</v>
      </c>
      <c r="T114" s="86"/>
      <c r="U114" s="64">
        <f t="shared" si="84"/>
        <v>0</v>
      </c>
      <c r="V114" s="103"/>
      <c r="W114" s="103"/>
      <c r="X114" s="103"/>
      <c r="Y114" s="103"/>
      <c r="Z114" s="105">
        <f t="shared" si="85"/>
        <v>0</v>
      </c>
      <c r="AA114" s="111">
        <f t="shared" ref="AA114" si="89">IF(C114=1,U114,0)</f>
        <v>0</v>
      </c>
    </row>
    <row r="115" spans="1:27" x14ac:dyDescent="0.2">
      <c r="A115" s="116"/>
      <c r="B115" s="124" t="s">
        <v>265</v>
      </c>
      <c r="C115" s="15"/>
      <c r="D115" s="38"/>
      <c r="E115" s="141"/>
      <c r="F115" s="142"/>
      <c r="G115" s="143"/>
      <c r="H115" s="141"/>
      <c r="I115" s="142"/>
      <c r="J115" s="144"/>
      <c r="K115" s="66">
        <f>SUM(K105:K114)</f>
        <v>0</v>
      </c>
      <c r="L115" s="22"/>
      <c r="M115" s="22"/>
      <c r="N115" s="22">
        <f t="shared" ref="N115:Y115" si="90">SUM(N105:N114)</f>
        <v>0</v>
      </c>
      <c r="O115" s="22">
        <f t="shared" si="90"/>
        <v>0</v>
      </c>
      <c r="P115" s="22">
        <f t="shared" si="90"/>
        <v>0</v>
      </c>
      <c r="Q115" s="22">
        <f t="shared" si="90"/>
        <v>0</v>
      </c>
      <c r="R115" s="22">
        <f t="shared" si="90"/>
        <v>0</v>
      </c>
      <c r="S115" s="23">
        <f t="shared" si="90"/>
        <v>0</v>
      </c>
      <c r="T115" s="85">
        <f t="shared" si="90"/>
        <v>0</v>
      </c>
      <c r="U115" s="66">
        <f t="shared" si="90"/>
        <v>0</v>
      </c>
      <c r="V115" s="112">
        <f t="shared" si="90"/>
        <v>0</v>
      </c>
      <c r="W115" s="112">
        <f t="shared" si="90"/>
        <v>0</v>
      </c>
      <c r="X115" s="112"/>
      <c r="Y115" s="112">
        <f t="shared" si="90"/>
        <v>0</v>
      </c>
      <c r="Z115" s="66">
        <f>SUM(Z105:Z114)</f>
        <v>0</v>
      </c>
      <c r="AA115" s="112">
        <f>SUM(AA105:AA114)</f>
        <v>0</v>
      </c>
    </row>
    <row r="116" spans="1:27" x14ac:dyDescent="0.2">
      <c r="A116" s="116"/>
      <c r="B116" s="124"/>
      <c r="C116" s="15"/>
      <c r="D116" s="38"/>
      <c r="E116" s="141"/>
      <c r="F116" s="142"/>
      <c r="G116" s="143"/>
      <c r="H116" s="141"/>
      <c r="I116" s="142"/>
      <c r="J116" s="144"/>
      <c r="K116" s="66"/>
      <c r="L116" s="22"/>
      <c r="M116" s="22"/>
      <c r="N116" s="22"/>
      <c r="O116" s="22"/>
      <c r="Q116" s="22"/>
      <c r="R116" s="22"/>
      <c r="S116" s="23"/>
      <c r="T116" s="85"/>
      <c r="U116" s="66"/>
      <c r="V116" s="103"/>
      <c r="W116" s="103"/>
      <c r="X116" s="103"/>
      <c r="Y116" s="103"/>
      <c r="AA116" s="103"/>
    </row>
    <row r="117" spans="1:27" x14ac:dyDescent="0.2">
      <c r="A117" s="118" t="s">
        <v>188</v>
      </c>
      <c r="B117" s="98" t="s">
        <v>18</v>
      </c>
      <c r="C117" s="15"/>
      <c r="D117" s="38"/>
      <c r="E117" s="141"/>
      <c r="F117" s="142"/>
      <c r="G117" s="143"/>
      <c r="H117" s="141"/>
      <c r="I117" s="142"/>
      <c r="J117" s="144"/>
      <c r="P117" s="13"/>
      <c r="T117" s="86"/>
      <c r="U117" s="64"/>
      <c r="V117" s="103"/>
      <c r="W117" s="103"/>
      <c r="X117" s="103"/>
      <c r="Y117" s="103"/>
      <c r="AA117" s="103"/>
    </row>
    <row r="118" spans="1:27" x14ac:dyDescent="0.2">
      <c r="A118" s="116">
        <v>1301</v>
      </c>
      <c r="B118" s="122" t="s">
        <v>18</v>
      </c>
      <c r="C118" s="15"/>
      <c r="E118" s="141">
        <v>1</v>
      </c>
      <c r="F118" s="142"/>
      <c r="G118" s="143">
        <f t="shared" ref="G118:G122" si="91">SUM(D118:F118)</f>
        <v>1</v>
      </c>
      <c r="H118" s="141">
        <v>1</v>
      </c>
      <c r="I118" s="142" t="s">
        <v>226</v>
      </c>
      <c r="J118" s="144">
        <f>SUMIF(exportMMB!D:D,budgetMMB!A118,exportMMB!F:F)</f>
        <v>0</v>
      </c>
      <c r="K118" s="64">
        <f t="shared" ref="K118:K129" si="92">G118*H118*J118</f>
        <v>0</v>
      </c>
      <c r="N118" s="13">
        <f t="shared" ref="N118:N129" si="93">L118+M118</f>
        <v>0</v>
      </c>
      <c r="O118" s="13">
        <f t="shared" ref="O118:O129" si="94">MAX(K118-N118,0)</f>
        <v>0</v>
      </c>
      <c r="P118" s="13">
        <f t="shared" ref="P118:P129" si="95">N118+O118</f>
        <v>0</v>
      </c>
      <c r="Q118" s="13">
        <f t="shared" ref="Q118:Q129" si="96">K118-P118</f>
        <v>0</v>
      </c>
      <c r="R118" s="13">
        <f t="shared" ref="R118:R129" si="97">S118-K118</f>
        <v>0</v>
      </c>
      <c r="S118" s="14">
        <f t="shared" ref="S118:S129" si="98">K118</f>
        <v>0</v>
      </c>
      <c r="T118" s="86"/>
      <c r="U118" s="64">
        <f t="shared" ref="U118:U129" si="99">MAX(K118-SUM(V118:Y118),0)</f>
        <v>0</v>
      </c>
      <c r="V118" s="103"/>
      <c r="W118" s="103"/>
      <c r="X118" s="103"/>
      <c r="Y118" s="103"/>
      <c r="Z118" s="105">
        <f t="shared" si="85"/>
        <v>0</v>
      </c>
      <c r="AA118" s="103">
        <f t="shared" ref="AA118:AA123" si="100">U118</f>
        <v>0</v>
      </c>
    </row>
    <row r="119" spans="1:27" x14ac:dyDescent="0.2">
      <c r="A119" s="116">
        <v>1302</v>
      </c>
      <c r="B119" s="122" t="s">
        <v>743</v>
      </c>
      <c r="C119" s="15"/>
      <c r="E119" s="141">
        <v>1</v>
      </c>
      <c r="F119" s="142"/>
      <c r="G119" s="143">
        <f t="shared" si="91"/>
        <v>1</v>
      </c>
      <c r="H119" s="141">
        <v>1</v>
      </c>
      <c r="I119" s="142" t="s">
        <v>226</v>
      </c>
      <c r="J119" s="144">
        <f>SUMIF(exportMMB!D:D,budgetMMB!A119,exportMMB!F:F)</f>
        <v>0</v>
      </c>
      <c r="K119" s="64">
        <f t="shared" si="92"/>
        <v>0</v>
      </c>
      <c r="N119" s="13">
        <f t="shared" si="93"/>
        <v>0</v>
      </c>
      <c r="O119" s="13">
        <f t="shared" si="94"/>
        <v>0</v>
      </c>
      <c r="P119" s="13">
        <f t="shared" si="95"/>
        <v>0</v>
      </c>
      <c r="Q119" s="13">
        <f t="shared" si="96"/>
        <v>0</v>
      </c>
      <c r="R119" s="13">
        <f t="shared" si="97"/>
        <v>0</v>
      </c>
      <c r="S119" s="14">
        <f t="shared" si="98"/>
        <v>0</v>
      </c>
      <c r="T119" s="86"/>
      <c r="U119" s="64">
        <f t="shared" si="99"/>
        <v>0</v>
      </c>
      <c r="V119" s="103"/>
      <c r="W119" s="103"/>
      <c r="X119" s="103"/>
      <c r="Y119" s="103"/>
      <c r="Z119" s="105">
        <f t="shared" ref="Z119:Z120" si="101">K119-SUM(U119:Y119)</f>
        <v>0</v>
      </c>
      <c r="AA119" s="103">
        <f t="shared" si="100"/>
        <v>0</v>
      </c>
    </row>
    <row r="120" spans="1:27" x14ac:dyDescent="0.2">
      <c r="A120" s="116">
        <v>1304</v>
      </c>
      <c r="B120" s="122" t="s">
        <v>744</v>
      </c>
      <c r="C120" s="15"/>
      <c r="E120" s="141">
        <v>1</v>
      </c>
      <c r="F120" s="142"/>
      <c r="G120" s="143">
        <f t="shared" si="91"/>
        <v>1</v>
      </c>
      <c r="H120" s="141">
        <v>1</v>
      </c>
      <c r="I120" s="142" t="s">
        <v>226</v>
      </c>
      <c r="J120" s="144">
        <f>SUMIF(exportMMB!D:D,budgetMMB!A120,exportMMB!F:F)</f>
        <v>0</v>
      </c>
      <c r="K120" s="64">
        <f t="shared" si="92"/>
        <v>0</v>
      </c>
      <c r="N120" s="13">
        <f t="shared" si="93"/>
        <v>0</v>
      </c>
      <c r="O120" s="13">
        <f t="shared" si="94"/>
        <v>0</v>
      </c>
      <c r="P120" s="13">
        <f t="shared" si="95"/>
        <v>0</v>
      </c>
      <c r="Q120" s="13">
        <f t="shared" si="96"/>
        <v>0</v>
      </c>
      <c r="R120" s="13">
        <f t="shared" si="97"/>
        <v>0</v>
      </c>
      <c r="S120" s="14">
        <f t="shared" si="98"/>
        <v>0</v>
      </c>
      <c r="T120" s="86"/>
      <c r="U120" s="64">
        <f t="shared" si="99"/>
        <v>0</v>
      </c>
      <c r="V120" s="103"/>
      <c r="W120" s="103"/>
      <c r="X120" s="103"/>
      <c r="Y120" s="103"/>
      <c r="Z120" s="105">
        <f t="shared" si="101"/>
        <v>0</v>
      </c>
      <c r="AA120" s="103">
        <f t="shared" si="100"/>
        <v>0</v>
      </c>
    </row>
    <row r="121" spans="1:27" x14ac:dyDescent="0.2">
      <c r="A121" s="116">
        <v>1306</v>
      </c>
      <c r="B121" s="122" t="s">
        <v>649</v>
      </c>
      <c r="C121" s="15"/>
      <c r="E121" s="141">
        <v>1</v>
      </c>
      <c r="F121" s="142"/>
      <c r="G121" s="143">
        <f t="shared" si="91"/>
        <v>1</v>
      </c>
      <c r="H121" s="141">
        <v>1</v>
      </c>
      <c r="I121" s="142" t="s">
        <v>226</v>
      </c>
      <c r="J121" s="144">
        <f>SUMIF(exportMMB!D:D,budgetMMB!A121,exportMMB!F:F)</f>
        <v>0</v>
      </c>
      <c r="K121" s="64">
        <f t="shared" si="92"/>
        <v>0</v>
      </c>
      <c r="N121" s="13">
        <f t="shared" si="93"/>
        <v>0</v>
      </c>
      <c r="O121" s="13">
        <f t="shared" si="94"/>
        <v>0</v>
      </c>
      <c r="P121" s="13">
        <f t="shared" si="95"/>
        <v>0</v>
      </c>
      <c r="Q121" s="13">
        <f t="shared" si="96"/>
        <v>0</v>
      </c>
      <c r="R121" s="13">
        <f t="shared" si="97"/>
        <v>0</v>
      </c>
      <c r="S121" s="14">
        <f t="shared" si="98"/>
        <v>0</v>
      </c>
      <c r="T121" s="86"/>
      <c r="U121" s="64">
        <f t="shared" si="99"/>
        <v>0</v>
      </c>
      <c r="V121" s="103"/>
      <c r="W121" s="103"/>
      <c r="X121" s="103"/>
      <c r="Y121" s="103"/>
      <c r="Z121" s="105">
        <f t="shared" si="85"/>
        <v>0</v>
      </c>
      <c r="AA121" s="103">
        <f t="shared" si="100"/>
        <v>0</v>
      </c>
    </row>
    <row r="122" spans="1:27" x14ac:dyDescent="0.2">
      <c r="A122" s="116">
        <v>1310</v>
      </c>
      <c r="B122" s="122" t="s">
        <v>9</v>
      </c>
      <c r="C122" s="15"/>
      <c r="E122" s="141">
        <v>1</v>
      </c>
      <c r="F122" s="142"/>
      <c r="G122" s="143">
        <f t="shared" si="91"/>
        <v>1</v>
      </c>
      <c r="H122" s="141">
        <v>1</v>
      </c>
      <c r="I122" s="142" t="s">
        <v>226</v>
      </c>
      <c r="J122" s="144">
        <f>SUMIF(exportMMB!D:D,budgetMMB!A122,exportMMB!F:F)</f>
        <v>0</v>
      </c>
      <c r="K122" s="64">
        <f t="shared" si="92"/>
        <v>0</v>
      </c>
      <c r="N122" s="13">
        <f t="shared" si="93"/>
        <v>0</v>
      </c>
      <c r="O122" s="13">
        <f t="shared" si="94"/>
        <v>0</v>
      </c>
      <c r="P122" s="13">
        <f t="shared" si="95"/>
        <v>0</v>
      </c>
      <c r="Q122" s="13">
        <f t="shared" si="96"/>
        <v>0</v>
      </c>
      <c r="R122" s="13">
        <f t="shared" si="97"/>
        <v>0</v>
      </c>
      <c r="S122" s="14">
        <f t="shared" si="98"/>
        <v>0</v>
      </c>
      <c r="T122" s="86"/>
      <c r="U122" s="64">
        <f t="shared" si="99"/>
        <v>0</v>
      </c>
      <c r="V122" s="103"/>
      <c r="W122" s="103"/>
      <c r="X122" s="103"/>
      <c r="Y122" s="103"/>
      <c r="Z122" s="105">
        <f t="shared" si="85"/>
        <v>0</v>
      </c>
      <c r="AA122" s="103">
        <f t="shared" si="100"/>
        <v>0</v>
      </c>
    </row>
    <row r="123" spans="1:27" x14ac:dyDescent="0.2">
      <c r="A123" s="116">
        <v>1311</v>
      </c>
      <c r="B123" s="122" t="s">
        <v>19</v>
      </c>
      <c r="C123" s="15"/>
      <c r="E123" s="141">
        <v>1</v>
      </c>
      <c r="F123" s="142"/>
      <c r="G123" s="143">
        <f t="shared" ref="G123:G127" si="102">SUM(D123:F123)</f>
        <v>1</v>
      </c>
      <c r="H123" s="141">
        <v>1</v>
      </c>
      <c r="I123" s="142" t="s">
        <v>226</v>
      </c>
      <c r="J123" s="144">
        <f>SUMIF(exportMMB!D:D,budgetMMB!A123,exportMMB!F:F)</f>
        <v>0</v>
      </c>
      <c r="K123" s="64">
        <f t="shared" si="92"/>
        <v>0</v>
      </c>
      <c r="N123" s="13">
        <f t="shared" si="93"/>
        <v>0</v>
      </c>
      <c r="O123" s="13">
        <f t="shared" si="94"/>
        <v>0</v>
      </c>
      <c r="P123" s="13">
        <f t="shared" si="95"/>
        <v>0</v>
      </c>
      <c r="Q123" s="13">
        <f t="shared" si="96"/>
        <v>0</v>
      </c>
      <c r="R123" s="13">
        <f t="shared" si="97"/>
        <v>0</v>
      </c>
      <c r="S123" s="14">
        <f t="shared" si="98"/>
        <v>0</v>
      </c>
      <c r="T123" s="86"/>
      <c r="U123" s="64">
        <f t="shared" si="99"/>
        <v>0</v>
      </c>
      <c r="V123" s="103"/>
      <c r="W123" s="103"/>
      <c r="X123" s="103"/>
      <c r="Y123" s="103"/>
      <c r="Z123" s="105">
        <f t="shared" si="85"/>
        <v>0</v>
      </c>
      <c r="AA123" s="103">
        <f t="shared" si="100"/>
        <v>0</v>
      </c>
    </row>
    <row r="124" spans="1:27" x14ac:dyDescent="0.2">
      <c r="A124" s="116">
        <v>1345</v>
      </c>
      <c r="B124" s="122" t="s">
        <v>17</v>
      </c>
      <c r="C124" s="15"/>
      <c r="D124" s="38"/>
      <c r="E124" s="141">
        <v>1</v>
      </c>
      <c r="F124" s="142"/>
      <c r="G124" s="143">
        <f t="shared" si="102"/>
        <v>1</v>
      </c>
      <c r="H124" s="141">
        <v>1</v>
      </c>
      <c r="I124" s="142" t="s">
        <v>226</v>
      </c>
      <c r="J124" s="144">
        <f>SUMIF(exportMMB!D:D,budgetMMB!A124,exportMMB!F:F)</f>
        <v>0</v>
      </c>
      <c r="K124" s="64">
        <f t="shared" si="92"/>
        <v>0</v>
      </c>
      <c r="N124" s="13">
        <f t="shared" si="93"/>
        <v>0</v>
      </c>
      <c r="O124" s="13">
        <f t="shared" si="94"/>
        <v>0</v>
      </c>
      <c r="P124" s="13">
        <f t="shared" si="95"/>
        <v>0</v>
      </c>
      <c r="Q124" s="13">
        <f t="shared" si="96"/>
        <v>0</v>
      </c>
      <c r="R124" s="13">
        <f t="shared" si="97"/>
        <v>0</v>
      </c>
      <c r="S124" s="14">
        <f t="shared" si="98"/>
        <v>0</v>
      </c>
      <c r="T124" s="86"/>
      <c r="U124" s="64">
        <f t="shared" si="99"/>
        <v>0</v>
      </c>
      <c r="V124" s="103"/>
      <c r="W124" s="103"/>
      <c r="X124" s="103"/>
      <c r="Y124" s="103"/>
      <c r="Z124" s="105">
        <f t="shared" si="85"/>
        <v>0</v>
      </c>
      <c r="AA124" s="111"/>
    </row>
    <row r="125" spans="1:27" x14ac:dyDescent="0.2">
      <c r="A125" s="116" t="s">
        <v>745</v>
      </c>
      <c r="B125" s="122" t="s">
        <v>740</v>
      </c>
      <c r="C125" s="15"/>
      <c r="E125" s="141">
        <v>1</v>
      </c>
      <c r="F125" s="142"/>
      <c r="G125" s="143">
        <f t="shared" si="102"/>
        <v>1</v>
      </c>
      <c r="H125" s="141">
        <v>1</v>
      </c>
      <c r="I125" s="142" t="s">
        <v>226</v>
      </c>
      <c r="J125" s="144">
        <f>SUMIF(exportMMB!D:D,budgetMMB!A125,exportMMB!F:F)</f>
        <v>0</v>
      </c>
      <c r="K125" s="64">
        <f t="shared" si="92"/>
        <v>0</v>
      </c>
      <c r="N125" s="13">
        <f t="shared" si="93"/>
        <v>0</v>
      </c>
      <c r="O125" s="13">
        <f t="shared" si="94"/>
        <v>0</v>
      </c>
      <c r="P125" s="13">
        <f t="shared" si="95"/>
        <v>0</v>
      </c>
      <c r="Q125" s="13">
        <f t="shared" si="96"/>
        <v>0</v>
      </c>
      <c r="R125" s="13">
        <f t="shared" si="97"/>
        <v>0</v>
      </c>
      <c r="S125" s="14">
        <f t="shared" si="98"/>
        <v>0</v>
      </c>
      <c r="T125" s="86"/>
      <c r="U125" s="64">
        <f t="shared" si="99"/>
        <v>0</v>
      </c>
      <c r="V125" s="103"/>
      <c r="W125" s="103"/>
      <c r="X125" s="103"/>
      <c r="Y125" s="103"/>
      <c r="Z125" s="105">
        <f t="shared" si="85"/>
        <v>0</v>
      </c>
      <c r="AA125" s="111"/>
    </row>
    <row r="126" spans="1:27" x14ac:dyDescent="0.2">
      <c r="A126" s="116" t="s">
        <v>295</v>
      </c>
      <c r="B126" s="122" t="s">
        <v>291</v>
      </c>
      <c r="C126" s="15"/>
      <c r="E126" s="141">
        <v>1</v>
      </c>
      <c r="F126" s="142"/>
      <c r="G126" s="143">
        <f t="shared" si="102"/>
        <v>1</v>
      </c>
      <c r="H126" s="141">
        <v>1</v>
      </c>
      <c r="I126" s="142" t="s">
        <v>226</v>
      </c>
      <c r="J126" s="144">
        <f>SUMIF(exportMMB!D:D,budgetMMB!A126,exportMMB!F:F)</f>
        <v>0</v>
      </c>
      <c r="K126" s="64">
        <f t="shared" si="92"/>
        <v>0</v>
      </c>
      <c r="N126" s="13">
        <f t="shared" si="93"/>
        <v>0</v>
      </c>
      <c r="O126" s="13">
        <f t="shared" si="94"/>
        <v>0</v>
      </c>
      <c r="P126" s="13">
        <f t="shared" si="95"/>
        <v>0</v>
      </c>
      <c r="Q126" s="13">
        <f t="shared" si="96"/>
        <v>0</v>
      </c>
      <c r="R126" s="13">
        <f t="shared" si="97"/>
        <v>0</v>
      </c>
      <c r="S126" s="14">
        <f t="shared" si="98"/>
        <v>0</v>
      </c>
      <c r="T126" s="86"/>
      <c r="U126" s="64">
        <f t="shared" si="99"/>
        <v>0</v>
      </c>
      <c r="V126" s="103"/>
      <c r="W126" s="103"/>
      <c r="X126" s="103"/>
      <c r="Y126" s="103"/>
      <c r="Z126" s="105">
        <f t="shared" si="85"/>
        <v>0</v>
      </c>
      <c r="AA126" s="111"/>
    </row>
    <row r="127" spans="1:27" x14ac:dyDescent="0.2">
      <c r="A127" s="116" t="s">
        <v>296</v>
      </c>
      <c r="B127" s="122" t="s">
        <v>742</v>
      </c>
      <c r="C127" s="15"/>
      <c r="E127" s="141">
        <v>1</v>
      </c>
      <c r="F127" s="142"/>
      <c r="G127" s="143">
        <f t="shared" si="102"/>
        <v>1</v>
      </c>
      <c r="H127" s="141">
        <v>1</v>
      </c>
      <c r="I127" s="142" t="s">
        <v>226</v>
      </c>
      <c r="J127" s="144">
        <f>SUMIF(exportMMB!D:D,budgetMMB!A127,exportMMB!F:F)</f>
        <v>0</v>
      </c>
      <c r="K127" s="64">
        <f t="shared" si="92"/>
        <v>0</v>
      </c>
      <c r="N127" s="13">
        <f t="shared" si="93"/>
        <v>0</v>
      </c>
      <c r="O127" s="13">
        <f t="shared" si="94"/>
        <v>0</v>
      </c>
      <c r="P127" s="13">
        <f t="shared" si="95"/>
        <v>0</v>
      </c>
      <c r="Q127" s="13">
        <f t="shared" si="96"/>
        <v>0</v>
      </c>
      <c r="R127" s="13">
        <f t="shared" si="97"/>
        <v>0</v>
      </c>
      <c r="S127" s="14">
        <f t="shared" si="98"/>
        <v>0</v>
      </c>
      <c r="T127" s="86"/>
      <c r="U127" s="64">
        <f t="shared" si="99"/>
        <v>0</v>
      </c>
      <c r="V127" s="103"/>
      <c r="W127" s="103"/>
      <c r="X127" s="103"/>
      <c r="Y127" s="103"/>
      <c r="Z127" s="105">
        <f t="shared" si="85"/>
        <v>0</v>
      </c>
      <c r="AA127" s="103">
        <f>U127</f>
        <v>0</v>
      </c>
    </row>
    <row r="128" spans="1:27" x14ac:dyDescent="0.2">
      <c r="A128" s="116" t="s">
        <v>297</v>
      </c>
      <c r="B128" s="122" t="s">
        <v>294</v>
      </c>
      <c r="C128" s="15"/>
      <c r="E128" s="141">
        <v>1</v>
      </c>
      <c r="F128" s="142"/>
      <c r="G128" s="143">
        <f t="shared" ref="G128" si="103">SUM(D128:F128)</f>
        <v>1</v>
      </c>
      <c r="H128" s="141">
        <v>1</v>
      </c>
      <c r="I128" s="142" t="s">
        <v>226</v>
      </c>
      <c r="J128" s="144">
        <f>SUMIF(exportMMB!D:D,budgetMMB!A128,exportMMB!F:F)</f>
        <v>0</v>
      </c>
      <c r="K128" s="64">
        <f t="shared" si="92"/>
        <v>0</v>
      </c>
      <c r="N128" s="13">
        <f t="shared" si="93"/>
        <v>0</v>
      </c>
      <c r="O128" s="13">
        <f t="shared" si="94"/>
        <v>0</v>
      </c>
      <c r="P128" s="13">
        <f t="shared" si="95"/>
        <v>0</v>
      </c>
      <c r="Q128" s="13">
        <f t="shared" si="96"/>
        <v>0</v>
      </c>
      <c r="R128" s="13">
        <f t="shared" si="97"/>
        <v>0</v>
      </c>
      <c r="S128" s="14">
        <f t="shared" si="98"/>
        <v>0</v>
      </c>
      <c r="T128" s="86"/>
      <c r="U128" s="64">
        <f t="shared" si="99"/>
        <v>0</v>
      </c>
      <c r="V128" s="103"/>
      <c r="W128" s="103"/>
      <c r="X128" s="103"/>
      <c r="Y128" s="103"/>
      <c r="Z128" s="105">
        <f t="shared" si="85"/>
        <v>0</v>
      </c>
      <c r="AA128" s="111"/>
    </row>
    <row r="129" spans="1:27" x14ac:dyDescent="0.2">
      <c r="A129" s="116">
        <v>1391</v>
      </c>
      <c r="B129" s="122" t="s">
        <v>651</v>
      </c>
      <c r="C129" s="15"/>
      <c r="D129" s="38"/>
      <c r="E129" s="141">
        <v>1</v>
      </c>
      <c r="F129" s="142"/>
      <c r="G129" s="143">
        <f t="shared" ref="G129:G134" si="104">SUM(D129:F129)</f>
        <v>1</v>
      </c>
      <c r="H129" s="141">
        <v>1</v>
      </c>
      <c r="I129" s="142" t="s">
        <v>226</v>
      </c>
      <c r="J129" s="144">
        <f>SUMIF(exportMMB!D:D,budgetMMB!A129,exportMMB!F:F)</f>
        <v>0</v>
      </c>
      <c r="K129" s="64">
        <f t="shared" si="92"/>
        <v>0</v>
      </c>
      <c r="N129" s="13">
        <f t="shared" si="93"/>
        <v>0</v>
      </c>
      <c r="O129" s="13">
        <f t="shared" si="94"/>
        <v>0</v>
      </c>
      <c r="P129" s="13">
        <f t="shared" si="95"/>
        <v>0</v>
      </c>
      <c r="Q129" s="13">
        <f t="shared" si="96"/>
        <v>0</v>
      </c>
      <c r="R129" s="13">
        <f t="shared" si="97"/>
        <v>0</v>
      </c>
      <c r="S129" s="14">
        <f t="shared" si="98"/>
        <v>0</v>
      </c>
      <c r="T129" s="86"/>
      <c r="U129" s="64">
        <f t="shared" si="99"/>
        <v>0</v>
      </c>
      <c r="V129" s="103"/>
      <c r="W129" s="103"/>
      <c r="X129" s="103"/>
      <c r="Y129" s="103"/>
      <c r="Z129" s="105">
        <f t="shared" si="85"/>
        <v>0</v>
      </c>
      <c r="AA129" s="111"/>
    </row>
    <row r="130" spans="1:27" x14ac:dyDescent="0.2">
      <c r="A130" s="116"/>
      <c r="B130" s="124" t="s">
        <v>265</v>
      </c>
      <c r="C130" s="15"/>
      <c r="D130" s="38"/>
      <c r="E130" s="141"/>
      <c r="F130" s="142"/>
      <c r="G130" s="143"/>
      <c r="H130" s="141"/>
      <c r="I130" s="142"/>
      <c r="J130" s="144"/>
      <c r="K130" s="66">
        <f>SUM(K118:K129)</f>
        <v>0</v>
      </c>
      <c r="L130" s="22"/>
      <c r="M130" s="22"/>
      <c r="N130" s="22">
        <f t="shared" ref="N130:Y130" si="105">SUM(N118:N129)</f>
        <v>0</v>
      </c>
      <c r="O130" s="22">
        <f t="shared" si="105"/>
        <v>0</v>
      </c>
      <c r="P130" s="22">
        <f t="shared" si="105"/>
        <v>0</v>
      </c>
      <c r="Q130" s="22">
        <f t="shared" si="105"/>
        <v>0</v>
      </c>
      <c r="R130" s="22">
        <f t="shared" si="105"/>
        <v>0</v>
      </c>
      <c r="S130" s="23">
        <f t="shared" si="105"/>
        <v>0</v>
      </c>
      <c r="T130" s="85">
        <f t="shared" si="105"/>
        <v>0</v>
      </c>
      <c r="U130" s="66">
        <f t="shared" si="105"/>
        <v>0</v>
      </c>
      <c r="V130" s="112">
        <f t="shared" si="105"/>
        <v>0</v>
      </c>
      <c r="W130" s="112">
        <f t="shared" si="105"/>
        <v>0</v>
      </c>
      <c r="X130" s="112"/>
      <c r="Y130" s="112">
        <f t="shared" si="105"/>
        <v>0</v>
      </c>
      <c r="Z130" s="66">
        <f>SUM(Z118:Z129)</f>
        <v>0</v>
      </c>
      <c r="AA130" s="112">
        <f>SUM(AA118:AA129)</f>
        <v>0</v>
      </c>
    </row>
    <row r="131" spans="1:27" x14ac:dyDescent="0.2">
      <c r="A131" s="116"/>
      <c r="B131" s="122"/>
      <c r="C131" s="15"/>
      <c r="E131" s="141"/>
      <c r="F131" s="142"/>
      <c r="G131" s="143"/>
      <c r="H131" s="141"/>
      <c r="I131" s="141"/>
      <c r="J131" s="144"/>
      <c r="P131" s="13"/>
      <c r="T131" s="86"/>
      <c r="U131" s="64"/>
      <c r="V131" s="103"/>
      <c r="W131" s="103"/>
      <c r="X131" s="103"/>
      <c r="Y131" s="103"/>
      <c r="AA131" s="103"/>
    </row>
    <row r="132" spans="1:27" x14ac:dyDescent="0.2">
      <c r="A132" s="118" t="s">
        <v>189</v>
      </c>
      <c r="B132" s="98" t="s">
        <v>229</v>
      </c>
      <c r="C132" s="15"/>
      <c r="D132" s="44"/>
      <c r="E132" s="141"/>
      <c r="F132" s="142"/>
      <c r="G132" s="143"/>
      <c r="H132" s="141"/>
      <c r="I132" s="142"/>
      <c r="J132" s="144"/>
      <c r="K132" s="65" t="s">
        <v>0</v>
      </c>
      <c r="L132" s="17"/>
      <c r="M132" s="17"/>
      <c r="N132" s="17" t="s">
        <v>0</v>
      </c>
      <c r="O132" s="17" t="s">
        <v>0</v>
      </c>
      <c r="P132" s="17" t="s">
        <v>0</v>
      </c>
      <c r="Q132" s="17" t="s">
        <v>0</v>
      </c>
      <c r="R132" s="17" t="s">
        <v>0</v>
      </c>
      <c r="S132" s="34" t="s">
        <v>0</v>
      </c>
      <c r="T132" s="87"/>
      <c r="U132" s="65" t="s">
        <v>0</v>
      </c>
      <c r="V132" s="103"/>
      <c r="W132" s="103"/>
      <c r="X132" s="103"/>
      <c r="Y132" s="103"/>
      <c r="AA132" s="103"/>
    </row>
    <row r="133" spans="1:27" x14ac:dyDescent="0.2">
      <c r="A133" s="116">
        <v>1401</v>
      </c>
      <c r="B133" s="99" t="s">
        <v>20</v>
      </c>
      <c r="C133" s="15"/>
      <c r="E133" s="141">
        <v>1</v>
      </c>
      <c r="F133" s="142"/>
      <c r="G133" s="143">
        <f t="shared" si="104"/>
        <v>1</v>
      </c>
      <c r="H133" s="141">
        <v>1</v>
      </c>
      <c r="I133" s="142" t="s">
        <v>226</v>
      </c>
      <c r="J133" s="144">
        <f>SUMIF(exportMMB!D:D,budgetMMB!A133,exportMMB!F:F)</f>
        <v>0</v>
      </c>
      <c r="K133" s="64">
        <f t="shared" ref="K133:K164" si="106">G133*H133*J133</f>
        <v>0</v>
      </c>
      <c r="N133" s="13">
        <f t="shared" ref="N133:N164" si="107">L133+M133</f>
        <v>0</v>
      </c>
      <c r="O133" s="13">
        <f t="shared" ref="O133:O164" si="108">MAX(K133-N133,0)</f>
        <v>0</v>
      </c>
      <c r="P133" s="13">
        <f t="shared" ref="P133:P164" si="109">N133+O133</f>
        <v>0</v>
      </c>
      <c r="Q133" s="13">
        <f t="shared" ref="Q133:Q164" si="110">K133-P133</f>
        <v>0</v>
      </c>
      <c r="R133" s="13">
        <f t="shared" ref="R133:R164" si="111">S133-K133</f>
        <v>0</v>
      </c>
      <c r="S133" s="14">
        <f t="shared" ref="S133:S164" si="112">K133</f>
        <v>0</v>
      </c>
      <c r="T133" s="86"/>
      <c r="U133" s="64">
        <f t="shared" ref="U133:U164" si="113">MAX(K133-SUM(V133:Y133),0)</f>
        <v>0</v>
      </c>
      <c r="V133" s="103"/>
      <c r="W133" s="103"/>
      <c r="X133" s="103"/>
      <c r="Y133" s="103"/>
      <c r="Z133" s="105">
        <f t="shared" ref="Z133:Z168" si="114">K133-SUM(U133:Y133)</f>
        <v>0</v>
      </c>
      <c r="AA133" s="103">
        <f>U133</f>
        <v>0</v>
      </c>
    </row>
    <row r="134" spans="1:27" x14ac:dyDescent="0.2">
      <c r="A134" s="116">
        <v>1402</v>
      </c>
      <c r="B134" s="99" t="s">
        <v>21</v>
      </c>
      <c r="C134" s="15"/>
      <c r="E134" s="141">
        <v>1</v>
      </c>
      <c r="F134" s="142"/>
      <c r="G134" s="143">
        <f t="shared" si="104"/>
        <v>1</v>
      </c>
      <c r="H134" s="141">
        <v>1</v>
      </c>
      <c r="I134" s="142" t="s">
        <v>226</v>
      </c>
      <c r="J134" s="144">
        <f>SUMIF(exportMMB!D:D,budgetMMB!A134,exportMMB!F:F)</f>
        <v>0</v>
      </c>
      <c r="K134" s="64">
        <f t="shared" si="106"/>
        <v>0</v>
      </c>
      <c r="N134" s="13">
        <f t="shared" si="107"/>
        <v>0</v>
      </c>
      <c r="O134" s="13">
        <f t="shared" si="108"/>
        <v>0</v>
      </c>
      <c r="P134" s="13">
        <f t="shared" si="109"/>
        <v>0</v>
      </c>
      <c r="Q134" s="13">
        <f t="shared" si="110"/>
        <v>0</v>
      </c>
      <c r="R134" s="13">
        <f t="shared" si="111"/>
        <v>0</v>
      </c>
      <c r="S134" s="14">
        <f t="shared" si="112"/>
        <v>0</v>
      </c>
      <c r="T134" s="86"/>
      <c r="U134" s="64">
        <f t="shared" si="113"/>
        <v>0</v>
      </c>
      <c r="V134" s="103"/>
      <c r="W134" s="103"/>
      <c r="X134" s="103"/>
      <c r="Y134" s="103"/>
      <c r="Z134" s="105">
        <f t="shared" si="114"/>
        <v>0</v>
      </c>
      <c r="AA134" s="103">
        <f>U134</f>
        <v>0</v>
      </c>
    </row>
    <row r="135" spans="1:27" x14ac:dyDescent="0.2">
      <c r="A135" s="116">
        <v>1403</v>
      </c>
      <c r="B135" s="99" t="s">
        <v>22</v>
      </c>
      <c r="C135" s="15"/>
      <c r="E135" s="141">
        <v>1</v>
      </c>
      <c r="F135" s="142"/>
      <c r="G135" s="143">
        <f t="shared" ref="G135:G142" si="115">SUM(D135:F135)</f>
        <v>1</v>
      </c>
      <c r="H135" s="141">
        <v>1</v>
      </c>
      <c r="I135" s="142" t="s">
        <v>226</v>
      </c>
      <c r="J135" s="144">
        <f>SUMIF(exportMMB!D:D,budgetMMB!A135,exportMMB!F:F)</f>
        <v>0</v>
      </c>
      <c r="K135" s="64">
        <f t="shared" si="106"/>
        <v>0</v>
      </c>
      <c r="N135" s="13">
        <f t="shared" si="107"/>
        <v>0</v>
      </c>
      <c r="O135" s="13">
        <f t="shared" si="108"/>
        <v>0</v>
      </c>
      <c r="P135" s="13">
        <f t="shared" si="109"/>
        <v>0</v>
      </c>
      <c r="Q135" s="13">
        <f t="shared" si="110"/>
        <v>0</v>
      </c>
      <c r="R135" s="13">
        <f t="shared" si="111"/>
        <v>0</v>
      </c>
      <c r="S135" s="14">
        <f t="shared" si="112"/>
        <v>0</v>
      </c>
      <c r="T135" s="86"/>
      <c r="U135" s="64">
        <f t="shared" si="113"/>
        <v>0</v>
      </c>
      <c r="V135" s="103"/>
      <c r="W135" s="103"/>
      <c r="X135" s="103"/>
      <c r="Y135" s="103"/>
      <c r="Z135" s="105">
        <f t="shared" si="114"/>
        <v>0</v>
      </c>
      <c r="AA135" s="103">
        <f>U135</f>
        <v>0</v>
      </c>
    </row>
    <row r="136" spans="1:27" x14ac:dyDescent="0.2">
      <c r="A136" s="116">
        <v>1404</v>
      </c>
      <c r="B136" s="99" t="s">
        <v>23</v>
      </c>
      <c r="C136" s="15"/>
      <c r="E136" s="141">
        <v>1</v>
      </c>
      <c r="F136" s="142"/>
      <c r="G136" s="143">
        <f t="shared" si="115"/>
        <v>1</v>
      </c>
      <c r="H136" s="141">
        <v>1</v>
      </c>
      <c r="I136" s="142" t="s">
        <v>226</v>
      </c>
      <c r="J136" s="144">
        <f>SUMIF(exportMMB!D:D,budgetMMB!A136,exportMMB!F:F)</f>
        <v>0</v>
      </c>
      <c r="K136" s="64">
        <f t="shared" si="106"/>
        <v>0</v>
      </c>
      <c r="N136" s="13">
        <f t="shared" si="107"/>
        <v>0</v>
      </c>
      <c r="O136" s="13">
        <f t="shared" si="108"/>
        <v>0</v>
      </c>
      <c r="P136" s="13">
        <f t="shared" si="109"/>
        <v>0</v>
      </c>
      <c r="Q136" s="13">
        <f t="shared" si="110"/>
        <v>0</v>
      </c>
      <c r="R136" s="13">
        <f t="shared" si="111"/>
        <v>0</v>
      </c>
      <c r="S136" s="14">
        <f t="shared" si="112"/>
        <v>0</v>
      </c>
      <c r="T136" s="86"/>
      <c r="U136" s="64">
        <f t="shared" si="113"/>
        <v>0</v>
      </c>
      <c r="V136" s="103"/>
      <c r="W136" s="103"/>
      <c r="X136" s="103"/>
      <c r="Y136" s="103"/>
      <c r="Z136" s="105">
        <f t="shared" si="114"/>
        <v>0</v>
      </c>
      <c r="AA136" s="103">
        <f>U136</f>
        <v>0</v>
      </c>
    </row>
    <row r="137" spans="1:27" x14ac:dyDescent="0.2">
      <c r="A137" s="116">
        <v>1405</v>
      </c>
      <c r="B137" s="99" t="s">
        <v>24</v>
      </c>
      <c r="C137" s="15"/>
      <c r="D137" s="44"/>
      <c r="E137" s="141">
        <v>1</v>
      </c>
      <c r="F137" s="142"/>
      <c r="G137" s="143">
        <f t="shared" si="115"/>
        <v>1</v>
      </c>
      <c r="H137" s="141">
        <v>1</v>
      </c>
      <c r="I137" s="142" t="s">
        <v>226</v>
      </c>
      <c r="J137" s="144">
        <f>SUMIF(exportMMB!D:D,budgetMMB!A137,exportMMB!F:F)</f>
        <v>0</v>
      </c>
      <c r="K137" s="64">
        <f t="shared" si="106"/>
        <v>0</v>
      </c>
      <c r="N137" s="13">
        <f t="shared" si="107"/>
        <v>0</v>
      </c>
      <c r="O137" s="13">
        <f t="shared" si="108"/>
        <v>0</v>
      </c>
      <c r="P137" s="13">
        <f t="shared" si="109"/>
        <v>0</v>
      </c>
      <c r="Q137" s="13">
        <f t="shared" si="110"/>
        <v>0</v>
      </c>
      <c r="R137" s="13">
        <f t="shared" si="111"/>
        <v>0</v>
      </c>
      <c r="S137" s="14">
        <f t="shared" si="112"/>
        <v>0</v>
      </c>
      <c r="T137" s="86"/>
      <c r="U137" s="64">
        <f t="shared" si="113"/>
        <v>0</v>
      </c>
      <c r="V137" s="103"/>
      <c r="W137" s="103"/>
      <c r="X137" s="103"/>
      <c r="Y137" s="103"/>
      <c r="Z137" s="105">
        <f t="shared" si="114"/>
        <v>0</v>
      </c>
      <c r="AA137" s="103">
        <f>U137</f>
        <v>0</v>
      </c>
    </row>
    <row r="138" spans="1:27" x14ac:dyDescent="0.2">
      <c r="A138" s="116">
        <v>1406</v>
      </c>
      <c r="B138" s="99" t="s">
        <v>298</v>
      </c>
      <c r="C138" s="15"/>
      <c r="D138" s="44"/>
      <c r="E138" s="141">
        <v>1</v>
      </c>
      <c r="F138" s="142"/>
      <c r="G138" s="143">
        <f t="shared" si="115"/>
        <v>1</v>
      </c>
      <c r="H138" s="141">
        <v>1</v>
      </c>
      <c r="I138" s="142" t="s">
        <v>226</v>
      </c>
      <c r="J138" s="144">
        <f>SUMIF(exportMMB!D:D,budgetMMB!A138,exportMMB!F:F)</f>
        <v>0</v>
      </c>
      <c r="K138" s="64">
        <f t="shared" si="106"/>
        <v>0</v>
      </c>
      <c r="N138" s="13">
        <f t="shared" si="107"/>
        <v>0</v>
      </c>
      <c r="O138" s="13">
        <f t="shared" si="108"/>
        <v>0</v>
      </c>
      <c r="P138" s="13">
        <f t="shared" si="109"/>
        <v>0</v>
      </c>
      <c r="Q138" s="13">
        <f t="shared" si="110"/>
        <v>0</v>
      </c>
      <c r="R138" s="13">
        <f t="shared" si="111"/>
        <v>0</v>
      </c>
      <c r="S138" s="14">
        <f t="shared" si="112"/>
        <v>0</v>
      </c>
      <c r="T138" s="86"/>
      <c r="U138" s="64">
        <f t="shared" si="113"/>
        <v>0</v>
      </c>
      <c r="V138" s="103"/>
      <c r="W138" s="103"/>
      <c r="X138" s="103"/>
      <c r="Y138" s="103"/>
      <c r="Z138" s="105">
        <f t="shared" si="114"/>
        <v>0</v>
      </c>
      <c r="AA138" s="103">
        <f t="shared" ref="AA138:AA163" si="116">U138</f>
        <v>0</v>
      </c>
    </row>
    <row r="139" spans="1:27" x14ac:dyDescent="0.2">
      <c r="A139" s="116">
        <v>1407</v>
      </c>
      <c r="B139" s="99" t="s">
        <v>299</v>
      </c>
      <c r="C139" s="15"/>
      <c r="D139" s="44"/>
      <c r="E139" s="141">
        <v>1</v>
      </c>
      <c r="F139" s="142"/>
      <c r="G139" s="143">
        <f t="shared" si="115"/>
        <v>1</v>
      </c>
      <c r="H139" s="141">
        <v>1</v>
      </c>
      <c r="I139" s="142" t="s">
        <v>226</v>
      </c>
      <c r="J139" s="144">
        <f>SUMIF(exportMMB!D:D,budgetMMB!A139,exportMMB!F:F)</f>
        <v>0</v>
      </c>
      <c r="K139" s="64">
        <f t="shared" si="106"/>
        <v>0</v>
      </c>
      <c r="N139" s="13">
        <f t="shared" si="107"/>
        <v>0</v>
      </c>
      <c r="O139" s="13">
        <f t="shared" si="108"/>
        <v>0</v>
      </c>
      <c r="P139" s="13">
        <f t="shared" si="109"/>
        <v>0</v>
      </c>
      <c r="Q139" s="13">
        <f t="shared" si="110"/>
        <v>0</v>
      </c>
      <c r="R139" s="13">
        <f t="shared" si="111"/>
        <v>0</v>
      </c>
      <c r="S139" s="14">
        <f t="shared" si="112"/>
        <v>0</v>
      </c>
      <c r="T139" s="86"/>
      <c r="U139" s="64">
        <f t="shared" si="113"/>
        <v>0</v>
      </c>
      <c r="V139" s="103"/>
      <c r="W139" s="103"/>
      <c r="X139" s="103"/>
      <c r="Y139" s="103"/>
      <c r="Z139" s="105">
        <f t="shared" si="114"/>
        <v>0</v>
      </c>
      <c r="AA139" s="103">
        <f t="shared" si="116"/>
        <v>0</v>
      </c>
    </row>
    <row r="140" spans="1:27" x14ac:dyDescent="0.2">
      <c r="A140" s="116">
        <v>1408</v>
      </c>
      <c r="B140" s="99" t="s">
        <v>300</v>
      </c>
      <c r="C140" s="15"/>
      <c r="D140" s="44"/>
      <c r="E140" s="141">
        <v>1</v>
      </c>
      <c r="F140" s="142"/>
      <c r="G140" s="143">
        <f t="shared" si="115"/>
        <v>1</v>
      </c>
      <c r="H140" s="141">
        <v>1</v>
      </c>
      <c r="I140" s="142" t="s">
        <v>226</v>
      </c>
      <c r="J140" s="144">
        <f>SUMIF(exportMMB!D:D,budgetMMB!A140,exportMMB!F:F)</f>
        <v>0</v>
      </c>
      <c r="K140" s="64">
        <f t="shared" si="106"/>
        <v>0</v>
      </c>
      <c r="N140" s="13">
        <f t="shared" si="107"/>
        <v>0</v>
      </c>
      <c r="O140" s="13">
        <f t="shared" si="108"/>
        <v>0</v>
      </c>
      <c r="P140" s="13">
        <f t="shared" si="109"/>
        <v>0</v>
      </c>
      <c r="Q140" s="13">
        <f t="shared" si="110"/>
        <v>0</v>
      </c>
      <c r="R140" s="13">
        <f t="shared" si="111"/>
        <v>0</v>
      </c>
      <c r="S140" s="14">
        <f t="shared" si="112"/>
        <v>0</v>
      </c>
      <c r="T140" s="86"/>
      <c r="U140" s="64">
        <f t="shared" si="113"/>
        <v>0</v>
      </c>
      <c r="V140" s="103"/>
      <c r="W140" s="103"/>
      <c r="X140" s="103"/>
      <c r="Y140" s="103"/>
      <c r="Z140" s="105">
        <f t="shared" si="114"/>
        <v>0</v>
      </c>
      <c r="AA140" s="103">
        <f t="shared" si="116"/>
        <v>0</v>
      </c>
    </row>
    <row r="141" spans="1:27" x14ac:dyDescent="0.2">
      <c r="A141" s="116">
        <v>1409</v>
      </c>
      <c r="B141" s="99" t="s">
        <v>301</v>
      </c>
      <c r="C141" s="15"/>
      <c r="D141" s="44"/>
      <c r="E141" s="141">
        <v>1</v>
      </c>
      <c r="F141" s="142"/>
      <c r="G141" s="143">
        <f t="shared" si="115"/>
        <v>1</v>
      </c>
      <c r="H141" s="141">
        <v>1</v>
      </c>
      <c r="I141" s="142" t="s">
        <v>226</v>
      </c>
      <c r="J141" s="144">
        <f>SUMIF(exportMMB!D:D,budgetMMB!A141,exportMMB!F:F)</f>
        <v>0</v>
      </c>
      <c r="K141" s="64">
        <f t="shared" si="106"/>
        <v>0</v>
      </c>
      <c r="N141" s="13">
        <f t="shared" si="107"/>
        <v>0</v>
      </c>
      <c r="O141" s="13">
        <f t="shared" si="108"/>
        <v>0</v>
      </c>
      <c r="P141" s="13">
        <f t="shared" si="109"/>
        <v>0</v>
      </c>
      <c r="Q141" s="13">
        <f t="shared" si="110"/>
        <v>0</v>
      </c>
      <c r="R141" s="13">
        <f t="shared" si="111"/>
        <v>0</v>
      </c>
      <c r="S141" s="14">
        <f t="shared" si="112"/>
        <v>0</v>
      </c>
      <c r="T141" s="86"/>
      <c r="U141" s="64">
        <f t="shared" si="113"/>
        <v>0</v>
      </c>
      <c r="V141" s="103"/>
      <c r="W141" s="103"/>
      <c r="X141" s="103"/>
      <c r="Y141" s="103"/>
      <c r="Z141" s="105">
        <f t="shared" si="114"/>
        <v>0</v>
      </c>
      <c r="AA141" s="103">
        <f t="shared" si="116"/>
        <v>0</v>
      </c>
    </row>
    <row r="142" spans="1:27" x14ac:dyDescent="0.2">
      <c r="A142" s="116">
        <v>1410</v>
      </c>
      <c r="B142" s="99" t="s">
        <v>302</v>
      </c>
      <c r="C142" s="15"/>
      <c r="D142" s="44"/>
      <c r="E142" s="141">
        <v>1</v>
      </c>
      <c r="F142" s="142"/>
      <c r="G142" s="143">
        <f t="shared" si="115"/>
        <v>1</v>
      </c>
      <c r="H142" s="141">
        <v>1</v>
      </c>
      <c r="I142" s="142" t="s">
        <v>226</v>
      </c>
      <c r="J142" s="144">
        <f>SUMIF(exportMMB!D:D,budgetMMB!A142,exportMMB!F:F)</f>
        <v>0</v>
      </c>
      <c r="K142" s="64">
        <f t="shared" si="106"/>
        <v>0</v>
      </c>
      <c r="N142" s="13">
        <f t="shared" si="107"/>
        <v>0</v>
      </c>
      <c r="O142" s="13">
        <f t="shared" si="108"/>
        <v>0</v>
      </c>
      <c r="P142" s="13">
        <f t="shared" si="109"/>
        <v>0</v>
      </c>
      <c r="Q142" s="13">
        <f t="shared" si="110"/>
        <v>0</v>
      </c>
      <c r="R142" s="13">
        <f t="shared" si="111"/>
        <v>0</v>
      </c>
      <c r="S142" s="14">
        <f t="shared" si="112"/>
        <v>0</v>
      </c>
      <c r="T142" s="86"/>
      <c r="U142" s="64">
        <f t="shared" si="113"/>
        <v>0</v>
      </c>
      <c r="V142" s="103"/>
      <c r="W142" s="103"/>
      <c r="X142" s="103"/>
      <c r="Y142" s="103"/>
      <c r="Z142" s="105">
        <f t="shared" si="114"/>
        <v>0</v>
      </c>
      <c r="AA142" s="103">
        <f t="shared" si="116"/>
        <v>0</v>
      </c>
    </row>
    <row r="143" spans="1:27" x14ac:dyDescent="0.2">
      <c r="A143" s="116" t="s">
        <v>689</v>
      </c>
      <c r="B143" s="99" t="s">
        <v>303</v>
      </c>
      <c r="C143" s="15"/>
      <c r="D143" s="44"/>
      <c r="E143" s="141">
        <v>1</v>
      </c>
      <c r="F143" s="142"/>
      <c r="G143" s="143">
        <f t="shared" ref="G143:G147" si="117">SUM(D143:F143)</f>
        <v>1</v>
      </c>
      <c r="H143" s="141">
        <v>1</v>
      </c>
      <c r="I143" s="142" t="s">
        <v>226</v>
      </c>
      <c r="J143" s="144">
        <f>SUMIF(exportMMB!D:D,budgetMMB!A143,exportMMB!F:F)</f>
        <v>0</v>
      </c>
      <c r="K143" s="64">
        <f t="shared" si="106"/>
        <v>0</v>
      </c>
      <c r="N143" s="13">
        <f t="shared" si="107"/>
        <v>0</v>
      </c>
      <c r="O143" s="13">
        <f t="shared" si="108"/>
        <v>0</v>
      </c>
      <c r="P143" s="13">
        <f t="shared" si="109"/>
        <v>0</v>
      </c>
      <c r="Q143" s="13">
        <f t="shared" si="110"/>
        <v>0</v>
      </c>
      <c r="R143" s="13">
        <f t="shared" si="111"/>
        <v>0</v>
      </c>
      <c r="S143" s="14">
        <f t="shared" si="112"/>
        <v>0</v>
      </c>
      <c r="T143" s="86"/>
      <c r="U143" s="64">
        <f t="shared" si="113"/>
        <v>0</v>
      </c>
      <c r="V143" s="103"/>
      <c r="W143" s="103"/>
      <c r="X143" s="103"/>
      <c r="Y143" s="103"/>
      <c r="Z143" s="105">
        <f t="shared" si="114"/>
        <v>0</v>
      </c>
      <c r="AA143" s="103">
        <f t="shared" si="116"/>
        <v>0</v>
      </c>
    </row>
    <row r="144" spans="1:27" x14ac:dyDescent="0.2">
      <c r="A144" s="116" t="s">
        <v>691</v>
      </c>
      <c r="B144" s="99" t="s">
        <v>690</v>
      </c>
      <c r="C144" s="15"/>
      <c r="D144" s="44"/>
      <c r="E144" s="141">
        <v>1</v>
      </c>
      <c r="F144" s="142"/>
      <c r="G144" s="143">
        <f t="shared" si="117"/>
        <v>1</v>
      </c>
      <c r="H144" s="141">
        <v>1</v>
      </c>
      <c r="I144" s="142" t="s">
        <v>226</v>
      </c>
      <c r="J144" s="144">
        <f>SUMIF(exportMMB!D:D,budgetMMB!A144,exportMMB!F:F)</f>
        <v>0</v>
      </c>
      <c r="K144" s="64">
        <f t="shared" si="106"/>
        <v>0</v>
      </c>
      <c r="N144" s="13">
        <f t="shared" si="107"/>
        <v>0</v>
      </c>
      <c r="O144" s="13">
        <f t="shared" si="108"/>
        <v>0</v>
      </c>
      <c r="P144" s="13">
        <f t="shared" si="109"/>
        <v>0</v>
      </c>
      <c r="Q144" s="13">
        <f t="shared" si="110"/>
        <v>0</v>
      </c>
      <c r="R144" s="13">
        <f t="shared" si="111"/>
        <v>0</v>
      </c>
      <c r="S144" s="14">
        <f t="shared" si="112"/>
        <v>0</v>
      </c>
      <c r="T144" s="86"/>
      <c r="U144" s="64">
        <f t="shared" si="113"/>
        <v>0</v>
      </c>
      <c r="V144" s="103"/>
      <c r="W144" s="103"/>
      <c r="X144" s="103"/>
      <c r="Y144" s="103"/>
      <c r="Z144" s="105">
        <f t="shared" si="114"/>
        <v>0</v>
      </c>
      <c r="AA144" s="103">
        <f t="shared" si="116"/>
        <v>0</v>
      </c>
    </row>
    <row r="145" spans="1:27" x14ac:dyDescent="0.2">
      <c r="A145" s="116" t="s">
        <v>693</v>
      </c>
      <c r="B145" s="99" t="s">
        <v>692</v>
      </c>
      <c r="C145" s="15"/>
      <c r="D145" s="44"/>
      <c r="E145" s="141">
        <v>1</v>
      </c>
      <c r="F145" s="142"/>
      <c r="G145" s="143">
        <f t="shared" si="117"/>
        <v>1</v>
      </c>
      <c r="H145" s="141">
        <v>1</v>
      </c>
      <c r="I145" s="142" t="s">
        <v>226</v>
      </c>
      <c r="J145" s="144">
        <f>SUMIF(exportMMB!D:D,budgetMMB!A145,exportMMB!F:F)</f>
        <v>0</v>
      </c>
      <c r="K145" s="64">
        <f t="shared" si="106"/>
        <v>0</v>
      </c>
      <c r="N145" s="13">
        <f t="shared" si="107"/>
        <v>0</v>
      </c>
      <c r="O145" s="13">
        <f t="shared" si="108"/>
        <v>0</v>
      </c>
      <c r="P145" s="13">
        <f t="shared" si="109"/>
        <v>0</v>
      </c>
      <c r="Q145" s="13">
        <f t="shared" si="110"/>
        <v>0</v>
      </c>
      <c r="R145" s="13">
        <f t="shared" si="111"/>
        <v>0</v>
      </c>
      <c r="S145" s="14">
        <f t="shared" si="112"/>
        <v>0</v>
      </c>
      <c r="T145" s="86"/>
      <c r="U145" s="64">
        <f t="shared" si="113"/>
        <v>0</v>
      </c>
      <c r="V145" s="103"/>
      <c r="W145" s="103"/>
      <c r="X145" s="103"/>
      <c r="Y145" s="103"/>
      <c r="Z145" s="105">
        <f t="shared" si="114"/>
        <v>0</v>
      </c>
      <c r="AA145" s="103">
        <f t="shared" si="116"/>
        <v>0</v>
      </c>
    </row>
    <row r="146" spans="1:27" x14ac:dyDescent="0.2">
      <c r="A146" s="116" t="s">
        <v>695</v>
      </c>
      <c r="B146" s="99" t="s">
        <v>694</v>
      </c>
      <c r="C146" s="15"/>
      <c r="D146" s="44"/>
      <c r="E146" s="141">
        <v>1</v>
      </c>
      <c r="F146" s="142"/>
      <c r="G146" s="143">
        <f t="shared" si="117"/>
        <v>1</v>
      </c>
      <c r="H146" s="141">
        <v>1</v>
      </c>
      <c r="I146" s="142" t="s">
        <v>226</v>
      </c>
      <c r="J146" s="144">
        <f>SUMIF(exportMMB!D:D,budgetMMB!A146,exportMMB!F:F)</f>
        <v>0</v>
      </c>
      <c r="K146" s="64">
        <f t="shared" si="106"/>
        <v>0</v>
      </c>
      <c r="N146" s="13">
        <f t="shared" si="107"/>
        <v>0</v>
      </c>
      <c r="O146" s="13">
        <f t="shared" si="108"/>
        <v>0</v>
      </c>
      <c r="P146" s="13">
        <f t="shared" si="109"/>
        <v>0</v>
      </c>
      <c r="Q146" s="13">
        <f t="shared" si="110"/>
        <v>0</v>
      </c>
      <c r="R146" s="13">
        <f t="shared" si="111"/>
        <v>0</v>
      </c>
      <c r="S146" s="14">
        <f t="shared" si="112"/>
        <v>0</v>
      </c>
      <c r="T146" s="86"/>
      <c r="U146" s="64">
        <f t="shared" si="113"/>
        <v>0</v>
      </c>
      <c r="V146" s="103"/>
      <c r="W146" s="103"/>
      <c r="X146" s="103"/>
      <c r="Y146" s="103"/>
      <c r="Z146" s="105">
        <f t="shared" si="114"/>
        <v>0</v>
      </c>
      <c r="AA146" s="103">
        <f t="shared" si="116"/>
        <v>0</v>
      </c>
    </row>
    <row r="147" spans="1:27" x14ac:dyDescent="0.2">
      <c r="A147" s="116" t="s">
        <v>697</v>
      </c>
      <c r="B147" s="99" t="s">
        <v>696</v>
      </c>
      <c r="C147" s="15"/>
      <c r="D147" s="44"/>
      <c r="E147" s="141">
        <v>1</v>
      </c>
      <c r="F147" s="142"/>
      <c r="G147" s="143">
        <f t="shared" si="117"/>
        <v>1</v>
      </c>
      <c r="H147" s="141">
        <v>1</v>
      </c>
      <c r="I147" s="142" t="s">
        <v>226</v>
      </c>
      <c r="J147" s="144">
        <f>SUMIF(exportMMB!D:D,budgetMMB!A147,exportMMB!F:F)</f>
        <v>0</v>
      </c>
      <c r="K147" s="64">
        <f t="shared" si="106"/>
        <v>0</v>
      </c>
      <c r="N147" s="13">
        <f t="shared" si="107"/>
        <v>0</v>
      </c>
      <c r="O147" s="13">
        <f t="shared" si="108"/>
        <v>0</v>
      </c>
      <c r="P147" s="13">
        <f t="shared" si="109"/>
        <v>0</v>
      </c>
      <c r="Q147" s="13">
        <f t="shared" si="110"/>
        <v>0</v>
      </c>
      <c r="R147" s="13">
        <f t="shared" si="111"/>
        <v>0</v>
      </c>
      <c r="S147" s="14">
        <f t="shared" si="112"/>
        <v>0</v>
      </c>
      <c r="T147" s="86"/>
      <c r="U147" s="64">
        <f t="shared" si="113"/>
        <v>0</v>
      </c>
      <c r="V147" s="103"/>
      <c r="W147" s="103"/>
      <c r="X147" s="103"/>
      <c r="Y147" s="103"/>
      <c r="Z147" s="105">
        <f t="shared" si="114"/>
        <v>0</v>
      </c>
      <c r="AA147" s="103">
        <f t="shared" si="116"/>
        <v>0</v>
      </c>
    </row>
    <row r="148" spans="1:27" x14ac:dyDescent="0.2">
      <c r="A148" s="116" t="s">
        <v>699</v>
      </c>
      <c r="B148" s="99" t="s">
        <v>698</v>
      </c>
      <c r="C148" s="15"/>
      <c r="D148" s="44"/>
      <c r="E148" s="141">
        <v>1</v>
      </c>
      <c r="F148" s="142"/>
      <c r="G148" s="143">
        <f t="shared" ref="G148" si="118">SUM(D148:F148)</f>
        <v>1</v>
      </c>
      <c r="H148" s="141">
        <v>1</v>
      </c>
      <c r="I148" s="142" t="s">
        <v>226</v>
      </c>
      <c r="J148" s="144">
        <f>SUMIF(exportMMB!D:D,budgetMMB!A148,exportMMB!F:F)</f>
        <v>0</v>
      </c>
      <c r="K148" s="64">
        <f t="shared" si="106"/>
        <v>0</v>
      </c>
      <c r="N148" s="13">
        <f t="shared" si="107"/>
        <v>0</v>
      </c>
      <c r="O148" s="13">
        <f t="shared" si="108"/>
        <v>0</v>
      </c>
      <c r="P148" s="13">
        <f t="shared" si="109"/>
        <v>0</v>
      </c>
      <c r="Q148" s="13">
        <f t="shared" si="110"/>
        <v>0</v>
      </c>
      <c r="R148" s="13">
        <f t="shared" si="111"/>
        <v>0</v>
      </c>
      <c r="S148" s="14">
        <f t="shared" si="112"/>
        <v>0</v>
      </c>
      <c r="T148" s="86"/>
      <c r="U148" s="64">
        <f t="shared" si="113"/>
        <v>0</v>
      </c>
      <c r="V148" s="103"/>
      <c r="W148" s="103"/>
      <c r="X148" s="103"/>
      <c r="Y148" s="103"/>
      <c r="Z148" s="105">
        <f t="shared" si="114"/>
        <v>0</v>
      </c>
      <c r="AA148" s="103">
        <f t="shared" si="116"/>
        <v>0</v>
      </c>
    </row>
    <row r="149" spans="1:27" x14ac:dyDescent="0.2">
      <c r="A149" s="116" t="s">
        <v>701</v>
      </c>
      <c r="B149" s="99" t="s">
        <v>700</v>
      </c>
      <c r="C149" s="15"/>
      <c r="D149" s="44"/>
      <c r="E149" s="141">
        <v>1</v>
      </c>
      <c r="F149" s="142"/>
      <c r="G149" s="143">
        <f t="shared" ref="G149:G154" si="119">SUM(D149:F149)</f>
        <v>1</v>
      </c>
      <c r="H149" s="141">
        <v>1</v>
      </c>
      <c r="I149" s="142" t="s">
        <v>226</v>
      </c>
      <c r="J149" s="144">
        <f>SUMIF(exportMMB!D:D,budgetMMB!A149,exportMMB!F:F)</f>
        <v>0</v>
      </c>
      <c r="K149" s="64">
        <f t="shared" si="106"/>
        <v>0</v>
      </c>
      <c r="N149" s="13">
        <f t="shared" si="107"/>
        <v>0</v>
      </c>
      <c r="O149" s="13">
        <f t="shared" si="108"/>
        <v>0</v>
      </c>
      <c r="P149" s="13">
        <f t="shared" si="109"/>
        <v>0</v>
      </c>
      <c r="Q149" s="13">
        <f t="shared" si="110"/>
        <v>0</v>
      </c>
      <c r="R149" s="13">
        <f t="shared" si="111"/>
        <v>0</v>
      </c>
      <c r="S149" s="14">
        <f t="shared" si="112"/>
        <v>0</v>
      </c>
      <c r="T149" s="86"/>
      <c r="U149" s="64">
        <f t="shared" si="113"/>
        <v>0</v>
      </c>
      <c r="V149" s="103"/>
      <c r="W149" s="103"/>
      <c r="X149" s="103"/>
      <c r="Y149" s="103"/>
      <c r="Z149" s="105">
        <f t="shared" si="114"/>
        <v>0</v>
      </c>
      <c r="AA149" s="103">
        <f t="shared" si="116"/>
        <v>0</v>
      </c>
    </row>
    <row r="150" spans="1:27" x14ac:dyDescent="0.2">
      <c r="A150" s="116" t="s">
        <v>703</v>
      </c>
      <c r="B150" s="99" t="s">
        <v>702</v>
      </c>
      <c r="C150" s="15"/>
      <c r="D150" s="44"/>
      <c r="E150" s="141">
        <v>1</v>
      </c>
      <c r="F150" s="142"/>
      <c r="G150" s="143">
        <f t="shared" si="119"/>
        <v>1</v>
      </c>
      <c r="H150" s="141">
        <v>1</v>
      </c>
      <c r="I150" s="142" t="s">
        <v>226</v>
      </c>
      <c r="J150" s="144">
        <f>SUMIF(exportMMB!D:D,budgetMMB!A150,exportMMB!F:F)</f>
        <v>0</v>
      </c>
      <c r="K150" s="64">
        <f t="shared" si="106"/>
        <v>0</v>
      </c>
      <c r="N150" s="13">
        <f t="shared" si="107"/>
        <v>0</v>
      </c>
      <c r="O150" s="13">
        <f t="shared" si="108"/>
        <v>0</v>
      </c>
      <c r="P150" s="13">
        <f t="shared" si="109"/>
        <v>0</v>
      </c>
      <c r="Q150" s="13">
        <f t="shared" si="110"/>
        <v>0</v>
      </c>
      <c r="R150" s="13">
        <f t="shared" si="111"/>
        <v>0</v>
      </c>
      <c r="S150" s="14">
        <f t="shared" si="112"/>
        <v>0</v>
      </c>
      <c r="T150" s="86"/>
      <c r="U150" s="64">
        <f t="shared" si="113"/>
        <v>0</v>
      </c>
      <c r="V150" s="103"/>
      <c r="W150" s="103"/>
      <c r="X150" s="103"/>
      <c r="Y150" s="103"/>
      <c r="Z150" s="105">
        <f t="shared" si="114"/>
        <v>0</v>
      </c>
      <c r="AA150" s="103">
        <f t="shared" si="116"/>
        <v>0</v>
      </c>
    </row>
    <row r="151" spans="1:27" x14ac:dyDescent="0.2">
      <c r="A151" s="116" t="s">
        <v>705</v>
      </c>
      <c r="B151" s="99" t="s">
        <v>704</v>
      </c>
      <c r="C151" s="15"/>
      <c r="D151" s="44"/>
      <c r="E151" s="141">
        <v>1</v>
      </c>
      <c r="F151" s="142"/>
      <c r="G151" s="143">
        <f t="shared" si="119"/>
        <v>1</v>
      </c>
      <c r="H151" s="141">
        <v>1</v>
      </c>
      <c r="I151" s="142" t="s">
        <v>226</v>
      </c>
      <c r="J151" s="144">
        <f>SUMIF(exportMMB!D:D,budgetMMB!A151,exportMMB!F:F)</f>
        <v>0</v>
      </c>
      <c r="K151" s="64">
        <f t="shared" si="106"/>
        <v>0</v>
      </c>
      <c r="N151" s="13">
        <f t="shared" si="107"/>
        <v>0</v>
      </c>
      <c r="O151" s="13">
        <f t="shared" si="108"/>
        <v>0</v>
      </c>
      <c r="P151" s="13">
        <f t="shared" si="109"/>
        <v>0</v>
      </c>
      <c r="Q151" s="13">
        <f t="shared" si="110"/>
        <v>0</v>
      </c>
      <c r="R151" s="13">
        <f t="shared" si="111"/>
        <v>0</v>
      </c>
      <c r="S151" s="14">
        <f t="shared" si="112"/>
        <v>0</v>
      </c>
      <c r="T151" s="86"/>
      <c r="U151" s="64">
        <f t="shared" si="113"/>
        <v>0</v>
      </c>
      <c r="V151" s="103"/>
      <c r="W151" s="103"/>
      <c r="X151" s="103"/>
      <c r="Y151" s="103"/>
      <c r="Z151" s="105">
        <f t="shared" si="114"/>
        <v>0</v>
      </c>
      <c r="AA151" s="103">
        <f t="shared" si="116"/>
        <v>0</v>
      </c>
    </row>
    <row r="152" spans="1:27" x14ac:dyDescent="0.2">
      <c r="A152" s="116">
        <v>1420</v>
      </c>
      <c r="B152" s="122" t="s">
        <v>25</v>
      </c>
      <c r="C152" s="15"/>
      <c r="E152" s="141">
        <v>1</v>
      </c>
      <c r="F152" s="142"/>
      <c r="G152" s="143">
        <f t="shared" si="119"/>
        <v>1</v>
      </c>
      <c r="H152" s="141">
        <v>1</v>
      </c>
      <c r="I152" s="142" t="s">
        <v>226</v>
      </c>
      <c r="J152" s="144">
        <f>SUMIF(exportMMB!D:D,budgetMMB!A152,exportMMB!F:F)</f>
        <v>0</v>
      </c>
      <c r="K152" s="64">
        <f t="shared" si="106"/>
        <v>0</v>
      </c>
      <c r="N152" s="13">
        <f t="shared" si="107"/>
        <v>0</v>
      </c>
      <c r="O152" s="13">
        <f t="shared" si="108"/>
        <v>0</v>
      </c>
      <c r="P152" s="13">
        <f t="shared" si="109"/>
        <v>0</v>
      </c>
      <c r="Q152" s="13">
        <f t="shared" si="110"/>
        <v>0</v>
      </c>
      <c r="R152" s="13">
        <f t="shared" si="111"/>
        <v>0</v>
      </c>
      <c r="S152" s="14">
        <f t="shared" si="112"/>
        <v>0</v>
      </c>
      <c r="T152" s="86"/>
      <c r="U152" s="64">
        <f t="shared" si="113"/>
        <v>0</v>
      </c>
      <c r="V152" s="103"/>
      <c r="W152" s="103"/>
      <c r="X152" s="103"/>
      <c r="Y152" s="103"/>
      <c r="Z152" s="105">
        <f t="shared" si="114"/>
        <v>0</v>
      </c>
      <c r="AA152" s="103">
        <f t="shared" si="116"/>
        <v>0</v>
      </c>
    </row>
    <row r="153" spans="1:27" x14ac:dyDescent="0.2">
      <c r="A153" s="116">
        <v>1421</v>
      </c>
      <c r="B153" s="122" t="s">
        <v>26</v>
      </c>
      <c r="C153" s="15"/>
      <c r="D153" s="44"/>
      <c r="E153" s="141">
        <v>1</v>
      </c>
      <c r="F153" s="142"/>
      <c r="G153" s="143">
        <f t="shared" si="119"/>
        <v>1</v>
      </c>
      <c r="H153" s="141">
        <v>1</v>
      </c>
      <c r="I153" s="142" t="s">
        <v>226</v>
      </c>
      <c r="J153" s="144">
        <f>SUMIF(exportMMB!D:D,budgetMMB!A153,exportMMB!F:F)</f>
        <v>0</v>
      </c>
      <c r="K153" s="64">
        <f t="shared" si="106"/>
        <v>0</v>
      </c>
      <c r="N153" s="13">
        <f t="shared" si="107"/>
        <v>0</v>
      </c>
      <c r="O153" s="13">
        <f t="shared" si="108"/>
        <v>0</v>
      </c>
      <c r="P153" s="13">
        <f t="shared" si="109"/>
        <v>0</v>
      </c>
      <c r="Q153" s="13">
        <f t="shared" si="110"/>
        <v>0</v>
      </c>
      <c r="R153" s="13">
        <f t="shared" si="111"/>
        <v>0</v>
      </c>
      <c r="S153" s="14">
        <f t="shared" si="112"/>
        <v>0</v>
      </c>
      <c r="T153" s="86"/>
      <c r="U153" s="64">
        <f t="shared" si="113"/>
        <v>0</v>
      </c>
      <c r="V153" s="103"/>
      <c r="W153" s="103"/>
      <c r="X153" s="103"/>
      <c r="Y153" s="103"/>
      <c r="Z153" s="105">
        <f t="shared" si="114"/>
        <v>0</v>
      </c>
      <c r="AA153" s="103">
        <f t="shared" si="116"/>
        <v>0</v>
      </c>
    </row>
    <row r="154" spans="1:27" x14ac:dyDescent="0.2">
      <c r="A154" s="116">
        <v>1422</v>
      </c>
      <c r="B154" s="122" t="s">
        <v>27</v>
      </c>
      <c r="C154" s="15"/>
      <c r="D154" s="44"/>
      <c r="E154" s="141">
        <v>1</v>
      </c>
      <c r="F154" s="142"/>
      <c r="G154" s="143">
        <f t="shared" si="119"/>
        <v>1</v>
      </c>
      <c r="H154" s="141">
        <v>1</v>
      </c>
      <c r="I154" s="142" t="s">
        <v>226</v>
      </c>
      <c r="J154" s="144">
        <f>SUMIF(exportMMB!D:D,budgetMMB!A154,exportMMB!F:F)</f>
        <v>0</v>
      </c>
      <c r="K154" s="64">
        <f t="shared" si="106"/>
        <v>0</v>
      </c>
      <c r="N154" s="13">
        <f t="shared" si="107"/>
        <v>0</v>
      </c>
      <c r="O154" s="13">
        <f t="shared" si="108"/>
        <v>0</v>
      </c>
      <c r="P154" s="13">
        <f t="shared" si="109"/>
        <v>0</v>
      </c>
      <c r="Q154" s="13">
        <f t="shared" si="110"/>
        <v>0</v>
      </c>
      <c r="R154" s="13">
        <f t="shared" si="111"/>
        <v>0</v>
      </c>
      <c r="S154" s="14">
        <f t="shared" si="112"/>
        <v>0</v>
      </c>
      <c r="T154" s="86"/>
      <c r="U154" s="64">
        <f t="shared" si="113"/>
        <v>0</v>
      </c>
      <c r="V154" s="103"/>
      <c r="W154" s="103"/>
      <c r="X154" s="103"/>
      <c r="Y154" s="103"/>
      <c r="Z154" s="105">
        <f t="shared" si="114"/>
        <v>0</v>
      </c>
      <c r="AA154" s="103">
        <f t="shared" si="116"/>
        <v>0</v>
      </c>
    </row>
    <row r="155" spans="1:27" x14ac:dyDescent="0.2">
      <c r="A155" s="116">
        <v>1425</v>
      </c>
      <c r="B155" s="122" t="s">
        <v>28</v>
      </c>
      <c r="C155" s="15"/>
      <c r="E155" s="141">
        <v>1</v>
      </c>
      <c r="F155" s="142"/>
      <c r="G155" s="143">
        <f t="shared" ref="G155:G162" si="120">SUM(D155:F155)</f>
        <v>1</v>
      </c>
      <c r="H155" s="141">
        <v>1</v>
      </c>
      <c r="I155" s="142" t="s">
        <v>226</v>
      </c>
      <c r="J155" s="144">
        <f>SUMIF(exportMMB!D:D,budgetMMB!A155,exportMMB!F:F)</f>
        <v>0</v>
      </c>
      <c r="K155" s="64">
        <f t="shared" si="106"/>
        <v>0</v>
      </c>
      <c r="N155" s="13">
        <f t="shared" si="107"/>
        <v>0</v>
      </c>
      <c r="O155" s="13">
        <f t="shared" si="108"/>
        <v>0</v>
      </c>
      <c r="P155" s="13">
        <f t="shared" si="109"/>
        <v>0</v>
      </c>
      <c r="Q155" s="13">
        <f t="shared" si="110"/>
        <v>0</v>
      </c>
      <c r="R155" s="13">
        <f t="shared" si="111"/>
        <v>0</v>
      </c>
      <c r="S155" s="14">
        <f t="shared" si="112"/>
        <v>0</v>
      </c>
      <c r="T155" s="86"/>
      <c r="U155" s="64">
        <f t="shared" si="113"/>
        <v>0</v>
      </c>
      <c r="V155" s="103"/>
      <c r="W155" s="103"/>
      <c r="X155" s="103"/>
      <c r="Y155" s="103"/>
      <c r="Z155" s="105">
        <f t="shared" si="114"/>
        <v>0</v>
      </c>
      <c r="AA155" s="103">
        <f t="shared" si="116"/>
        <v>0</v>
      </c>
    </row>
    <row r="156" spans="1:27" x14ac:dyDescent="0.2">
      <c r="A156" s="116">
        <v>1426</v>
      </c>
      <c r="B156" s="122" t="s">
        <v>652</v>
      </c>
      <c r="C156" s="15"/>
      <c r="E156" s="141">
        <v>1</v>
      </c>
      <c r="F156" s="142"/>
      <c r="G156" s="143">
        <f t="shared" si="120"/>
        <v>1</v>
      </c>
      <c r="H156" s="141">
        <v>1</v>
      </c>
      <c r="I156" s="142" t="s">
        <v>226</v>
      </c>
      <c r="J156" s="144">
        <f>SUMIF(exportMMB!D:D,budgetMMB!A156,exportMMB!F:F)</f>
        <v>0</v>
      </c>
      <c r="K156" s="64">
        <f t="shared" si="106"/>
        <v>0</v>
      </c>
      <c r="N156" s="13">
        <f t="shared" si="107"/>
        <v>0</v>
      </c>
      <c r="O156" s="13">
        <f t="shared" si="108"/>
        <v>0</v>
      </c>
      <c r="P156" s="13">
        <f t="shared" si="109"/>
        <v>0</v>
      </c>
      <c r="Q156" s="13">
        <f t="shared" si="110"/>
        <v>0</v>
      </c>
      <c r="R156" s="13">
        <f t="shared" si="111"/>
        <v>0</v>
      </c>
      <c r="S156" s="14">
        <f t="shared" si="112"/>
        <v>0</v>
      </c>
      <c r="T156" s="86"/>
      <c r="U156" s="64">
        <f t="shared" si="113"/>
        <v>0</v>
      </c>
      <c r="V156" s="103"/>
      <c r="W156" s="103"/>
      <c r="X156" s="103"/>
      <c r="Y156" s="103"/>
      <c r="Z156" s="105">
        <f t="shared" si="114"/>
        <v>0</v>
      </c>
      <c r="AA156" s="103">
        <f t="shared" si="116"/>
        <v>0</v>
      </c>
    </row>
    <row r="157" spans="1:27" x14ac:dyDescent="0.2">
      <c r="A157" s="116">
        <v>1427</v>
      </c>
      <c r="B157" s="122" t="s">
        <v>29</v>
      </c>
      <c r="C157" s="15"/>
      <c r="E157" s="141">
        <v>1</v>
      </c>
      <c r="F157" s="142"/>
      <c r="G157" s="143">
        <f t="shared" si="120"/>
        <v>1</v>
      </c>
      <c r="H157" s="141">
        <v>1</v>
      </c>
      <c r="I157" s="142" t="s">
        <v>226</v>
      </c>
      <c r="J157" s="144">
        <f>SUMIF(exportMMB!D:D,budgetMMB!A157,exportMMB!F:F)</f>
        <v>0</v>
      </c>
      <c r="K157" s="64">
        <f t="shared" si="106"/>
        <v>0</v>
      </c>
      <c r="N157" s="13">
        <f t="shared" si="107"/>
        <v>0</v>
      </c>
      <c r="O157" s="13">
        <f t="shared" si="108"/>
        <v>0</v>
      </c>
      <c r="P157" s="13">
        <f t="shared" si="109"/>
        <v>0</v>
      </c>
      <c r="Q157" s="13">
        <f t="shared" si="110"/>
        <v>0</v>
      </c>
      <c r="R157" s="13">
        <f t="shared" si="111"/>
        <v>0</v>
      </c>
      <c r="S157" s="14">
        <f t="shared" si="112"/>
        <v>0</v>
      </c>
      <c r="T157" s="86"/>
      <c r="U157" s="64">
        <f t="shared" si="113"/>
        <v>0</v>
      </c>
      <c r="V157" s="103"/>
      <c r="W157" s="103"/>
      <c r="X157" s="103"/>
      <c r="Y157" s="103"/>
      <c r="Z157" s="105">
        <f t="shared" si="114"/>
        <v>0</v>
      </c>
      <c r="AA157" s="103">
        <f t="shared" si="116"/>
        <v>0</v>
      </c>
    </row>
    <row r="158" spans="1:27" x14ac:dyDescent="0.2">
      <c r="A158" s="116">
        <v>1431</v>
      </c>
      <c r="B158" s="122" t="s">
        <v>746</v>
      </c>
      <c r="C158" s="15"/>
      <c r="E158" s="141">
        <v>1</v>
      </c>
      <c r="F158" s="142"/>
      <c r="G158" s="143">
        <f t="shared" si="120"/>
        <v>1</v>
      </c>
      <c r="H158" s="141">
        <v>1</v>
      </c>
      <c r="I158" s="142" t="s">
        <v>226</v>
      </c>
      <c r="J158" s="144">
        <f>SUMIF(exportMMB!D:D,budgetMMB!A158,exportMMB!F:F)</f>
        <v>0</v>
      </c>
      <c r="K158" s="64">
        <f t="shared" si="106"/>
        <v>0</v>
      </c>
      <c r="N158" s="13">
        <f t="shared" si="107"/>
        <v>0</v>
      </c>
      <c r="O158" s="13">
        <f t="shared" si="108"/>
        <v>0</v>
      </c>
      <c r="P158" s="13">
        <f t="shared" si="109"/>
        <v>0</v>
      </c>
      <c r="Q158" s="13">
        <f t="shared" si="110"/>
        <v>0</v>
      </c>
      <c r="R158" s="13">
        <f t="shared" si="111"/>
        <v>0</v>
      </c>
      <c r="S158" s="14">
        <f t="shared" si="112"/>
        <v>0</v>
      </c>
      <c r="T158" s="86"/>
      <c r="U158" s="64">
        <f t="shared" si="113"/>
        <v>0</v>
      </c>
      <c r="V158" s="103"/>
      <c r="W158" s="103"/>
      <c r="X158" s="103"/>
      <c r="Y158" s="103"/>
      <c r="Z158" s="105">
        <f t="shared" si="114"/>
        <v>0</v>
      </c>
      <c r="AA158" s="103">
        <f t="shared" si="116"/>
        <v>0</v>
      </c>
    </row>
    <row r="159" spans="1:27" x14ac:dyDescent="0.2">
      <c r="A159" s="116" t="s">
        <v>935</v>
      </c>
      <c r="B159" s="122" t="s">
        <v>936</v>
      </c>
      <c r="C159" s="15"/>
      <c r="E159" s="141">
        <v>1</v>
      </c>
      <c r="F159" s="142"/>
      <c r="G159" s="143">
        <f t="shared" si="120"/>
        <v>1</v>
      </c>
      <c r="H159" s="141">
        <v>1</v>
      </c>
      <c r="I159" s="142" t="s">
        <v>226</v>
      </c>
      <c r="J159" s="144">
        <f>SUMIF(exportMMB!D:D,budgetMMB!A159,exportMMB!F:F)</f>
        <v>0</v>
      </c>
      <c r="K159" s="64">
        <f t="shared" si="106"/>
        <v>0</v>
      </c>
      <c r="N159" s="13">
        <f t="shared" si="107"/>
        <v>0</v>
      </c>
      <c r="O159" s="13">
        <f t="shared" si="108"/>
        <v>0</v>
      </c>
      <c r="P159" s="13">
        <f t="shared" si="109"/>
        <v>0</v>
      </c>
      <c r="Q159" s="13">
        <f t="shared" si="110"/>
        <v>0</v>
      </c>
      <c r="R159" s="13">
        <f t="shared" si="111"/>
        <v>0</v>
      </c>
      <c r="S159" s="14">
        <f t="shared" si="112"/>
        <v>0</v>
      </c>
      <c r="T159" s="86"/>
      <c r="U159" s="64">
        <f t="shared" si="113"/>
        <v>0</v>
      </c>
      <c r="V159" s="103"/>
      <c r="W159" s="103"/>
      <c r="X159" s="103"/>
      <c r="Y159" s="103"/>
      <c r="Z159" s="105">
        <f t="shared" si="114"/>
        <v>0</v>
      </c>
      <c r="AA159" s="103">
        <f t="shared" si="116"/>
        <v>0</v>
      </c>
    </row>
    <row r="160" spans="1:27" x14ac:dyDescent="0.2">
      <c r="A160" s="116" t="s">
        <v>274</v>
      </c>
      <c r="B160" s="122" t="s">
        <v>275</v>
      </c>
      <c r="C160" s="15"/>
      <c r="D160" s="44"/>
      <c r="E160" s="141">
        <v>1</v>
      </c>
      <c r="F160" s="142"/>
      <c r="G160" s="143">
        <f t="shared" si="120"/>
        <v>1</v>
      </c>
      <c r="H160" s="141">
        <v>1</v>
      </c>
      <c r="I160" s="142" t="s">
        <v>226</v>
      </c>
      <c r="J160" s="144">
        <f>SUMIF(exportMMB!D:D,budgetMMB!A160,exportMMB!F:F)</f>
        <v>0</v>
      </c>
      <c r="K160" s="64">
        <f t="shared" si="106"/>
        <v>0</v>
      </c>
      <c r="N160" s="13">
        <f t="shared" si="107"/>
        <v>0</v>
      </c>
      <c r="O160" s="13">
        <f t="shared" si="108"/>
        <v>0</v>
      </c>
      <c r="P160" s="13">
        <f t="shared" si="109"/>
        <v>0</v>
      </c>
      <c r="Q160" s="13">
        <f t="shared" si="110"/>
        <v>0</v>
      </c>
      <c r="R160" s="13">
        <f t="shared" si="111"/>
        <v>0</v>
      </c>
      <c r="S160" s="14">
        <f t="shared" si="112"/>
        <v>0</v>
      </c>
      <c r="T160" s="86"/>
      <c r="U160" s="64">
        <f t="shared" si="113"/>
        <v>0</v>
      </c>
      <c r="V160" s="103"/>
      <c r="W160" s="103"/>
      <c r="X160" s="103"/>
      <c r="Y160" s="103"/>
      <c r="Z160" s="105">
        <f t="shared" si="114"/>
        <v>0</v>
      </c>
      <c r="AA160" s="103">
        <f t="shared" si="116"/>
        <v>0</v>
      </c>
    </row>
    <row r="161" spans="1:27" x14ac:dyDescent="0.2">
      <c r="A161" s="116" t="s">
        <v>747</v>
      </c>
      <c r="B161" s="122" t="s">
        <v>740</v>
      </c>
      <c r="C161" s="15"/>
      <c r="E161" s="141">
        <v>1</v>
      </c>
      <c r="F161" s="142"/>
      <c r="G161" s="143">
        <f t="shared" si="120"/>
        <v>1</v>
      </c>
      <c r="H161" s="141">
        <v>1</v>
      </c>
      <c r="I161" s="142" t="s">
        <v>226</v>
      </c>
      <c r="J161" s="144">
        <f>SUMIF(exportMMB!D:D,budgetMMB!A161,exportMMB!F:F)</f>
        <v>0</v>
      </c>
      <c r="K161" s="64">
        <f t="shared" si="106"/>
        <v>0</v>
      </c>
      <c r="N161" s="13">
        <f t="shared" si="107"/>
        <v>0</v>
      </c>
      <c r="O161" s="13">
        <f t="shared" si="108"/>
        <v>0</v>
      </c>
      <c r="P161" s="13">
        <f t="shared" si="109"/>
        <v>0</v>
      </c>
      <c r="Q161" s="13">
        <f t="shared" si="110"/>
        <v>0</v>
      </c>
      <c r="R161" s="13">
        <f t="shared" si="111"/>
        <v>0</v>
      </c>
      <c r="S161" s="14">
        <f t="shared" si="112"/>
        <v>0</v>
      </c>
      <c r="T161" s="86"/>
      <c r="U161" s="64">
        <f t="shared" si="113"/>
        <v>0</v>
      </c>
      <c r="V161" s="103"/>
      <c r="W161" s="103"/>
      <c r="X161" s="103"/>
      <c r="Y161" s="103"/>
      <c r="Z161" s="105">
        <f t="shared" si="114"/>
        <v>0</v>
      </c>
      <c r="AA161" s="111"/>
    </row>
    <row r="162" spans="1:27" x14ac:dyDescent="0.2">
      <c r="A162" s="116" t="s">
        <v>304</v>
      </c>
      <c r="B162" s="122" t="s">
        <v>291</v>
      </c>
      <c r="C162" s="15"/>
      <c r="E162" s="141">
        <v>1</v>
      </c>
      <c r="F162" s="142"/>
      <c r="G162" s="143">
        <f t="shared" si="120"/>
        <v>1</v>
      </c>
      <c r="H162" s="141">
        <v>1</v>
      </c>
      <c r="I162" s="142" t="s">
        <v>226</v>
      </c>
      <c r="J162" s="144">
        <f>SUMIF(exportMMB!D:D,budgetMMB!A162,exportMMB!F:F)</f>
        <v>0</v>
      </c>
      <c r="K162" s="64">
        <f t="shared" si="106"/>
        <v>0</v>
      </c>
      <c r="N162" s="13">
        <f t="shared" si="107"/>
        <v>0</v>
      </c>
      <c r="O162" s="13">
        <f t="shared" si="108"/>
        <v>0</v>
      </c>
      <c r="P162" s="13">
        <f t="shared" si="109"/>
        <v>0</v>
      </c>
      <c r="Q162" s="13">
        <f t="shared" si="110"/>
        <v>0</v>
      </c>
      <c r="R162" s="13">
        <f t="shared" si="111"/>
        <v>0</v>
      </c>
      <c r="S162" s="14">
        <f t="shared" si="112"/>
        <v>0</v>
      </c>
      <c r="T162" s="86"/>
      <c r="U162" s="64">
        <f t="shared" si="113"/>
        <v>0</v>
      </c>
      <c r="V162" s="103"/>
      <c r="W162" s="103"/>
      <c r="X162" s="103"/>
      <c r="Y162" s="103"/>
      <c r="Z162" s="105">
        <f t="shared" si="114"/>
        <v>0</v>
      </c>
      <c r="AA162" s="111"/>
    </row>
    <row r="163" spans="1:27" x14ac:dyDescent="0.2">
      <c r="A163" s="116" t="s">
        <v>305</v>
      </c>
      <c r="B163" s="122" t="s">
        <v>742</v>
      </c>
      <c r="C163" s="15"/>
      <c r="E163" s="141">
        <v>1</v>
      </c>
      <c r="F163" s="142"/>
      <c r="G163" s="143">
        <f t="shared" ref="G163:G164" si="121">SUM(D163:F163)</f>
        <v>1</v>
      </c>
      <c r="H163" s="141">
        <v>1</v>
      </c>
      <c r="I163" s="142" t="s">
        <v>226</v>
      </c>
      <c r="J163" s="144">
        <f>SUMIF(exportMMB!D:D,budgetMMB!A163,exportMMB!F:F)</f>
        <v>0</v>
      </c>
      <c r="K163" s="64">
        <f t="shared" si="106"/>
        <v>0</v>
      </c>
      <c r="N163" s="13">
        <f t="shared" si="107"/>
        <v>0</v>
      </c>
      <c r="O163" s="13">
        <f t="shared" si="108"/>
        <v>0</v>
      </c>
      <c r="P163" s="13">
        <f t="shared" si="109"/>
        <v>0</v>
      </c>
      <c r="Q163" s="13">
        <f t="shared" si="110"/>
        <v>0</v>
      </c>
      <c r="R163" s="13">
        <f t="shared" si="111"/>
        <v>0</v>
      </c>
      <c r="S163" s="14">
        <f t="shared" si="112"/>
        <v>0</v>
      </c>
      <c r="T163" s="86"/>
      <c r="U163" s="64">
        <f t="shared" si="113"/>
        <v>0</v>
      </c>
      <c r="V163" s="103"/>
      <c r="W163" s="103"/>
      <c r="X163" s="103"/>
      <c r="Y163" s="103"/>
      <c r="Z163" s="105">
        <f t="shared" si="114"/>
        <v>0</v>
      </c>
      <c r="AA163" s="103">
        <f t="shared" si="116"/>
        <v>0</v>
      </c>
    </row>
    <row r="164" spans="1:27" x14ac:dyDescent="0.2">
      <c r="A164" s="116" t="s">
        <v>306</v>
      </c>
      <c r="B164" s="122" t="s">
        <v>294</v>
      </c>
      <c r="C164" s="15"/>
      <c r="E164" s="141">
        <v>1</v>
      </c>
      <c r="F164" s="142"/>
      <c r="G164" s="143">
        <f t="shared" si="121"/>
        <v>1</v>
      </c>
      <c r="H164" s="141">
        <v>1</v>
      </c>
      <c r="I164" s="142" t="s">
        <v>226</v>
      </c>
      <c r="J164" s="144">
        <f>SUMIF(exportMMB!D:D,budgetMMB!A164,exportMMB!F:F)</f>
        <v>0</v>
      </c>
      <c r="K164" s="64">
        <f t="shared" si="106"/>
        <v>0</v>
      </c>
      <c r="N164" s="13">
        <f t="shared" si="107"/>
        <v>0</v>
      </c>
      <c r="O164" s="13">
        <f t="shared" si="108"/>
        <v>0</v>
      </c>
      <c r="P164" s="13">
        <f t="shared" si="109"/>
        <v>0</v>
      </c>
      <c r="Q164" s="13">
        <f t="shared" si="110"/>
        <v>0</v>
      </c>
      <c r="R164" s="13">
        <f t="shared" si="111"/>
        <v>0</v>
      </c>
      <c r="S164" s="14">
        <f t="shared" si="112"/>
        <v>0</v>
      </c>
      <c r="T164" s="86"/>
      <c r="U164" s="64">
        <f t="shared" si="113"/>
        <v>0</v>
      </c>
      <c r="V164" s="103"/>
      <c r="W164" s="103"/>
      <c r="X164" s="103"/>
      <c r="Y164" s="103"/>
      <c r="Z164" s="105">
        <f t="shared" si="114"/>
        <v>0</v>
      </c>
      <c r="AA164" s="111"/>
    </row>
    <row r="165" spans="1:27" x14ac:dyDescent="0.2">
      <c r="A165" s="62"/>
      <c r="B165" s="124" t="s">
        <v>265</v>
      </c>
      <c r="C165" s="15"/>
      <c r="D165" s="38"/>
      <c r="E165" s="141"/>
      <c r="F165" s="142"/>
      <c r="G165" s="143"/>
      <c r="H165" s="141"/>
      <c r="I165" s="142"/>
      <c r="J165" s="144"/>
      <c r="K165" s="66">
        <f>SUM(K133:K164)</f>
        <v>0</v>
      </c>
      <c r="L165" s="22"/>
      <c r="M165" s="22"/>
      <c r="N165" s="22">
        <f t="shared" ref="N165:Z165" si="122">SUM(N133:N164)</f>
        <v>0</v>
      </c>
      <c r="O165" s="22">
        <f t="shared" si="122"/>
        <v>0</v>
      </c>
      <c r="P165" s="22">
        <f t="shared" si="122"/>
        <v>0</v>
      </c>
      <c r="Q165" s="22">
        <f t="shared" si="122"/>
        <v>0</v>
      </c>
      <c r="R165" s="22">
        <f t="shared" si="122"/>
        <v>0</v>
      </c>
      <c r="S165" s="23">
        <f t="shared" si="122"/>
        <v>0</v>
      </c>
      <c r="T165" s="85">
        <f t="shared" si="122"/>
        <v>0</v>
      </c>
      <c r="U165" s="66">
        <f t="shared" si="122"/>
        <v>0</v>
      </c>
      <c r="V165" s="112">
        <f t="shared" si="122"/>
        <v>0</v>
      </c>
      <c r="W165" s="112">
        <f t="shared" si="122"/>
        <v>0</v>
      </c>
      <c r="X165" s="112"/>
      <c r="Y165" s="112">
        <f t="shared" si="122"/>
        <v>0</v>
      </c>
      <c r="Z165" s="66">
        <f t="shared" si="122"/>
        <v>0</v>
      </c>
      <c r="AA165" s="112">
        <f>SUM(AA133:AA164)</f>
        <v>0</v>
      </c>
    </row>
    <row r="166" spans="1:27" x14ac:dyDescent="0.2">
      <c r="A166" s="116"/>
      <c r="B166" s="122"/>
      <c r="C166" s="15"/>
      <c r="E166" s="141"/>
      <c r="F166" s="142"/>
      <c r="G166" s="143"/>
      <c r="H166" s="141"/>
      <c r="I166" s="141"/>
      <c r="J166" s="144"/>
      <c r="P166" s="13"/>
      <c r="T166" s="86"/>
      <c r="U166" s="64"/>
      <c r="V166" s="103"/>
      <c r="W166" s="103"/>
      <c r="X166" s="103"/>
      <c r="Y166" s="103"/>
      <c r="AA166" s="103"/>
    </row>
    <row r="167" spans="1:27" x14ac:dyDescent="0.2">
      <c r="A167" s="118" t="s">
        <v>197</v>
      </c>
      <c r="B167" s="98" t="s">
        <v>230</v>
      </c>
      <c r="C167" s="15"/>
      <c r="E167" s="141"/>
      <c r="F167" s="142"/>
      <c r="G167" s="143"/>
      <c r="H167" s="141"/>
      <c r="I167" s="141"/>
      <c r="J167" s="144"/>
      <c r="P167" s="13"/>
      <c r="T167" s="86"/>
      <c r="U167" s="64"/>
      <c r="V167" s="103"/>
      <c r="W167" s="103"/>
      <c r="X167" s="103"/>
      <c r="Y167" s="103"/>
      <c r="AA167" s="103"/>
    </row>
    <row r="168" spans="1:27" x14ac:dyDescent="0.2">
      <c r="A168" s="116">
        <v>1501</v>
      </c>
      <c r="B168" s="122" t="s">
        <v>308</v>
      </c>
      <c r="C168" s="15"/>
      <c r="D168" s="44"/>
      <c r="E168" s="141">
        <v>1</v>
      </c>
      <c r="F168" s="142"/>
      <c r="G168" s="143">
        <f t="shared" ref="G168" si="123">SUM(D168:F168)</f>
        <v>1</v>
      </c>
      <c r="H168" s="141">
        <v>1</v>
      </c>
      <c r="I168" s="142" t="s">
        <v>226</v>
      </c>
      <c r="J168" s="144">
        <f>SUMIF(exportMMB!D:D,budgetMMB!A168,exportMMB!F:F)</f>
        <v>0</v>
      </c>
      <c r="K168" s="64">
        <f t="shared" ref="K168:K174" si="124">G168*H168*J168</f>
        <v>0</v>
      </c>
      <c r="N168" s="13">
        <f t="shared" ref="N168:N174" si="125">L168+M168</f>
        <v>0</v>
      </c>
      <c r="O168" s="13">
        <f t="shared" ref="O168:O174" si="126">MAX(K168-N168,0)</f>
        <v>0</v>
      </c>
      <c r="P168" s="13">
        <f t="shared" ref="P168:P174" si="127">N168+O168</f>
        <v>0</v>
      </c>
      <c r="Q168" s="13">
        <f t="shared" ref="Q168:Q174" si="128">K168-P168</f>
        <v>0</v>
      </c>
      <c r="R168" s="13">
        <f t="shared" ref="R168:R174" si="129">S168-K168</f>
        <v>0</v>
      </c>
      <c r="S168" s="14">
        <f t="shared" ref="S168:S174" si="130">K168</f>
        <v>0</v>
      </c>
      <c r="T168" s="86"/>
      <c r="U168" s="64">
        <f t="shared" ref="U168:U174" si="131">MAX(K168-SUM(V168:Y168),0)</f>
        <v>0</v>
      </c>
      <c r="V168" s="103"/>
      <c r="W168" s="103"/>
      <c r="X168" s="103"/>
      <c r="Y168" s="103"/>
      <c r="Z168" s="105">
        <f t="shared" si="114"/>
        <v>0</v>
      </c>
      <c r="AA168" s="103">
        <f t="shared" ref="AA168:AA174" si="132">U168</f>
        <v>0</v>
      </c>
    </row>
    <row r="169" spans="1:27" x14ac:dyDescent="0.2">
      <c r="A169" s="116" t="s">
        <v>314</v>
      </c>
      <c r="B169" s="122" t="s">
        <v>309</v>
      </c>
      <c r="C169" s="15"/>
      <c r="D169" s="44"/>
      <c r="E169" s="141">
        <v>1</v>
      </c>
      <c r="F169" s="142"/>
      <c r="G169" s="143">
        <f t="shared" ref="G169:G174" si="133">SUM(D169:F169)</f>
        <v>1</v>
      </c>
      <c r="H169" s="141">
        <v>1</v>
      </c>
      <c r="I169" s="142" t="s">
        <v>226</v>
      </c>
      <c r="J169" s="144">
        <f>SUMIF(exportMMB!D:D,budgetMMB!A169,exportMMB!F:F)</f>
        <v>0</v>
      </c>
      <c r="K169" s="64">
        <f t="shared" si="124"/>
        <v>0</v>
      </c>
      <c r="N169" s="13">
        <f t="shared" si="125"/>
        <v>0</v>
      </c>
      <c r="O169" s="13">
        <f t="shared" si="126"/>
        <v>0</v>
      </c>
      <c r="P169" s="13">
        <f t="shared" si="127"/>
        <v>0</v>
      </c>
      <c r="Q169" s="13">
        <f t="shared" si="128"/>
        <v>0</v>
      </c>
      <c r="R169" s="13">
        <f t="shared" si="129"/>
        <v>0</v>
      </c>
      <c r="S169" s="14">
        <f t="shared" si="130"/>
        <v>0</v>
      </c>
      <c r="T169" s="86"/>
      <c r="U169" s="64">
        <f t="shared" si="131"/>
        <v>0</v>
      </c>
      <c r="V169" s="103"/>
      <c r="W169" s="103"/>
      <c r="X169" s="103"/>
      <c r="Y169" s="103"/>
      <c r="Z169" s="105">
        <f t="shared" ref="Z169:Z201" si="134">K169-SUM(U169:Y169)</f>
        <v>0</v>
      </c>
      <c r="AA169" s="103">
        <f t="shared" si="132"/>
        <v>0</v>
      </c>
    </row>
    <row r="170" spans="1:27" x14ac:dyDescent="0.2">
      <c r="A170" s="116" t="s">
        <v>313</v>
      </c>
      <c r="B170" s="122" t="s">
        <v>310</v>
      </c>
      <c r="C170" s="15"/>
      <c r="D170" s="44"/>
      <c r="E170" s="141">
        <v>1</v>
      </c>
      <c r="F170" s="142"/>
      <c r="G170" s="143">
        <f t="shared" si="133"/>
        <v>1</v>
      </c>
      <c r="H170" s="141">
        <v>1</v>
      </c>
      <c r="I170" s="142" t="s">
        <v>226</v>
      </c>
      <c r="J170" s="144">
        <f>SUMIF(exportMMB!D:D,budgetMMB!A170,exportMMB!F:F)</f>
        <v>0</v>
      </c>
      <c r="K170" s="64">
        <f t="shared" si="124"/>
        <v>0</v>
      </c>
      <c r="N170" s="13">
        <f t="shared" si="125"/>
        <v>0</v>
      </c>
      <c r="O170" s="13">
        <f t="shared" si="126"/>
        <v>0</v>
      </c>
      <c r="P170" s="13">
        <f t="shared" si="127"/>
        <v>0</v>
      </c>
      <c r="Q170" s="13">
        <f t="shared" si="128"/>
        <v>0</v>
      </c>
      <c r="R170" s="13">
        <f t="shared" si="129"/>
        <v>0</v>
      </c>
      <c r="S170" s="14">
        <f t="shared" si="130"/>
        <v>0</v>
      </c>
      <c r="T170" s="86"/>
      <c r="U170" s="64">
        <f t="shared" si="131"/>
        <v>0</v>
      </c>
      <c r="V170" s="103"/>
      <c r="W170" s="103"/>
      <c r="X170" s="103"/>
      <c r="Y170" s="103"/>
      <c r="Z170" s="105">
        <f t="shared" si="134"/>
        <v>0</v>
      </c>
      <c r="AA170" s="103">
        <f t="shared" si="132"/>
        <v>0</v>
      </c>
    </row>
    <row r="171" spans="1:27" x14ac:dyDescent="0.2">
      <c r="A171" s="116" t="s">
        <v>312</v>
      </c>
      <c r="B171" s="122" t="s">
        <v>311</v>
      </c>
      <c r="C171" s="15"/>
      <c r="D171" s="44"/>
      <c r="E171" s="141">
        <v>1</v>
      </c>
      <c r="F171" s="142"/>
      <c r="G171" s="143">
        <f t="shared" si="133"/>
        <v>1</v>
      </c>
      <c r="H171" s="141">
        <v>1</v>
      </c>
      <c r="I171" s="142" t="s">
        <v>226</v>
      </c>
      <c r="J171" s="144">
        <f>SUMIF(exportMMB!D:D,budgetMMB!A171,exportMMB!F:F)</f>
        <v>0</v>
      </c>
      <c r="K171" s="64">
        <f t="shared" si="124"/>
        <v>0</v>
      </c>
      <c r="N171" s="13">
        <f t="shared" si="125"/>
        <v>0</v>
      </c>
      <c r="O171" s="13">
        <f t="shared" si="126"/>
        <v>0</v>
      </c>
      <c r="P171" s="13">
        <f t="shared" si="127"/>
        <v>0</v>
      </c>
      <c r="Q171" s="13">
        <f t="shared" si="128"/>
        <v>0</v>
      </c>
      <c r="R171" s="13">
        <f t="shared" si="129"/>
        <v>0</v>
      </c>
      <c r="S171" s="14">
        <f t="shared" si="130"/>
        <v>0</v>
      </c>
      <c r="T171" s="86"/>
      <c r="U171" s="64">
        <f t="shared" si="131"/>
        <v>0</v>
      </c>
      <c r="V171" s="103"/>
      <c r="W171" s="103"/>
      <c r="X171" s="103"/>
      <c r="Y171" s="103"/>
      <c r="Z171" s="105">
        <f t="shared" si="134"/>
        <v>0</v>
      </c>
      <c r="AA171" s="103">
        <f t="shared" si="132"/>
        <v>0</v>
      </c>
    </row>
    <row r="172" spans="1:27" x14ac:dyDescent="0.2">
      <c r="A172" s="116" t="s">
        <v>316</v>
      </c>
      <c r="B172" s="122" t="s">
        <v>315</v>
      </c>
      <c r="C172" s="15"/>
      <c r="D172" s="44"/>
      <c r="E172" s="141">
        <v>1</v>
      </c>
      <c r="F172" s="142"/>
      <c r="G172" s="143">
        <f t="shared" si="133"/>
        <v>1</v>
      </c>
      <c r="H172" s="141">
        <v>1</v>
      </c>
      <c r="I172" s="142" t="s">
        <v>226</v>
      </c>
      <c r="J172" s="144">
        <f>SUMIF(exportMMB!D:D,budgetMMB!A172,exportMMB!F:F)</f>
        <v>0</v>
      </c>
      <c r="K172" s="64">
        <f t="shared" si="124"/>
        <v>0</v>
      </c>
      <c r="N172" s="13">
        <f t="shared" si="125"/>
        <v>0</v>
      </c>
      <c r="O172" s="13">
        <f t="shared" si="126"/>
        <v>0</v>
      </c>
      <c r="P172" s="13">
        <f t="shared" si="127"/>
        <v>0</v>
      </c>
      <c r="Q172" s="13">
        <f t="shared" si="128"/>
        <v>0</v>
      </c>
      <c r="R172" s="13">
        <f t="shared" si="129"/>
        <v>0</v>
      </c>
      <c r="S172" s="14">
        <f t="shared" si="130"/>
        <v>0</v>
      </c>
      <c r="T172" s="86"/>
      <c r="U172" s="64">
        <f t="shared" si="131"/>
        <v>0</v>
      </c>
      <c r="V172" s="103"/>
      <c r="W172" s="103"/>
      <c r="X172" s="103"/>
      <c r="Y172" s="103"/>
      <c r="Z172" s="105">
        <f t="shared" si="134"/>
        <v>0</v>
      </c>
      <c r="AA172" s="103">
        <f t="shared" si="132"/>
        <v>0</v>
      </c>
    </row>
    <row r="173" spans="1:27" x14ac:dyDescent="0.2">
      <c r="A173" s="116">
        <v>1541</v>
      </c>
      <c r="B173" s="122" t="s">
        <v>43</v>
      </c>
      <c r="C173" s="15"/>
      <c r="D173" s="44"/>
      <c r="E173" s="141">
        <v>1</v>
      </c>
      <c r="F173" s="142"/>
      <c r="G173" s="143">
        <f t="shared" si="133"/>
        <v>1</v>
      </c>
      <c r="H173" s="141">
        <v>1</v>
      </c>
      <c r="I173" s="142" t="s">
        <v>226</v>
      </c>
      <c r="J173" s="144">
        <f>SUMIF(exportMMB!D:D,budgetMMB!A173,exportMMB!F:F)</f>
        <v>0</v>
      </c>
      <c r="K173" s="64">
        <f t="shared" si="124"/>
        <v>0</v>
      </c>
      <c r="N173" s="13">
        <f t="shared" si="125"/>
        <v>0</v>
      </c>
      <c r="O173" s="13">
        <f t="shared" si="126"/>
        <v>0</v>
      </c>
      <c r="P173" s="13">
        <f t="shared" si="127"/>
        <v>0</v>
      </c>
      <c r="Q173" s="13">
        <f t="shared" si="128"/>
        <v>0</v>
      </c>
      <c r="R173" s="13">
        <f t="shared" si="129"/>
        <v>0</v>
      </c>
      <c r="S173" s="14">
        <f t="shared" si="130"/>
        <v>0</v>
      </c>
      <c r="T173" s="86"/>
      <c r="U173" s="64">
        <f t="shared" si="131"/>
        <v>0</v>
      </c>
      <c r="V173" s="103"/>
      <c r="W173" s="103"/>
      <c r="X173" s="103"/>
      <c r="Y173" s="103"/>
      <c r="Z173" s="105">
        <f t="shared" si="134"/>
        <v>0</v>
      </c>
      <c r="AA173" s="103">
        <f t="shared" si="132"/>
        <v>0</v>
      </c>
    </row>
    <row r="174" spans="1:27" x14ac:dyDescent="0.2">
      <c r="A174" s="116">
        <v>1542</v>
      </c>
      <c r="B174" s="122" t="s">
        <v>44</v>
      </c>
      <c r="C174" s="15"/>
      <c r="D174" s="44"/>
      <c r="E174" s="141">
        <v>1</v>
      </c>
      <c r="F174" s="142"/>
      <c r="G174" s="143">
        <f t="shared" si="133"/>
        <v>1</v>
      </c>
      <c r="H174" s="141">
        <v>1</v>
      </c>
      <c r="I174" s="142" t="s">
        <v>226</v>
      </c>
      <c r="J174" s="144">
        <f>SUMIF(exportMMB!D:D,budgetMMB!A174,exportMMB!F:F)</f>
        <v>0</v>
      </c>
      <c r="K174" s="64">
        <f t="shared" si="124"/>
        <v>0</v>
      </c>
      <c r="N174" s="13">
        <f t="shared" si="125"/>
        <v>0</v>
      </c>
      <c r="O174" s="13">
        <f t="shared" si="126"/>
        <v>0</v>
      </c>
      <c r="P174" s="13">
        <f t="shared" si="127"/>
        <v>0</v>
      </c>
      <c r="Q174" s="13">
        <f t="shared" si="128"/>
        <v>0</v>
      </c>
      <c r="R174" s="13">
        <f t="shared" si="129"/>
        <v>0</v>
      </c>
      <c r="S174" s="14">
        <f t="shared" si="130"/>
        <v>0</v>
      </c>
      <c r="T174" s="86"/>
      <c r="U174" s="64">
        <f t="shared" si="131"/>
        <v>0</v>
      </c>
      <c r="V174" s="103"/>
      <c r="W174" s="103"/>
      <c r="X174" s="103"/>
      <c r="Y174" s="103"/>
      <c r="Z174" s="105">
        <f t="shared" si="134"/>
        <v>0</v>
      </c>
      <c r="AA174" s="103">
        <f t="shared" si="132"/>
        <v>0</v>
      </c>
    </row>
    <row r="175" spans="1:27" x14ac:dyDescent="0.2">
      <c r="A175" s="116"/>
      <c r="B175" s="124" t="s">
        <v>265</v>
      </c>
      <c r="C175" s="15"/>
      <c r="E175" s="141"/>
      <c r="F175" s="142"/>
      <c r="G175" s="143"/>
      <c r="H175" s="141"/>
      <c r="I175" s="141"/>
      <c r="J175" s="144"/>
      <c r="K175" s="66">
        <f>SUM(K168:K174)</f>
        <v>0</v>
      </c>
      <c r="L175" s="22"/>
      <c r="M175" s="22"/>
      <c r="N175" s="22">
        <f t="shared" ref="N175:Y175" si="135">SUM(N168:N174)</f>
        <v>0</v>
      </c>
      <c r="O175" s="22">
        <f t="shared" si="135"/>
        <v>0</v>
      </c>
      <c r="P175" s="22">
        <f t="shared" si="135"/>
        <v>0</v>
      </c>
      <c r="Q175" s="22">
        <f t="shared" si="135"/>
        <v>0</v>
      </c>
      <c r="R175" s="22">
        <f t="shared" si="135"/>
        <v>0</v>
      </c>
      <c r="S175" s="23">
        <f t="shared" si="135"/>
        <v>0</v>
      </c>
      <c r="T175" s="85">
        <f t="shared" si="135"/>
        <v>0</v>
      </c>
      <c r="U175" s="66">
        <f t="shared" si="135"/>
        <v>0</v>
      </c>
      <c r="V175" s="112">
        <f t="shared" si="135"/>
        <v>0</v>
      </c>
      <c r="W175" s="112">
        <f t="shared" si="135"/>
        <v>0</v>
      </c>
      <c r="X175" s="112"/>
      <c r="Y175" s="112">
        <f t="shared" si="135"/>
        <v>0</v>
      </c>
      <c r="Z175" s="66">
        <f>SUM(Z168:Z174)</f>
        <v>0</v>
      </c>
      <c r="AA175" s="112">
        <f>SUM(AA168:AA174)</f>
        <v>0</v>
      </c>
    </row>
    <row r="176" spans="1:27" x14ac:dyDescent="0.2">
      <c r="A176" s="116"/>
      <c r="B176" s="122"/>
      <c r="C176" s="15"/>
      <c r="E176" s="141"/>
      <c r="F176" s="142"/>
      <c r="G176" s="143"/>
      <c r="H176" s="141"/>
      <c r="I176" s="141"/>
      <c r="J176" s="144"/>
      <c r="P176" s="13"/>
      <c r="T176" s="86"/>
      <c r="U176" s="64"/>
      <c r="V176" s="103"/>
      <c r="W176" s="103"/>
      <c r="X176" s="103"/>
      <c r="Y176" s="103"/>
      <c r="AA176" s="103"/>
    </row>
    <row r="177" spans="1:27" x14ac:dyDescent="0.2">
      <c r="A177" s="118" t="s">
        <v>190</v>
      </c>
      <c r="B177" s="98" t="s">
        <v>231</v>
      </c>
      <c r="C177" s="15"/>
      <c r="D177" s="44"/>
      <c r="E177" s="141"/>
      <c r="F177" s="142"/>
      <c r="G177" s="143"/>
      <c r="H177" s="141"/>
      <c r="I177" s="142"/>
      <c r="J177" s="144"/>
      <c r="P177" s="13"/>
      <c r="T177" s="86"/>
      <c r="U177" s="64"/>
      <c r="V177" s="103"/>
      <c r="W177" s="103"/>
      <c r="X177" s="103"/>
      <c r="Y177" s="103"/>
      <c r="AA177" s="103"/>
    </row>
    <row r="178" spans="1:27" x14ac:dyDescent="0.2">
      <c r="A178" s="116">
        <v>2001</v>
      </c>
      <c r="B178" s="122" t="s">
        <v>31</v>
      </c>
      <c r="C178" s="15"/>
      <c r="E178" s="141">
        <v>1</v>
      </c>
      <c r="F178" s="142"/>
      <c r="G178" s="143">
        <f t="shared" ref="G178:G182" si="136">SUM(D178:F178)</f>
        <v>1</v>
      </c>
      <c r="H178" s="141">
        <v>1</v>
      </c>
      <c r="I178" s="142" t="s">
        <v>226</v>
      </c>
      <c r="J178" s="144">
        <f>SUMIF(exportMMB!D:D,budgetMMB!A178,exportMMB!F:F)</f>
        <v>0</v>
      </c>
      <c r="K178" s="64">
        <f t="shared" ref="K178:K201" si="137">G178*H178*J178</f>
        <v>0</v>
      </c>
      <c r="N178" s="13">
        <f t="shared" ref="N178:N201" si="138">L178+M178</f>
        <v>0</v>
      </c>
      <c r="O178" s="13">
        <f t="shared" ref="O178:O201" si="139">MAX(K178-N178,0)</f>
        <v>0</v>
      </c>
      <c r="P178" s="13">
        <f t="shared" ref="P178:P201" si="140">N178+O178</f>
        <v>0</v>
      </c>
      <c r="Q178" s="13">
        <f t="shared" ref="Q178:Q201" si="141">K178-P178</f>
        <v>0</v>
      </c>
      <c r="R178" s="13">
        <f t="shared" ref="R178:R201" si="142">S178-K178</f>
        <v>0</v>
      </c>
      <c r="S178" s="14">
        <f t="shared" ref="S178:S200" si="143">K178</f>
        <v>0</v>
      </c>
      <c r="T178" s="86"/>
      <c r="U178" s="64">
        <f t="shared" ref="U178:U201" si="144">MAX(K178-SUM(V178:Y178),0)</f>
        <v>0</v>
      </c>
      <c r="V178" s="103"/>
      <c r="W178" s="103"/>
      <c r="X178" s="103"/>
      <c r="Y178" s="103"/>
      <c r="Z178" s="105">
        <f t="shared" si="134"/>
        <v>0</v>
      </c>
      <c r="AA178" s="103">
        <f t="shared" ref="AA178:AA201" si="145">U178</f>
        <v>0</v>
      </c>
    </row>
    <row r="179" spans="1:27" x14ac:dyDescent="0.2">
      <c r="A179" s="116">
        <v>2002</v>
      </c>
      <c r="B179" s="122" t="s">
        <v>30</v>
      </c>
      <c r="C179" s="15"/>
      <c r="E179" s="141">
        <v>1</v>
      </c>
      <c r="F179" s="142"/>
      <c r="G179" s="143">
        <f t="shared" si="136"/>
        <v>1</v>
      </c>
      <c r="H179" s="141">
        <v>1</v>
      </c>
      <c r="I179" s="142" t="s">
        <v>226</v>
      </c>
      <c r="J179" s="144">
        <f>SUMIF(exportMMB!D:D,budgetMMB!A179,exportMMB!F:F)</f>
        <v>0</v>
      </c>
      <c r="K179" s="64">
        <f t="shared" si="137"/>
        <v>0</v>
      </c>
      <c r="N179" s="13">
        <f t="shared" si="138"/>
        <v>0</v>
      </c>
      <c r="O179" s="13">
        <f t="shared" si="139"/>
        <v>0</v>
      </c>
      <c r="P179" s="13">
        <f t="shared" si="140"/>
        <v>0</v>
      </c>
      <c r="Q179" s="13">
        <f t="shared" si="141"/>
        <v>0</v>
      </c>
      <c r="R179" s="13">
        <f t="shared" si="142"/>
        <v>0</v>
      </c>
      <c r="S179" s="14">
        <f t="shared" si="143"/>
        <v>0</v>
      </c>
      <c r="T179" s="86"/>
      <c r="U179" s="64">
        <f t="shared" si="144"/>
        <v>0</v>
      </c>
      <c r="V179" s="103"/>
      <c r="W179" s="103"/>
      <c r="X179" s="103"/>
      <c r="Y179" s="103"/>
      <c r="Z179" s="105">
        <f t="shared" si="134"/>
        <v>0</v>
      </c>
      <c r="AA179" s="103">
        <f t="shared" si="145"/>
        <v>0</v>
      </c>
    </row>
    <row r="180" spans="1:27" x14ac:dyDescent="0.2">
      <c r="A180" s="116">
        <v>2004</v>
      </c>
      <c r="B180" s="122" t="s">
        <v>32</v>
      </c>
      <c r="C180" s="15"/>
      <c r="E180" s="141">
        <v>1</v>
      </c>
      <c r="F180" s="142"/>
      <c r="G180" s="143">
        <f t="shared" si="136"/>
        <v>1</v>
      </c>
      <c r="H180" s="141">
        <v>1</v>
      </c>
      <c r="I180" s="142" t="s">
        <v>226</v>
      </c>
      <c r="J180" s="144">
        <f>SUMIF(exportMMB!D:D,budgetMMB!A180,exportMMB!F:F)</f>
        <v>0</v>
      </c>
      <c r="K180" s="64">
        <f t="shared" si="137"/>
        <v>0</v>
      </c>
      <c r="N180" s="13">
        <f t="shared" si="138"/>
        <v>0</v>
      </c>
      <c r="O180" s="13">
        <f t="shared" si="139"/>
        <v>0</v>
      </c>
      <c r="P180" s="13">
        <f t="shared" si="140"/>
        <v>0</v>
      </c>
      <c r="Q180" s="13">
        <f t="shared" si="141"/>
        <v>0</v>
      </c>
      <c r="R180" s="13">
        <f t="shared" si="142"/>
        <v>0</v>
      </c>
      <c r="S180" s="14">
        <f t="shared" si="143"/>
        <v>0</v>
      </c>
      <c r="T180" s="86"/>
      <c r="U180" s="64">
        <f t="shared" si="144"/>
        <v>0</v>
      </c>
      <c r="V180" s="103"/>
      <c r="W180" s="103"/>
      <c r="X180" s="103"/>
      <c r="Y180" s="103"/>
      <c r="Z180" s="105">
        <f t="shared" si="134"/>
        <v>0</v>
      </c>
      <c r="AA180" s="103">
        <f t="shared" si="145"/>
        <v>0</v>
      </c>
    </row>
    <row r="181" spans="1:27" x14ac:dyDescent="0.2">
      <c r="A181" s="116" t="s">
        <v>319</v>
      </c>
      <c r="B181" s="122" t="s">
        <v>317</v>
      </c>
      <c r="C181" s="15"/>
      <c r="E181" s="141">
        <v>1</v>
      </c>
      <c r="F181" s="142"/>
      <c r="G181" s="143">
        <f t="shared" si="136"/>
        <v>1</v>
      </c>
      <c r="H181" s="141">
        <v>1</v>
      </c>
      <c r="I181" s="142" t="s">
        <v>226</v>
      </c>
      <c r="J181" s="144">
        <f>SUMIF(exportMMB!D:D,budgetMMB!A181,exportMMB!F:F)</f>
        <v>0</v>
      </c>
      <c r="K181" s="64">
        <f t="shared" si="137"/>
        <v>0</v>
      </c>
      <c r="N181" s="13">
        <f t="shared" si="138"/>
        <v>0</v>
      </c>
      <c r="O181" s="13">
        <f t="shared" si="139"/>
        <v>0</v>
      </c>
      <c r="P181" s="13">
        <f t="shared" si="140"/>
        <v>0</v>
      </c>
      <c r="Q181" s="13">
        <f t="shared" si="141"/>
        <v>0</v>
      </c>
      <c r="R181" s="13">
        <f t="shared" si="142"/>
        <v>0</v>
      </c>
      <c r="S181" s="14">
        <f t="shared" si="143"/>
        <v>0</v>
      </c>
      <c r="T181" s="86"/>
      <c r="U181" s="64">
        <f t="shared" si="144"/>
        <v>0</v>
      </c>
      <c r="V181" s="103"/>
      <c r="W181" s="103"/>
      <c r="X181" s="103"/>
      <c r="Y181" s="103"/>
      <c r="Z181" s="105">
        <f t="shared" si="134"/>
        <v>0</v>
      </c>
      <c r="AA181" s="103">
        <f t="shared" si="145"/>
        <v>0</v>
      </c>
    </row>
    <row r="182" spans="1:27" x14ac:dyDescent="0.2">
      <c r="A182" s="116" t="s">
        <v>320</v>
      </c>
      <c r="B182" s="122" t="s">
        <v>318</v>
      </c>
      <c r="C182" s="15"/>
      <c r="E182" s="141">
        <v>1</v>
      </c>
      <c r="F182" s="142"/>
      <c r="G182" s="143">
        <f t="shared" si="136"/>
        <v>1</v>
      </c>
      <c r="H182" s="141">
        <v>1</v>
      </c>
      <c r="I182" s="142" t="s">
        <v>226</v>
      </c>
      <c r="J182" s="144">
        <f>SUMIF(exportMMB!D:D,budgetMMB!A182,exportMMB!F:F)</f>
        <v>0</v>
      </c>
      <c r="K182" s="64">
        <f t="shared" si="137"/>
        <v>0</v>
      </c>
      <c r="N182" s="13">
        <f t="shared" si="138"/>
        <v>0</v>
      </c>
      <c r="O182" s="13">
        <f t="shared" si="139"/>
        <v>0</v>
      </c>
      <c r="P182" s="13">
        <f t="shared" si="140"/>
        <v>0</v>
      </c>
      <c r="Q182" s="13">
        <f t="shared" si="141"/>
        <v>0</v>
      </c>
      <c r="R182" s="13">
        <f t="shared" si="142"/>
        <v>0</v>
      </c>
      <c r="S182" s="14">
        <f t="shared" si="143"/>
        <v>0</v>
      </c>
      <c r="T182" s="86"/>
      <c r="U182" s="64">
        <f t="shared" si="144"/>
        <v>0</v>
      </c>
      <c r="V182" s="103"/>
      <c r="W182" s="103"/>
      <c r="X182" s="103"/>
      <c r="Y182" s="103"/>
      <c r="Z182" s="105">
        <f t="shared" si="134"/>
        <v>0</v>
      </c>
      <c r="AA182" s="103">
        <f t="shared" si="145"/>
        <v>0</v>
      </c>
    </row>
    <row r="183" spans="1:27" x14ac:dyDescent="0.2">
      <c r="A183" s="116">
        <v>2008</v>
      </c>
      <c r="B183" s="122" t="s">
        <v>33</v>
      </c>
      <c r="C183" s="15"/>
      <c r="E183" s="141">
        <v>1</v>
      </c>
      <c r="F183" s="142"/>
      <c r="G183" s="143">
        <f t="shared" ref="G183:G187" si="146">SUM(D183:F183)</f>
        <v>1</v>
      </c>
      <c r="H183" s="141">
        <v>1</v>
      </c>
      <c r="I183" s="142" t="s">
        <v>226</v>
      </c>
      <c r="J183" s="144">
        <f>SUMIF(exportMMB!D:D,budgetMMB!A183,exportMMB!F:F)</f>
        <v>0</v>
      </c>
      <c r="K183" s="64">
        <f t="shared" si="137"/>
        <v>0</v>
      </c>
      <c r="N183" s="13">
        <f t="shared" si="138"/>
        <v>0</v>
      </c>
      <c r="O183" s="13">
        <f t="shared" si="139"/>
        <v>0</v>
      </c>
      <c r="P183" s="13">
        <f t="shared" si="140"/>
        <v>0</v>
      </c>
      <c r="Q183" s="13">
        <f t="shared" si="141"/>
        <v>0</v>
      </c>
      <c r="R183" s="13">
        <f t="shared" si="142"/>
        <v>0</v>
      </c>
      <c r="S183" s="14">
        <f t="shared" si="143"/>
        <v>0</v>
      </c>
      <c r="T183" s="86"/>
      <c r="U183" s="64">
        <f t="shared" si="144"/>
        <v>0</v>
      </c>
      <c r="V183" s="103"/>
      <c r="W183" s="103"/>
      <c r="X183" s="103"/>
      <c r="Y183" s="103"/>
      <c r="Z183" s="105">
        <f t="shared" si="134"/>
        <v>0</v>
      </c>
      <c r="AA183" s="103">
        <f t="shared" si="145"/>
        <v>0</v>
      </c>
    </row>
    <row r="184" spans="1:27" x14ac:dyDescent="0.2">
      <c r="A184" s="116">
        <v>2009</v>
      </c>
      <c r="B184" s="122" t="s">
        <v>325</v>
      </c>
      <c r="C184" s="15"/>
      <c r="E184" s="141">
        <v>1</v>
      </c>
      <c r="F184" s="142"/>
      <c r="G184" s="143">
        <f t="shared" si="146"/>
        <v>1</v>
      </c>
      <c r="H184" s="141">
        <v>1</v>
      </c>
      <c r="I184" s="142" t="s">
        <v>226</v>
      </c>
      <c r="J184" s="144">
        <f>SUMIF(exportMMB!D:D,budgetMMB!A184,exportMMB!F:F)</f>
        <v>0</v>
      </c>
      <c r="K184" s="64">
        <f t="shared" si="137"/>
        <v>0</v>
      </c>
      <c r="N184" s="13">
        <f t="shared" si="138"/>
        <v>0</v>
      </c>
      <c r="O184" s="13">
        <f t="shared" si="139"/>
        <v>0</v>
      </c>
      <c r="P184" s="13">
        <f t="shared" si="140"/>
        <v>0</v>
      </c>
      <c r="Q184" s="13">
        <f t="shared" si="141"/>
        <v>0</v>
      </c>
      <c r="R184" s="13">
        <f t="shared" si="142"/>
        <v>0</v>
      </c>
      <c r="S184" s="14">
        <f t="shared" si="143"/>
        <v>0</v>
      </c>
      <c r="T184" s="86"/>
      <c r="U184" s="64">
        <f t="shared" si="144"/>
        <v>0</v>
      </c>
      <c r="V184" s="103"/>
      <c r="W184" s="103"/>
      <c r="X184" s="103"/>
      <c r="Y184" s="103"/>
      <c r="Z184" s="105">
        <f t="shared" si="134"/>
        <v>0</v>
      </c>
      <c r="AA184" s="103">
        <f t="shared" si="145"/>
        <v>0</v>
      </c>
    </row>
    <row r="185" spans="1:27" x14ac:dyDescent="0.2">
      <c r="A185" s="116">
        <v>2010</v>
      </c>
      <c r="B185" s="122" t="s">
        <v>748</v>
      </c>
      <c r="C185" s="15"/>
      <c r="E185" s="141">
        <v>1</v>
      </c>
      <c r="F185" s="142"/>
      <c r="G185" s="143">
        <f t="shared" si="146"/>
        <v>1</v>
      </c>
      <c r="H185" s="141">
        <v>1</v>
      </c>
      <c r="I185" s="142" t="s">
        <v>226</v>
      </c>
      <c r="J185" s="144">
        <f>SUMIF(exportMMB!D:D,budgetMMB!A185,exportMMB!F:F)</f>
        <v>0</v>
      </c>
      <c r="K185" s="64">
        <f t="shared" si="137"/>
        <v>0</v>
      </c>
      <c r="N185" s="13">
        <f t="shared" si="138"/>
        <v>0</v>
      </c>
      <c r="O185" s="13">
        <f t="shared" si="139"/>
        <v>0</v>
      </c>
      <c r="P185" s="13">
        <f t="shared" si="140"/>
        <v>0</v>
      </c>
      <c r="Q185" s="13">
        <f t="shared" si="141"/>
        <v>0</v>
      </c>
      <c r="R185" s="13">
        <f t="shared" si="142"/>
        <v>0</v>
      </c>
      <c r="S185" s="14">
        <f t="shared" si="143"/>
        <v>0</v>
      </c>
      <c r="T185" s="86"/>
      <c r="U185" s="64">
        <f t="shared" si="144"/>
        <v>0</v>
      </c>
      <c r="V185" s="103"/>
      <c r="W185" s="103"/>
      <c r="X185" s="103"/>
      <c r="Y185" s="103"/>
      <c r="Z185" s="105">
        <f t="shared" ref="Z185" si="147">K185-SUM(U185:Y185)</f>
        <v>0</v>
      </c>
      <c r="AA185" s="103">
        <f t="shared" si="145"/>
        <v>0</v>
      </c>
    </row>
    <row r="186" spans="1:27" x14ac:dyDescent="0.2">
      <c r="A186" s="116">
        <v>2011</v>
      </c>
      <c r="B186" s="122" t="s">
        <v>653</v>
      </c>
      <c r="C186" s="15"/>
      <c r="E186" s="141">
        <v>1</v>
      </c>
      <c r="F186" s="142"/>
      <c r="G186" s="143">
        <f t="shared" si="146"/>
        <v>1</v>
      </c>
      <c r="H186" s="141">
        <v>1</v>
      </c>
      <c r="I186" s="142" t="s">
        <v>226</v>
      </c>
      <c r="J186" s="144">
        <f>SUMIF(exportMMB!D:D,budgetMMB!A186,exportMMB!F:F)</f>
        <v>0</v>
      </c>
      <c r="K186" s="64">
        <f t="shared" si="137"/>
        <v>0</v>
      </c>
      <c r="N186" s="13">
        <f t="shared" si="138"/>
        <v>0</v>
      </c>
      <c r="O186" s="13">
        <f t="shared" si="139"/>
        <v>0</v>
      </c>
      <c r="P186" s="13">
        <f t="shared" si="140"/>
        <v>0</v>
      </c>
      <c r="Q186" s="13">
        <f t="shared" si="141"/>
        <v>0</v>
      </c>
      <c r="R186" s="13">
        <f t="shared" si="142"/>
        <v>0</v>
      </c>
      <c r="S186" s="14">
        <f t="shared" si="143"/>
        <v>0</v>
      </c>
      <c r="T186" s="86"/>
      <c r="U186" s="64">
        <f t="shared" si="144"/>
        <v>0</v>
      </c>
      <c r="V186" s="103"/>
      <c r="W186" s="103"/>
      <c r="X186" s="103"/>
      <c r="Y186" s="103"/>
      <c r="Z186" s="105">
        <f t="shared" si="134"/>
        <v>0</v>
      </c>
      <c r="AA186" s="103">
        <f t="shared" si="145"/>
        <v>0</v>
      </c>
    </row>
    <row r="187" spans="1:27" x14ac:dyDescent="0.2">
      <c r="A187" s="116">
        <v>2012</v>
      </c>
      <c r="B187" s="122" t="s">
        <v>654</v>
      </c>
      <c r="C187" s="15"/>
      <c r="E187" s="141">
        <v>1</v>
      </c>
      <c r="F187" s="142"/>
      <c r="G187" s="143">
        <f t="shared" si="146"/>
        <v>1</v>
      </c>
      <c r="H187" s="141">
        <v>1</v>
      </c>
      <c r="I187" s="142" t="s">
        <v>226</v>
      </c>
      <c r="J187" s="144">
        <f>SUMIF(exportMMB!D:D,budgetMMB!A187,exportMMB!F:F)</f>
        <v>0</v>
      </c>
      <c r="K187" s="64">
        <f t="shared" si="137"/>
        <v>0</v>
      </c>
      <c r="N187" s="13">
        <f t="shared" si="138"/>
        <v>0</v>
      </c>
      <c r="O187" s="13">
        <f t="shared" si="139"/>
        <v>0</v>
      </c>
      <c r="P187" s="13">
        <f t="shared" si="140"/>
        <v>0</v>
      </c>
      <c r="Q187" s="13">
        <f t="shared" si="141"/>
        <v>0</v>
      </c>
      <c r="R187" s="13">
        <f t="shared" si="142"/>
        <v>0</v>
      </c>
      <c r="S187" s="14">
        <f t="shared" si="143"/>
        <v>0</v>
      </c>
      <c r="T187" s="86"/>
      <c r="U187" s="64">
        <f t="shared" si="144"/>
        <v>0</v>
      </c>
      <c r="V187" s="103"/>
      <c r="W187" s="103"/>
      <c r="X187" s="103"/>
      <c r="Y187" s="103"/>
      <c r="Z187" s="105">
        <f t="shared" si="134"/>
        <v>0</v>
      </c>
      <c r="AA187" s="103">
        <f t="shared" si="145"/>
        <v>0</v>
      </c>
    </row>
    <row r="188" spans="1:27" x14ac:dyDescent="0.2">
      <c r="A188" s="116">
        <v>2013</v>
      </c>
      <c r="B188" s="122" t="s">
        <v>655</v>
      </c>
      <c r="C188" s="15"/>
      <c r="E188" s="141">
        <v>1</v>
      </c>
      <c r="F188" s="142"/>
      <c r="G188" s="143">
        <f t="shared" ref="G188" si="148">SUM(D188:F188)</f>
        <v>1</v>
      </c>
      <c r="H188" s="141">
        <v>1</v>
      </c>
      <c r="I188" s="142" t="s">
        <v>226</v>
      </c>
      <c r="J188" s="144">
        <f>SUMIF(exportMMB!D:D,budgetMMB!A188,exportMMB!F:F)</f>
        <v>0</v>
      </c>
      <c r="K188" s="64">
        <f t="shared" si="137"/>
        <v>0</v>
      </c>
      <c r="N188" s="13">
        <f t="shared" si="138"/>
        <v>0</v>
      </c>
      <c r="O188" s="13">
        <f t="shared" si="139"/>
        <v>0</v>
      </c>
      <c r="P188" s="13">
        <f t="shared" si="140"/>
        <v>0</v>
      </c>
      <c r="Q188" s="13">
        <f t="shared" si="141"/>
        <v>0</v>
      </c>
      <c r="R188" s="13">
        <f t="shared" si="142"/>
        <v>0</v>
      </c>
      <c r="S188" s="14">
        <f t="shared" si="143"/>
        <v>0</v>
      </c>
      <c r="T188" s="86"/>
      <c r="U188" s="64">
        <f t="shared" si="144"/>
        <v>0</v>
      </c>
      <c r="V188" s="103"/>
      <c r="W188" s="103"/>
      <c r="X188" s="103"/>
      <c r="Y188" s="103"/>
      <c r="Z188" s="105">
        <f t="shared" si="134"/>
        <v>0</v>
      </c>
      <c r="AA188" s="103">
        <f t="shared" si="145"/>
        <v>0</v>
      </c>
    </row>
    <row r="189" spans="1:27" x14ac:dyDescent="0.2">
      <c r="A189" s="116">
        <v>2014</v>
      </c>
      <c r="B189" s="122" t="s">
        <v>34</v>
      </c>
      <c r="C189" s="15"/>
      <c r="E189" s="141">
        <v>1</v>
      </c>
      <c r="F189" s="142"/>
      <c r="G189" s="143">
        <f t="shared" ref="G189:G194" si="149">SUM(D189:F189)</f>
        <v>1</v>
      </c>
      <c r="H189" s="141">
        <v>1</v>
      </c>
      <c r="I189" s="142" t="s">
        <v>226</v>
      </c>
      <c r="J189" s="144">
        <f>SUMIF(exportMMB!D:D,budgetMMB!A189,exportMMB!F:F)</f>
        <v>0</v>
      </c>
      <c r="K189" s="64">
        <f t="shared" si="137"/>
        <v>0</v>
      </c>
      <c r="N189" s="13">
        <f t="shared" si="138"/>
        <v>0</v>
      </c>
      <c r="O189" s="13">
        <f t="shared" si="139"/>
        <v>0</v>
      </c>
      <c r="P189" s="13">
        <f t="shared" si="140"/>
        <v>0</v>
      </c>
      <c r="Q189" s="13">
        <f t="shared" si="141"/>
        <v>0</v>
      </c>
      <c r="R189" s="13">
        <f t="shared" si="142"/>
        <v>0</v>
      </c>
      <c r="S189" s="14">
        <f t="shared" si="143"/>
        <v>0</v>
      </c>
      <c r="T189" s="86"/>
      <c r="U189" s="64">
        <f t="shared" si="144"/>
        <v>0</v>
      </c>
      <c r="V189" s="103"/>
      <c r="W189" s="103"/>
      <c r="X189" s="103"/>
      <c r="Y189" s="103"/>
      <c r="Z189" s="105">
        <f t="shared" si="134"/>
        <v>0</v>
      </c>
      <c r="AA189" s="103">
        <f t="shared" si="145"/>
        <v>0</v>
      </c>
    </row>
    <row r="190" spans="1:27" x14ac:dyDescent="0.2">
      <c r="A190" s="116" t="s">
        <v>955</v>
      </c>
      <c r="B190" s="122" t="s">
        <v>937</v>
      </c>
      <c r="C190" s="15"/>
      <c r="E190" s="141">
        <v>1</v>
      </c>
      <c r="F190" s="142"/>
      <c r="G190" s="143">
        <f t="shared" si="149"/>
        <v>1</v>
      </c>
      <c r="H190" s="141">
        <v>1</v>
      </c>
      <c r="I190" s="142" t="s">
        <v>226</v>
      </c>
      <c r="J190" s="144">
        <f>SUMIF(exportMMB!D:D,budgetMMB!A190,exportMMB!F:F)</f>
        <v>0</v>
      </c>
      <c r="K190" s="64">
        <f t="shared" si="137"/>
        <v>0</v>
      </c>
      <c r="N190" s="13">
        <f t="shared" si="138"/>
        <v>0</v>
      </c>
      <c r="O190" s="13">
        <f t="shared" si="139"/>
        <v>0</v>
      </c>
      <c r="P190" s="13">
        <f t="shared" si="140"/>
        <v>0</v>
      </c>
      <c r="Q190" s="13">
        <f t="shared" si="141"/>
        <v>0</v>
      </c>
      <c r="R190" s="13">
        <f t="shared" si="142"/>
        <v>0</v>
      </c>
      <c r="S190" s="14">
        <f t="shared" si="143"/>
        <v>0</v>
      </c>
      <c r="T190" s="86"/>
      <c r="U190" s="64">
        <f t="shared" si="144"/>
        <v>0</v>
      </c>
      <c r="V190" s="103"/>
      <c r="W190" s="103"/>
      <c r="X190" s="103"/>
      <c r="Y190" s="103"/>
      <c r="Z190" s="105">
        <f t="shared" ref="Z190" si="150">K190-SUM(U190:Y190)</f>
        <v>0</v>
      </c>
      <c r="AA190" s="103">
        <f t="shared" si="145"/>
        <v>0</v>
      </c>
    </row>
    <row r="191" spans="1:27" x14ac:dyDescent="0.2">
      <c r="A191" s="116">
        <v>2020</v>
      </c>
      <c r="B191" s="122" t="s">
        <v>35</v>
      </c>
      <c r="C191" s="15"/>
      <c r="E191" s="141">
        <v>1</v>
      </c>
      <c r="F191" s="142"/>
      <c r="G191" s="143">
        <f t="shared" si="149"/>
        <v>1</v>
      </c>
      <c r="H191" s="141">
        <v>1</v>
      </c>
      <c r="I191" s="142" t="s">
        <v>226</v>
      </c>
      <c r="J191" s="144">
        <f>SUMIF(exportMMB!D:D,budgetMMB!A191,exportMMB!F:F)</f>
        <v>0</v>
      </c>
      <c r="K191" s="64">
        <f t="shared" si="137"/>
        <v>0</v>
      </c>
      <c r="N191" s="13">
        <f t="shared" si="138"/>
        <v>0</v>
      </c>
      <c r="O191" s="13">
        <f t="shared" si="139"/>
        <v>0</v>
      </c>
      <c r="P191" s="13">
        <f t="shared" si="140"/>
        <v>0</v>
      </c>
      <c r="Q191" s="13">
        <f t="shared" si="141"/>
        <v>0</v>
      </c>
      <c r="R191" s="13">
        <f t="shared" si="142"/>
        <v>0</v>
      </c>
      <c r="S191" s="14">
        <f t="shared" si="143"/>
        <v>0</v>
      </c>
      <c r="T191" s="86"/>
      <c r="U191" s="64">
        <f t="shared" si="144"/>
        <v>0</v>
      </c>
      <c r="V191" s="103"/>
      <c r="W191" s="103"/>
      <c r="X191" s="103"/>
      <c r="Y191" s="103"/>
      <c r="Z191" s="105">
        <f t="shared" si="134"/>
        <v>0</v>
      </c>
      <c r="AA191" s="103">
        <f t="shared" si="145"/>
        <v>0</v>
      </c>
    </row>
    <row r="192" spans="1:27" x14ac:dyDescent="0.2">
      <c r="A192" s="116">
        <v>2021</v>
      </c>
      <c r="B192" s="122" t="s">
        <v>36</v>
      </c>
      <c r="C192" s="15"/>
      <c r="E192" s="141">
        <v>1</v>
      </c>
      <c r="F192" s="142"/>
      <c r="G192" s="143">
        <f t="shared" si="149"/>
        <v>1</v>
      </c>
      <c r="H192" s="141">
        <v>1</v>
      </c>
      <c r="I192" s="142" t="s">
        <v>226</v>
      </c>
      <c r="J192" s="144">
        <f>SUMIF(exportMMB!D:D,budgetMMB!A192,exportMMB!F:F)</f>
        <v>0</v>
      </c>
      <c r="K192" s="64">
        <f t="shared" si="137"/>
        <v>0</v>
      </c>
      <c r="N192" s="13">
        <f t="shared" si="138"/>
        <v>0</v>
      </c>
      <c r="O192" s="13">
        <f t="shared" si="139"/>
        <v>0</v>
      </c>
      <c r="P192" s="13">
        <f t="shared" si="140"/>
        <v>0</v>
      </c>
      <c r="Q192" s="13">
        <f t="shared" si="141"/>
        <v>0</v>
      </c>
      <c r="R192" s="13">
        <f t="shared" si="142"/>
        <v>0</v>
      </c>
      <c r="S192" s="14">
        <f t="shared" si="143"/>
        <v>0</v>
      </c>
      <c r="T192" s="86"/>
      <c r="U192" s="64">
        <f t="shared" si="144"/>
        <v>0</v>
      </c>
      <c r="V192" s="103"/>
      <c r="W192" s="103"/>
      <c r="X192" s="103"/>
      <c r="Y192" s="103"/>
      <c r="Z192" s="105">
        <f t="shared" si="134"/>
        <v>0</v>
      </c>
      <c r="AA192" s="103">
        <f t="shared" si="145"/>
        <v>0</v>
      </c>
    </row>
    <row r="193" spans="1:27" x14ac:dyDescent="0.2">
      <c r="A193" s="116">
        <v>2023</v>
      </c>
      <c r="B193" s="122" t="s">
        <v>656</v>
      </c>
      <c r="C193" s="15"/>
      <c r="E193" s="141">
        <v>1</v>
      </c>
      <c r="F193" s="142"/>
      <c r="G193" s="143">
        <f t="shared" si="149"/>
        <v>1</v>
      </c>
      <c r="H193" s="141">
        <v>1</v>
      </c>
      <c r="I193" s="142" t="s">
        <v>226</v>
      </c>
      <c r="J193" s="144">
        <f>SUMIF(exportMMB!D:D,budgetMMB!A193,exportMMB!F:F)</f>
        <v>0</v>
      </c>
      <c r="K193" s="64">
        <f t="shared" si="137"/>
        <v>0</v>
      </c>
      <c r="N193" s="13">
        <f t="shared" si="138"/>
        <v>0</v>
      </c>
      <c r="O193" s="13">
        <f t="shared" si="139"/>
        <v>0</v>
      </c>
      <c r="P193" s="13">
        <f t="shared" si="140"/>
        <v>0</v>
      </c>
      <c r="Q193" s="13">
        <f t="shared" si="141"/>
        <v>0</v>
      </c>
      <c r="R193" s="13">
        <f t="shared" si="142"/>
        <v>0</v>
      </c>
      <c r="S193" s="14">
        <f t="shared" si="143"/>
        <v>0</v>
      </c>
      <c r="T193" s="86"/>
      <c r="U193" s="64">
        <f t="shared" si="144"/>
        <v>0</v>
      </c>
      <c r="V193" s="103"/>
      <c r="W193" s="103"/>
      <c r="X193" s="103"/>
      <c r="Y193" s="103"/>
      <c r="Z193" s="105">
        <f t="shared" si="134"/>
        <v>0</v>
      </c>
      <c r="AA193" s="103">
        <f t="shared" si="145"/>
        <v>0</v>
      </c>
    </row>
    <row r="194" spans="1:27" x14ac:dyDescent="0.2">
      <c r="A194" s="116">
        <v>2024</v>
      </c>
      <c r="B194" s="122" t="s">
        <v>750</v>
      </c>
      <c r="C194" s="15"/>
      <c r="E194" s="141">
        <v>1</v>
      </c>
      <c r="F194" s="142"/>
      <c r="G194" s="143">
        <f t="shared" si="149"/>
        <v>1</v>
      </c>
      <c r="H194" s="141">
        <v>1</v>
      </c>
      <c r="I194" s="142" t="s">
        <v>226</v>
      </c>
      <c r="J194" s="144">
        <f>SUMIF(exportMMB!D:D,budgetMMB!A194,exportMMB!F:F)</f>
        <v>0</v>
      </c>
      <c r="K194" s="64">
        <f t="shared" si="137"/>
        <v>0</v>
      </c>
      <c r="N194" s="13">
        <f t="shared" si="138"/>
        <v>0</v>
      </c>
      <c r="O194" s="13">
        <f t="shared" si="139"/>
        <v>0</v>
      </c>
      <c r="P194" s="13">
        <f t="shared" si="140"/>
        <v>0</v>
      </c>
      <c r="Q194" s="13">
        <f t="shared" si="141"/>
        <v>0</v>
      </c>
      <c r="R194" s="13">
        <f t="shared" si="142"/>
        <v>0</v>
      </c>
      <c r="S194" s="14">
        <f t="shared" si="143"/>
        <v>0</v>
      </c>
      <c r="T194" s="86"/>
      <c r="U194" s="64">
        <f t="shared" si="144"/>
        <v>0</v>
      </c>
      <c r="V194" s="103"/>
      <c r="W194" s="103"/>
      <c r="X194" s="103"/>
      <c r="Y194" s="103"/>
      <c r="Z194" s="105">
        <f t="shared" ref="Z194:Z196" si="151">K194-SUM(U194:Y194)</f>
        <v>0</v>
      </c>
      <c r="AA194" s="103">
        <f t="shared" si="145"/>
        <v>0</v>
      </c>
    </row>
    <row r="195" spans="1:27" x14ac:dyDescent="0.2">
      <c r="A195" s="116">
        <v>2025</v>
      </c>
      <c r="B195" s="122" t="s">
        <v>751</v>
      </c>
      <c r="C195" s="15"/>
      <c r="E195" s="141">
        <v>1</v>
      </c>
      <c r="F195" s="142"/>
      <c r="G195" s="143">
        <f t="shared" ref="G195:G201" si="152">SUM(D195:F195)</f>
        <v>1</v>
      </c>
      <c r="H195" s="141">
        <v>1</v>
      </c>
      <c r="I195" s="142" t="s">
        <v>226</v>
      </c>
      <c r="J195" s="144">
        <f>SUMIF(exportMMB!D:D,budgetMMB!A195,exportMMB!F:F)</f>
        <v>0</v>
      </c>
      <c r="K195" s="64">
        <f t="shared" si="137"/>
        <v>0</v>
      </c>
      <c r="N195" s="13">
        <f t="shared" si="138"/>
        <v>0</v>
      </c>
      <c r="O195" s="13">
        <f t="shared" si="139"/>
        <v>0</v>
      </c>
      <c r="P195" s="13">
        <f t="shared" si="140"/>
        <v>0</v>
      </c>
      <c r="Q195" s="13">
        <f t="shared" si="141"/>
        <v>0</v>
      </c>
      <c r="R195" s="13">
        <f t="shared" si="142"/>
        <v>0</v>
      </c>
      <c r="S195" s="14">
        <f t="shared" si="143"/>
        <v>0</v>
      </c>
      <c r="T195" s="86"/>
      <c r="U195" s="64">
        <f t="shared" si="144"/>
        <v>0</v>
      </c>
      <c r="V195" s="103"/>
      <c r="W195" s="103"/>
      <c r="X195" s="103"/>
      <c r="Y195" s="103"/>
      <c r="Z195" s="105">
        <f t="shared" si="151"/>
        <v>0</v>
      </c>
      <c r="AA195" s="103">
        <f t="shared" si="145"/>
        <v>0</v>
      </c>
    </row>
    <row r="196" spans="1:27" x14ac:dyDescent="0.2">
      <c r="A196" s="116">
        <v>2026</v>
      </c>
      <c r="B196" s="122" t="s">
        <v>915</v>
      </c>
      <c r="C196" s="15"/>
      <c r="E196" s="141">
        <v>1</v>
      </c>
      <c r="F196" s="142"/>
      <c r="G196" s="143">
        <f t="shared" si="152"/>
        <v>1</v>
      </c>
      <c r="H196" s="141">
        <v>1</v>
      </c>
      <c r="I196" s="142" t="s">
        <v>226</v>
      </c>
      <c r="J196" s="144">
        <f>SUMIF(exportMMB!D:D,budgetMMB!A196,exportMMB!F:F)</f>
        <v>0</v>
      </c>
      <c r="K196" s="64">
        <f t="shared" si="137"/>
        <v>0</v>
      </c>
      <c r="N196" s="13">
        <f t="shared" si="138"/>
        <v>0</v>
      </c>
      <c r="O196" s="13">
        <f t="shared" si="139"/>
        <v>0</v>
      </c>
      <c r="P196" s="13">
        <f t="shared" si="140"/>
        <v>0</v>
      </c>
      <c r="Q196" s="13">
        <f t="shared" si="141"/>
        <v>0</v>
      </c>
      <c r="R196" s="13">
        <f t="shared" si="142"/>
        <v>0</v>
      </c>
      <c r="S196" s="14">
        <f t="shared" si="143"/>
        <v>0</v>
      </c>
      <c r="T196" s="86"/>
      <c r="U196" s="64">
        <f t="shared" si="144"/>
        <v>0</v>
      </c>
      <c r="V196" s="103"/>
      <c r="W196" s="103"/>
      <c r="X196" s="103"/>
      <c r="Y196" s="103"/>
      <c r="Z196" s="105">
        <f t="shared" si="151"/>
        <v>0</v>
      </c>
      <c r="AA196" s="103">
        <f t="shared" si="145"/>
        <v>0</v>
      </c>
    </row>
    <row r="197" spans="1:27" x14ac:dyDescent="0.2">
      <c r="A197" s="116" t="s">
        <v>322</v>
      </c>
      <c r="B197" s="122" t="s">
        <v>321</v>
      </c>
      <c r="C197" s="15"/>
      <c r="E197" s="141">
        <v>1</v>
      </c>
      <c r="F197" s="142"/>
      <c r="G197" s="143">
        <f t="shared" si="152"/>
        <v>1</v>
      </c>
      <c r="H197" s="141">
        <v>1</v>
      </c>
      <c r="I197" s="142" t="s">
        <v>226</v>
      </c>
      <c r="J197" s="144">
        <f>SUMIF(exportMMB!D:D,budgetMMB!A197,exportMMB!F:F)</f>
        <v>0</v>
      </c>
      <c r="K197" s="64">
        <f t="shared" si="137"/>
        <v>0</v>
      </c>
      <c r="N197" s="13">
        <f t="shared" si="138"/>
        <v>0</v>
      </c>
      <c r="O197" s="13">
        <f t="shared" si="139"/>
        <v>0</v>
      </c>
      <c r="P197" s="13">
        <f t="shared" si="140"/>
        <v>0</v>
      </c>
      <c r="Q197" s="13">
        <f t="shared" si="141"/>
        <v>0</v>
      </c>
      <c r="R197" s="13">
        <f t="shared" si="142"/>
        <v>0</v>
      </c>
      <c r="S197" s="14">
        <f t="shared" si="143"/>
        <v>0</v>
      </c>
      <c r="T197" s="86"/>
      <c r="U197" s="64">
        <f t="shared" si="144"/>
        <v>0</v>
      </c>
      <c r="V197" s="103"/>
      <c r="W197" s="103"/>
      <c r="X197" s="103"/>
      <c r="Y197" s="103"/>
      <c r="Z197" s="105">
        <f t="shared" si="134"/>
        <v>0</v>
      </c>
      <c r="AA197" s="103">
        <f t="shared" si="145"/>
        <v>0</v>
      </c>
    </row>
    <row r="198" spans="1:27" x14ac:dyDescent="0.2">
      <c r="A198" s="116">
        <v>2035</v>
      </c>
      <c r="B198" s="122" t="s">
        <v>37</v>
      </c>
      <c r="C198" s="15"/>
      <c r="E198" s="141">
        <v>1</v>
      </c>
      <c r="F198" s="142"/>
      <c r="G198" s="143">
        <f t="shared" si="152"/>
        <v>1</v>
      </c>
      <c r="H198" s="141">
        <v>1</v>
      </c>
      <c r="I198" s="142" t="s">
        <v>226</v>
      </c>
      <c r="J198" s="144">
        <f>SUMIF(exportMMB!D:D,budgetMMB!A198,exportMMB!F:F)</f>
        <v>0</v>
      </c>
      <c r="K198" s="64">
        <f t="shared" si="137"/>
        <v>0</v>
      </c>
      <c r="N198" s="13">
        <f t="shared" si="138"/>
        <v>0</v>
      </c>
      <c r="O198" s="13">
        <f t="shared" si="139"/>
        <v>0</v>
      </c>
      <c r="P198" s="13">
        <f t="shared" si="140"/>
        <v>0</v>
      </c>
      <c r="Q198" s="13">
        <f t="shared" si="141"/>
        <v>0</v>
      </c>
      <c r="R198" s="13">
        <f t="shared" si="142"/>
        <v>0</v>
      </c>
      <c r="S198" s="14">
        <f t="shared" si="143"/>
        <v>0</v>
      </c>
      <c r="T198" s="86"/>
      <c r="U198" s="64">
        <f t="shared" si="144"/>
        <v>0</v>
      </c>
      <c r="V198" s="103"/>
      <c r="W198" s="103"/>
      <c r="X198" s="103"/>
      <c r="Y198" s="103"/>
      <c r="Z198" s="105">
        <f t="shared" si="134"/>
        <v>0</v>
      </c>
      <c r="AA198" s="103">
        <f t="shared" si="145"/>
        <v>0</v>
      </c>
    </row>
    <row r="199" spans="1:27" x14ac:dyDescent="0.2">
      <c r="A199" s="116">
        <v>2036</v>
      </c>
      <c r="B199" s="122" t="s">
        <v>657</v>
      </c>
      <c r="C199" s="15"/>
      <c r="E199" s="141">
        <v>1</v>
      </c>
      <c r="F199" s="142"/>
      <c r="G199" s="143">
        <f t="shared" si="152"/>
        <v>1</v>
      </c>
      <c r="H199" s="141">
        <v>1</v>
      </c>
      <c r="I199" s="142" t="s">
        <v>226</v>
      </c>
      <c r="J199" s="144">
        <f>SUMIF(exportMMB!D:D,budgetMMB!A199,exportMMB!F:F)</f>
        <v>0</v>
      </c>
      <c r="K199" s="64">
        <f t="shared" si="137"/>
        <v>0</v>
      </c>
      <c r="N199" s="13">
        <f t="shared" si="138"/>
        <v>0</v>
      </c>
      <c r="O199" s="13">
        <f t="shared" si="139"/>
        <v>0</v>
      </c>
      <c r="P199" s="13">
        <f t="shared" si="140"/>
        <v>0</v>
      </c>
      <c r="Q199" s="13">
        <f t="shared" si="141"/>
        <v>0</v>
      </c>
      <c r="R199" s="13">
        <f t="shared" si="142"/>
        <v>0</v>
      </c>
      <c r="S199" s="14">
        <f t="shared" si="143"/>
        <v>0</v>
      </c>
      <c r="T199" s="86"/>
      <c r="U199" s="64">
        <f t="shared" si="144"/>
        <v>0</v>
      </c>
      <c r="V199" s="103"/>
      <c r="W199" s="103"/>
      <c r="X199" s="103"/>
      <c r="Y199" s="103"/>
      <c r="Z199" s="105">
        <f t="shared" si="134"/>
        <v>0</v>
      </c>
      <c r="AA199" s="103">
        <f t="shared" si="145"/>
        <v>0</v>
      </c>
    </row>
    <row r="200" spans="1:27" x14ac:dyDescent="0.2">
      <c r="A200" s="116" t="s">
        <v>598</v>
      </c>
      <c r="B200" s="122" t="s">
        <v>597</v>
      </c>
      <c r="C200" s="15"/>
      <c r="E200" s="141">
        <v>1</v>
      </c>
      <c r="F200" s="142"/>
      <c r="G200" s="143">
        <f t="shared" si="152"/>
        <v>1</v>
      </c>
      <c r="H200" s="141">
        <v>1</v>
      </c>
      <c r="I200" s="142" t="s">
        <v>226</v>
      </c>
      <c r="J200" s="144">
        <f>SUMIF(exportMMB!D:D,budgetMMB!A200,exportMMB!F:F)</f>
        <v>0</v>
      </c>
      <c r="K200" s="64">
        <f t="shared" si="137"/>
        <v>0</v>
      </c>
      <c r="N200" s="13">
        <f t="shared" si="138"/>
        <v>0</v>
      </c>
      <c r="O200" s="13">
        <f t="shared" si="139"/>
        <v>0</v>
      </c>
      <c r="P200" s="13">
        <f t="shared" si="140"/>
        <v>0</v>
      </c>
      <c r="Q200" s="13">
        <f t="shared" si="141"/>
        <v>0</v>
      </c>
      <c r="R200" s="13">
        <f t="shared" si="142"/>
        <v>0</v>
      </c>
      <c r="S200" s="14">
        <f t="shared" si="143"/>
        <v>0</v>
      </c>
      <c r="T200" s="86"/>
      <c r="U200" s="64">
        <f t="shared" si="144"/>
        <v>0</v>
      </c>
      <c r="V200" s="103"/>
      <c r="W200" s="103"/>
      <c r="X200" s="103"/>
      <c r="Y200" s="103"/>
      <c r="Z200" s="105">
        <f t="shared" si="134"/>
        <v>0</v>
      </c>
      <c r="AA200" s="103">
        <f t="shared" si="145"/>
        <v>0</v>
      </c>
    </row>
    <row r="201" spans="1:27" x14ac:dyDescent="0.2">
      <c r="A201" s="116">
        <v>2038</v>
      </c>
      <c r="B201" s="122" t="s">
        <v>749</v>
      </c>
      <c r="C201" s="15"/>
      <c r="E201" s="141">
        <v>1</v>
      </c>
      <c r="F201" s="142"/>
      <c r="G201" s="143">
        <f t="shared" si="152"/>
        <v>1</v>
      </c>
      <c r="H201" s="141">
        <v>1</v>
      </c>
      <c r="I201" s="142" t="s">
        <v>226</v>
      </c>
      <c r="J201" s="144">
        <f>SUMIF(exportMMB!D:D,budgetMMB!A201,exportMMB!F:F)</f>
        <v>0</v>
      </c>
      <c r="K201" s="64">
        <f t="shared" si="137"/>
        <v>0</v>
      </c>
      <c r="N201" s="13">
        <f t="shared" si="138"/>
        <v>0</v>
      </c>
      <c r="O201" s="13">
        <f t="shared" si="139"/>
        <v>0</v>
      </c>
      <c r="P201" s="13">
        <f t="shared" si="140"/>
        <v>0</v>
      </c>
      <c r="Q201" s="13">
        <f t="shared" si="141"/>
        <v>0</v>
      </c>
      <c r="R201" s="13">
        <f t="shared" si="142"/>
        <v>0</v>
      </c>
      <c r="S201" s="14">
        <v>0</v>
      </c>
      <c r="T201" s="86"/>
      <c r="U201" s="64">
        <f t="shared" si="144"/>
        <v>0</v>
      </c>
      <c r="V201" s="103"/>
      <c r="W201" s="103"/>
      <c r="X201" s="103"/>
      <c r="Y201" s="103"/>
      <c r="Z201" s="105">
        <f t="shared" si="134"/>
        <v>0</v>
      </c>
      <c r="AA201" s="103">
        <f t="shared" si="145"/>
        <v>0</v>
      </c>
    </row>
    <row r="202" spans="1:27" x14ac:dyDescent="0.2">
      <c r="A202" s="62"/>
      <c r="B202" s="124" t="s">
        <v>265</v>
      </c>
      <c r="C202" s="15"/>
      <c r="D202" s="49"/>
      <c r="E202" s="141"/>
      <c r="F202" s="142"/>
      <c r="G202" s="143"/>
      <c r="H202" s="141"/>
      <c r="I202" s="142"/>
      <c r="J202" s="144"/>
      <c r="K202" s="66">
        <f>SUM(K178:K201)</f>
        <v>0</v>
      </c>
      <c r="L202" s="22"/>
      <c r="M202" s="22"/>
      <c r="N202" s="22">
        <f t="shared" ref="N202:Y202" si="153">SUM(N178:N201)</f>
        <v>0</v>
      </c>
      <c r="O202" s="22">
        <f t="shared" si="153"/>
        <v>0</v>
      </c>
      <c r="P202" s="22">
        <f t="shared" si="153"/>
        <v>0</v>
      </c>
      <c r="Q202" s="22">
        <f t="shared" si="153"/>
        <v>0</v>
      </c>
      <c r="R202" s="22">
        <f t="shared" si="153"/>
        <v>0</v>
      </c>
      <c r="S202" s="23">
        <f t="shared" si="153"/>
        <v>0</v>
      </c>
      <c r="T202" s="85">
        <f t="shared" si="153"/>
        <v>0</v>
      </c>
      <c r="U202" s="66">
        <f t="shared" si="153"/>
        <v>0</v>
      </c>
      <c r="V202" s="112">
        <f t="shared" si="153"/>
        <v>0</v>
      </c>
      <c r="W202" s="112">
        <f t="shared" si="153"/>
        <v>0</v>
      </c>
      <c r="X202" s="112"/>
      <c r="Y202" s="112">
        <f t="shared" si="153"/>
        <v>0</v>
      </c>
      <c r="Z202" s="66">
        <f>SUM(Z178:Z201)</f>
        <v>0</v>
      </c>
      <c r="AA202" s="112">
        <f>SUM(AA178:AA201)</f>
        <v>0</v>
      </c>
    </row>
    <row r="203" spans="1:27" x14ac:dyDescent="0.2">
      <c r="A203" s="116"/>
      <c r="B203" s="122"/>
      <c r="C203" s="15"/>
      <c r="E203" s="141"/>
      <c r="F203" s="142"/>
      <c r="G203" s="143"/>
      <c r="H203" s="141"/>
      <c r="I203" s="142"/>
      <c r="J203" s="144"/>
      <c r="K203" s="71"/>
      <c r="L203" s="36"/>
      <c r="M203" s="36"/>
      <c r="N203" s="36"/>
      <c r="O203" s="36"/>
      <c r="P203" s="36"/>
      <c r="Q203" s="36"/>
      <c r="R203" s="36"/>
      <c r="S203" s="37"/>
      <c r="T203" s="88"/>
      <c r="U203" s="71"/>
      <c r="V203" s="103"/>
      <c r="W203" s="103"/>
      <c r="X203" s="103"/>
      <c r="Y203" s="103"/>
      <c r="AA203" s="103"/>
    </row>
    <row r="204" spans="1:27" x14ac:dyDescent="0.2">
      <c r="A204" s="118" t="s">
        <v>191</v>
      </c>
      <c r="B204" s="98" t="s">
        <v>232</v>
      </c>
      <c r="C204" s="15"/>
      <c r="E204" s="141"/>
      <c r="F204" s="142"/>
      <c r="G204" s="143"/>
      <c r="H204" s="141"/>
      <c r="I204" s="142"/>
      <c r="J204" s="144"/>
      <c r="P204" s="13"/>
      <c r="T204" s="86"/>
      <c r="U204" s="64"/>
      <c r="V204" s="103"/>
      <c r="W204" s="103"/>
      <c r="X204" s="103"/>
      <c r="Y204" s="103"/>
      <c r="AA204" s="103"/>
    </row>
    <row r="205" spans="1:27" x14ac:dyDescent="0.2">
      <c r="A205" s="116">
        <v>2201</v>
      </c>
      <c r="B205" s="122" t="s">
        <v>38</v>
      </c>
      <c r="C205" s="15"/>
      <c r="E205" s="141">
        <v>1</v>
      </c>
      <c r="F205" s="142"/>
      <c r="G205" s="143">
        <f t="shared" ref="G205:G207" si="154">SUM(D205:F205)</f>
        <v>1</v>
      </c>
      <c r="H205" s="141">
        <v>1</v>
      </c>
      <c r="I205" s="142" t="s">
        <v>226</v>
      </c>
      <c r="J205" s="144">
        <f>SUMIF(exportMMB!D:D,budgetMMB!A205,exportMMB!F:F)</f>
        <v>0</v>
      </c>
      <c r="K205" s="64">
        <f t="shared" ref="K205:K214" si="155">G205*H205*J205</f>
        <v>0</v>
      </c>
      <c r="N205" s="13">
        <f t="shared" ref="N205:N214" si="156">L205+M205</f>
        <v>0</v>
      </c>
      <c r="O205" s="13">
        <f t="shared" ref="O205:O214" si="157">MAX(K205-N205,0)</f>
        <v>0</v>
      </c>
      <c r="P205" s="13">
        <f t="shared" ref="P205:P214" si="158">N205+O205</f>
        <v>0</v>
      </c>
      <c r="Q205" s="13">
        <f t="shared" ref="Q205:Q214" si="159">K205-P205</f>
        <v>0</v>
      </c>
      <c r="R205" s="13">
        <f t="shared" ref="R205:R214" si="160">S205-K205</f>
        <v>0</v>
      </c>
      <c r="S205" s="14">
        <f t="shared" ref="S205:S213" si="161">K205</f>
        <v>0</v>
      </c>
      <c r="T205" s="86"/>
      <c r="U205" s="64">
        <f t="shared" ref="U205:U214" si="162">MAX(K205-SUM(V205:Y205),0)</f>
        <v>0</v>
      </c>
      <c r="V205" s="103"/>
      <c r="W205" s="103"/>
      <c r="X205" s="103"/>
      <c r="Y205" s="103"/>
      <c r="Z205" s="105">
        <f t="shared" ref="Z205:Z230" si="163">K205-SUM(U205:Y205)</f>
        <v>0</v>
      </c>
      <c r="AA205" s="103">
        <f t="shared" ref="AA205:AA214" si="164">U205</f>
        <v>0</v>
      </c>
    </row>
    <row r="206" spans="1:27" x14ac:dyDescent="0.2">
      <c r="A206" s="116">
        <v>2202</v>
      </c>
      <c r="B206" s="122" t="s">
        <v>323</v>
      </c>
      <c r="C206" s="15"/>
      <c r="E206" s="141">
        <v>1</v>
      </c>
      <c r="F206" s="142"/>
      <c r="G206" s="143">
        <f t="shared" si="154"/>
        <v>1</v>
      </c>
      <c r="H206" s="141">
        <v>1</v>
      </c>
      <c r="I206" s="142" t="s">
        <v>226</v>
      </c>
      <c r="J206" s="144">
        <f>SUMIF(exportMMB!D:D,budgetMMB!A206,exportMMB!F:F)</f>
        <v>0</v>
      </c>
      <c r="K206" s="64">
        <f t="shared" si="155"/>
        <v>0</v>
      </c>
      <c r="N206" s="13">
        <f t="shared" si="156"/>
        <v>0</v>
      </c>
      <c r="O206" s="13">
        <f t="shared" si="157"/>
        <v>0</v>
      </c>
      <c r="P206" s="13">
        <f t="shared" si="158"/>
        <v>0</v>
      </c>
      <c r="Q206" s="13">
        <f t="shared" si="159"/>
        <v>0</v>
      </c>
      <c r="R206" s="13">
        <f t="shared" si="160"/>
        <v>0</v>
      </c>
      <c r="S206" s="14">
        <f t="shared" si="161"/>
        <v>0</v>
      </c>
      <c r="T206" s="86"/>
      <c r="U206" s="64">
        <f t="shared" si="162"/>
        <v>0</v>
      </c>
      <c r="V206" s="103"/>
      <c r="W206" s="103"/>
      <c r="X206" s="103"/>
      <c r="Y206" s="103"/>
      <c r="Z206" s="105">
        <f t="shared" si="163"/>
        <v>0</v>
      </c>
      <c r="AA206" s="103">
        <f t="shared" si="164"/>
        <v>0</v>
      </c>
    </row>
    <row r="207" spans="1:27" x14ac:dyDescent="0.2">
      <c r="A207" s="116">
        <v>2203</v>
      </c>
      <c r="B207" s="122" t="s">
        <v>324</v>
      </c>
      <c r="C207" s="15"/>
      <c r="E207" s="141">
        <v>1</v>
      </c>
      <c r="F207" s="142"/>
      <c r="G207" s="143">
        <f t="shared" si="154"/>
        <v>1</v>
      </c>
      <c r="H207" s="141">
        <v>1</v>
      </c>
      <c r="I207" s="142" t="s">
        <v>226</v>
      </c>
      <c r="J207" s="144">
        <f>SUMIF(exportMMB!D:D,budgetMMB!A207,exportMMB!F:F)</f>
        <v>0</v>
      </c>
      <c r="K207" s="64">
        <f t="shared" si="155"/>
        <v>0</v>
      </c>
      <c r="N207" s="13">
        <f t="shared" si="156"/>
        <v>0</v>
      </c>
      <c r="O207" s="13">
        <f t="shared" si="157"/>
        <v>0</v>
      </c>
      <c r="P207" s="13">
        <f t="shared" si="158"/>
        <v>0</v>
      </c>
      <c r="Q207" s="13">
        <f t="shared" si="159"/>
        <v>0</v>
      </c>
      <c r="R207" s="13">
        <f t="shared" si="160"/>
        <v>0</v>
      </c>
      <c r="S207" s="14">
        <f t="shared" si="161"/>
        <v>0</v>
      </c>
      <c r="T207" s="86"/>
      <c r="U207" s="64">
        <f t="shared" si="162"/>
        <v>0</v>
      </c>
      <c r="V207" s="103"/>
      <c r="W207" s="103"/>
      <c r="X207" s="103"/>
      <c r="Y207" s="103"/>
      <c r="Z207" s="105">
        <f t="shared" si="163"/>
        <v>0</v>
      </c>
      <c r="AA207" s="103">
        <f t="shared" si="164"/>
        <v>0</v>
      </c>
    </row>
    <row r="208" spans="1:27" x14ac:dyDescent="0.2">
      <c r="A208" s="116" t="s">
        <v>327</v>
      </c>
      <c r="B208" s="122" t="s">
        <v>128</v>
      </c>
      <c r="C208" s="15"/>
      <c r="E208" s="141">
        <v>1</v>
      </c>
      <c r="F208" s="142"/>
      <c r="G208" s="143">
        <f t="shared" ref="G208" si="165">SUM(D208:F208)</f>
        <v>1</v>
      </c>
      <c r="H208" s="141">
        <v>1</v>
      </c>
      <c r="I208" s="142" t="s">
        <v>226</v>
      </c>
      <c r="J208" s="144">
        <f>SUMIF(exportMMB!D:D,budgetMMB!A208,exportMMB!F:F)</f>
        <v>0</v>
      </c>
      <c r="K208" s="64">
        <f t="shared" si="155"/>
        <v>0</v>
      </c>
      <c r="N208" s="13">
        <f t="shared" si="156"/>
        <v>0</v>
      </c>
      <c r="O208" s="13">
        <f t="shared" si="157"/>
        <v>0</v>
      </c>
      <c r="P208" s="13">
        <f t="shared" si="158"/>
        <v>0</v>
      </c>
      <c r="Q208" s="13">
        <f t="shared" si="159"/>
        <v>0</v>
      </c>
      <c r="R208" s="13">
        <f t="shared" si="160"/>
        <v>0</v>
      </c>
      <c r="S208" s="14">
        <f t="shared" si="161"/>
        <v>0</v>
      </c>
      <c r="T208" s="86"/>
      <c r="U208" s="64">
        <f t="shared" si="162"/>
        <v>0</v>
      </c>
      <c r="V208" s="103"/>
      <c r="W208" s="103"/>
      <c r="X208" s="103"/>
      <c r="Y208" s="103"/>
      <c r="Z208" s="105">
        <f t="shared" si="163"/>
        <v>0</v>
      </c>
      <c r="AA208" s="103">
        <f t="shared" si="164"/>
        <v>0</v>
      </c>
    </row>
    <row r="209" spans="1:27" x14ac:dyDescent="0.2">
      <c r="A209" s="116">
        <v>2205</v>
      </c>
      <c r="B209" s="122" t="s">
        <v>752</v>
      </c>
      <c r="C209" s="15"/>
      <c r="E209" s="141">
        <v>1</v>
      </c>
      <c r="F209" s="142"/>
      <c r="G209" s="143">
        <f t="shared" ref="G209:G214" si="166">SUM(D209:F209)</f>
        <v>1</v>
      </c>
      <c r="H209" s="141">
        <v>1</v>
      </c>
      <c r="I209" s="142" t="s">
        <v>226</v>
      </c>
      <c r="J209" s="144">
        <f>SUMIF(exportMMB!D:D,budgetMMB!A209,exportMMB!F:F)</f>
        <v>0</v>
      </c>
      <c r="K209" s="64">
        <f t="shared" si="155"/>
        <v>0</v>
      </c>
      <c r="N209" s="13">
        <f t="shared" si="156"/>
        <v>0</v>
      </c>
      <c r="O209" s="13">
        <f t="shared" si="157"/>
        <v>0</v>
      </c>
      <c r="P209" s="13">
        <f t="shared" si="158"/>
        <v>0</v>
      </c>
      <c r="Q209" s="13">
        <f t="shared" si="159"/>
        <v>0</v>
      </c>
      <c r="R209" s="13">
        <f t="shared" si="160"/>
        <v>0</v>
      </c>
      <c r="S209" s="14">
        <f t="shared" si="161"/>
        <v>0</v>
      </c>
      <c r="T209" s="86"/>
      <c r="U209" s="64">
        <f t="shared" si="162"/>
        <v>0</v>
      </c>
      <c r="V209" s="103"/>
      <c r="W209" s="103"/>
      <c r="X209" s="103"/>
      <c r="Y209" s="103"/>
      <c r="Z209" s="105">
        <f t="shared" si="163"/>
        <v>0</v>
      </c>
      <c r="AA209" s="103">
        <f t="shared" si="164"/>
        <v>0</v>
      </c>
    </row>
    <row r="210" spans="1:27" x14ac:dyDescent="0.2">
      <c r="A210" s="116">
        <v>2206</v>
      </c>
      <c r="B210" s="122" t="s">
        <v>39</v>
      </c>
      <c r="C210" s="15"/>
      <c r="E210" s="141">
        <v>1</v>
      </c>
      <c r="F210" s="142"/>
      <c r="G210" s="143">
        <f t="shared" si="166"/>
        <v>1</v>
      </c>
      <c r="H210" s="141">
        <v>1</v>
      </c>
      <c r="I210" s="142" t="s">
        <v>226</v>
      </c>
      <c r="J210" s="144">
        <f>SUMIF(exportMMB!D:D,budgetMMB!A210,exportMMB!F:F)</f>
        <v>0</v>
      </c>
      <c r="K210" s="64">
        <f t="shared" si="155"/>
        <v>0</v>
      </c>
      <c r="N210" s="13">
        <f t="shared" si="156"/>
        <v>0</v>
      </c>
      <c r="O210" s="13">
        <f t="shared" si="157"/>
        <v>0</v>
      </c>
      <c r="P210" s="13">
        <f t="shared" si="158"/>
        <v>0</v>
      </c>
      <c r="Q210" s="13">
        <f t="shared" si="159"/>
        <v>0</v>
      </c>
      <c r="R210" s="13">
        <f t="shared" si="160"/>
        <v>0</v>
      </c>
      <c r="S210" s="14">
        <f t="shared" si="161"/>
        <v>0</v>
      </c>
      <c r="T210" s="86"/>
      <c r="U210" s="64">
        <f t="shared" si="162"/>
        <v>0</v>
      </c>
      <c r="V210" s="103"/>
      <c r="W210" s="103"/>
      <c r="X210" s="103"/>
      <c r="Y210" s="103"/>
      <c r="Z210" s="105">
        <f t="shared" si="163"/>
        <v>0</v>
      </c>
      <c r="AA210" s="103">
        <f t="shared" si="164"/>
        <v>0</v>
      </c>
    </row>
    <row r="211" spans="1:27" x14ac:dyDescent="0.2">
      <c r="A211" s="116">
        <v>2212</v>
      </c>
      <c r="B211" s="122" t="s">
        <v>326</v>
      </c>
      <c r="C211" s="15"/>
      <c r="E211" s="141">
        <v>1</v>
      </c>
      <c r="F211" s="142"/>
      <c r="G211" s="143">
        <f t="shared" si="166"/>
        <v>1</v>
      </c>
      <c r="H211" s="141">
        <v>1</v>
      </c>
      <c r="I211" s="142" t="s">
        <v>226</v>
      </c>
      <c r="J211" s="144">
        <f>SUMIF(exportMMB!D:D,budgetMMB!A211,exportMMB!F:F)</f>
        <v>0</v>
      </c>
      <c r="K211" s="64">
        <f t="shared" si="155"/>
        <v>0</v>
      </c>
      <c r="N211" s="13">
        <f t="shared" si="156"/>
        <v>0</v>
      </c>
      <c r="O211" s="13">
        <f t="shared" si="157"/>
        <v>0</v>
      </c>
      <c r="P211" s="13">
        <f t="shared" si="158"/>
        <v>0</v>
      </c>
      <c r="Q211" s="13">
        <f t="shared" si="159"/>
        <v>0</v>
      </c>
      <c r="R211" s="13">
        <f t="shared" si="160"/>
        <v>0</v>
      </c>
      <c r="S211" s="14">
        <f t="shared" si="161"/>
        <v>0</v>
      </c>
      <c r="T211" s="86"/>
      <c r="U211" s="64">
        <f t="shared" si="162"/>
        <v>0</v>
      </c>
      <c r="V211" s="103"/>
      <c r="W211" s="103"/>
      <c r="X211" s="103"/>
      <c r="Y211" s="103"/>
      <c r="Z211" s="105">
        <f t="shared" si="163"/>
        <v>0</v>
      </c>
      <c r="AA211" s="103">
        <f t="shared" si="164"/>
        <v>0</v>
      </c>
    </row>
    <row r="212" spans="1:27" x14ac:dyDescent="0.2">
      <c r="A212" s="116">
        <v>2220</v>
      </c>
      <c r="B212" s="122" t="s">
        <v>753</v>
      </c>
      <c r="C212" s="15"/>
      <c r="E212" s="141">
        <v>1</v>
      </c>
      <c r="F212" s="142"/>
      <c r="G212" s="143">
        <f t="shared" si="166"/>
        <v>1</v>
      </c>
      <c r="H212" s="141">
        <v>1</v>
      </c>
      <c r="I212" s="142" t="s">
        <v>226</v>
      </c>
      <c r="J212" s="144">
        <f>SUMIF(exportMMB!D:D,budgetMMB!A212,exportMMB!F:F)</f>
        <v>0</v>
      </c>
      <c r="K212" s="64">
        <f t="shared" si="155"/>
        <v>0</v>
      </c>
      <c r="N212" s="13">
        <f t="shared" si="156"/>
        <v>0</v>
      </c>
      <c r="O212" s="13">
        <f t="shared" si="157"/>
        <v>0</v>
      </c>
      <c r="P212" s="13">
        <f t="shared" si="158"/>
        <v>0</v>
      </c>
      <c r="Q212" s="13">
        <f t="shared" si="159"/>
        <v>0</v>
      </c>
      <c r="R212" s="13">
        <f t="shared" si="160"/>
        <v>0</v>
      </c>
      <c r="S212" s="14">
        <f t="shared" si="161"/>
        <v>0</v>
      </c>
      <c r="T212" s="86"/>
      <c r="U212" s="64">
        <f t="shared" si="162"/>
        <v>0</v>
      </c>
      <c r="V212" s="103"/>
      <c r="W212" s="103"/>
      <c r="X212" s="103"/>
      <c r="Y212" s="103"/>
      <c r="Z212" s="105">
        <f t="shared" si="163"/>
        <v>0</v>
      </c>
      <c r="AA212" s="103">
        <f t="shared" si="164"/>
        <v>0</v>
      </c>
    </row>
    <row r="213" spans="1:27" x14ac:dyDescent="0.2">
      <c r="A213" s="116">
        <v>2222</v>
      </c>
      <c r="B213" s="122" t="s">
        <v>328</v>
      </c>
      <c r="C213" s="15"/>
      <c r="E213" s="141">
        <v>1</v>
      </c>
      <c r="F213" s="142"/>
      <c r="G213" s="143">
        <f t="shared" si="166"/>
        <v>1</v>
      </c>
      <c r="H213" s="141">
        <v>1</v>
      </c>
      <c r="I213" s="142" t="s">
        <v>226</v>
      </c>
      <c r="J213" s="144">
        <f>SUMIF(exportMMB!D:D,budgetMMB!A213,exportMMB!F:F)</f>
        <v>0</v>
      </c>
      <c r="K213" s="64">
        <f t="shared" si="155"/>
        <v>0</v>
      </c>
      <c r="N213" s="13">
        <f t="shared" si="156"/>
        <v>0</v>
      </c>
      <c r="O213" s="13">
        <f t="shared" si="157"/>
        <v>0</v>
      </c>
      <c r="P213" s="13">
        <f t="shared" si="158"/>
        <v>0</v>
      </c>
      <c r="Q213" s="13">
        <f t="shared" si="159"/>
        <v>0</v>
      </c>
      <c r="R213" s="13">
        <f t="shared" si="160"/>
        <v>0</v>
      </c>
      <c r="S213" s="14">
        <f t="shared" si="161"/>
        <v>0</v>
      </c>
      <c r="T213" s="86"/>
      <c r="U213" s="64">
        <f t="shared" si="162"/>
        <v>0</v>
      </c>
      <c r="V213" s="103"/>
      <c r="W213" s="103"/>
      <c r="X213" s="103"/>
      <c r="Y213" s="103"/>
      <c r="Z213" s="105">
        <f t="shared" si="163"/>
        <v>0</v>
      </c>
      <c r="AA213" s="103">
        <f t="shared" si="164"/>
        <v>0</v>
      </c>
    </row>
    <row r="214" spans="1:27" x14ac:dyDescent="0.2">
      <c r="A214" s="116">
        <v>2223</v>
      </c>
      <c r="B214" s="122" t="s">
        <v>754</v>
      </c>
      <c r="C214" s="15"/>
      <c r="E214" s="141">
        <v>1</v>
      </c>
      <c r="F214" s="142"/>
      <c r="G214" s="143">
        <f t="shared" si="166"/>
        <v>1</v>
      </c>
      <c r="H214" s="141">
        <v>1</v>
      </c>
      <c r="I214" s="142" t="s">
        <v>226</v>
      </c>
      <c r="J214" s="144">
        <f>SUMIF(exportMMB!D:D,budgetMMB!A214,exportMMB!F:F)</f>
        <v>0</v>
      </c>
      <c r="K214" s="64">
        <f t="shared" si="155"/>
        <v>0</v>
      </c>
      <c r="N214" s="13">
        <f t="shared" si="156"/>
        <v>0</v>
      </c>
      <c r="O214" s="13">
        <f t="shared" si="157"/>
        <v>0</v>
      </c>
      <c r="P214" s="13">
        <f t="shared" si="158"/>
        <v>0</v>
      </c>
      <c r="Q214" s="13">
        <f t="shared" si="159"/>
        <v>0</v>
      </c>
      <c r="R214" s="13">
        <f t="shared" si="160"/>
        <v>0</v>
      </c>
      <c r="S214" s="14">
        <v>0</v>
      </c>
      <c r="T214" s="86"/>
      <c r="U214" s="64">
        <f t="shared" si="162"/>
        <v>0</v>
      </c>
      <c r="V214" s="103"/>
      <c r="W214" s="103"/>
      <c r="X214" s="103"/>
      <c r="Y214" s="103"/>
      <c r="Z214" s="105">
        <f t="shared" si="163"/>
        <v>0</v>
      </c>
      <c r="AA214" s="103">
        <f t="shared" si="164"/>
        <v>0</v>
      </c>
    </row>
    <row r="215" spans="1:27" x14ac:dyDescent="0.2">
      <c r="A215" s="62"/>
      <c r="B215" s="124" t="s">
        <v>265</v>
      </c>
      <c r="C215" s="15"/>
      <c r="D215" s="49"/>
      <c r="E215" s="141"/>
      <c r="F215" s="142"/>
      <c r="G215" s="143"/>
      <c r="H215" s="141"/>
      <c r="I215" s="142"/>
      <c r="J215" s="144"/>
      <c r="K215" s="66">
        <f>SUM(K205:K214)</f>
        <v>0</v>
      </c>
      <c r="L215" s="22"/>
      <c r="M215" s="22"/>
      <c r="N215" s="22">
        <f t="shared" ref="N215:Y215" si="167">SUM(N205:N214)</f>
        <v>0</v>
      </c>
      <c r="O215" s="22">
        <f t="shared" si="167"/>
        <v>0</v>
      </c>
      <c r="P215" s="22">
        <f t="shared" si="167"/>
        <v>0</v>
      </c>
      <c r="Q215" s="22">
        <f t="shared" si="167"/>
        <v>0</v>
      </c>
      <c r="R215" s="22">
        <f t="shared" si="167"/>
        <v>0</v>
      </c>
      <c r="S215" s="23">
        <f t="shared" si="167"/>
        <v>0</v>
      </c>
      <c r="T215" s="85">
        <f t="shared" si="167"/>
        <v>0</v>
      </c>
      <c r="U215" s="66">
        <f t="shared" si="167"/>
        <v>0</v>
      </c>
      <c r="V215" s="112">
        <f t="shared" si="167"/>
        <v>0</v>
      </c>
      <c r="W215" s="112">
        <f t="shared" si="167"/>
        <v>0</v>
      </c>
      <c r="X215" s="112"/>
      <c r="Y215" s="112">
        <f t="shared" si="167"/>
        <v>0</v>
      </c>
      <c r="Z215" s="66">
        <f>SUM(Z205:Z214)</f>
        <v>0</v>
      </c>
      <c r="AA215" s="112">
        <f>SUM(AA205:AA214)</f>
        <v>0</v>
      </c>
    </row>
    <row r="216" spans="1:27" x14ac:dyDescent="0.2">
      <c r="A216" s="116"/>
      <c r="B216" s="122"/>
      <c r="C216" s="15"/>
      <c r="E216" s="141"/>
      <c r="F216" s="142"/>
      <c r="G216" s="143"/>
      <c r="H216" s="141"/>
      <c r="I216" s="141"/>
      <c r="J216" s="144"/>
      <c r="P216" s="13"/>
      <c r="T216" s="86"/>
      <c r="U216" s="64"/>
      <c r="V216" s="103"/>
      <c r="W216" s="103"/>
      <c r="X216" s="103"/>
      <c r="Y216" s="103"/>
      <c r="AA216" s="103"/>
    </row>
    <row r="217" spans="1:27" x14ac:dyDescent="0.2">
      <c r="A217" s="118" t="s">
        <v>192</v>
      </c>
      <c r="B217" s="98" t="s">
        <v>233</v>
      </c>
      <c r="C217" s="15"/>
      <c r="E217" s="141"/>
      <c r="F217" s="142"/>
      <c r="G217" s="143"/>
      <c r="H217" s="141"/>
      <c r="I217" s="141"/>
      <c r="J217" s="144"/>
      <c r="K217" s="65"/>
      <c r="L217" s="17"/>
      <c r="M217" s="17"/>
      <c r="N217" s="17"/>
      <c r="O217" s="17"/>
      <c r="P217" s="17"/>
      <c r="Q217" s="17"/>
      <c r="R217" s="17"/>
      <c r="S217" s="34"/>
      <c r="T217" s="87"/>
      <c r="U217" s="65"/>
      <c r="V217" s="103"/>
      <c r="W217" s="103"/>
      <c r="X217" s="103"/>
      <c r="Y217" s="103"/>
      <c r="AA217" s="103"/>
    </row>
    <row r="218" spans="1:27" x14ac:dyDescent="0.2">
      <c r="A218" s="116" t="s">
        <v>174</v>
      </c>
      <c r="B218" s="122" t="s">
        <v>40</v>
      </c>
      <c r="C218" s="15"/>
      <c r="E218" s="141">
        <v>1</v>
      </c>
      <c r="F218" s="142"/>
      <c r="G218" s="143">
        <f t="shared" ref="G218:G222" si="168">SUM(D218:F218)</f>
        <v>1</v>
      </c>
      <c r="H218" s="141">
        <v>1</v>
      </c>
      <c r="I218" s="142" t="s">
        <v>226</v>
      </c>
      <c r="J218" s="144">
        <f>SUMIF(exportMMB!D:D,budgetMMB!A218,exportMMB!F:F)</f>
        <v>0</v>
      </c>
      <c r="K218" s="64">
        <f t="shared" ref="K218:K230" si="169">G218*H218*J218</f>
        <v>0</v>
      </c>
      <c r="N218" s="13">
        <f t="shared" ref="N218:N230" si="170">L218+M218</f>
        <v>0</v>
      </c>
      <c r="O218" s="13">
        <f t="shared" ref="O218:O230" si="171">MAX(K218-N218,0)</f>
        <v>0</v>
      </c>
      <c r="P218" s="13">
        <f t="shared" ref="P218:P230" si="172">N218+O218</f>
        <v>0</v>
      </c>
      <c r="Q218" s="13">
        <f t="shared" ref="Q218:Q230" si="173">K218-P218</f>
        <v>0</v>
      </c>
      <c r="R218" s="13">
        <f t="shared" ref="R218:R230" si="174">S218-K218</f>
        <v>0</v>
      </c>
      <c r="S218" s="14">
        <f t="shared" ref="S218:S230" si="175">K218</f>
        <v>0</v>
      </c>
      <c r="T218" s="86"/>
      <c r="U218" s="64">
        <f t="shared" ref="U218:U230" si="176">MAX(K218-SUM(V218:Y218),0)</f>
        <v>0</v>
      </c>
      <c r="V218" s="103"/>
      <c r="W218" s="103"/>
      <c r="X218" s="103"/>
      <c r="Y218" s="103"/>
      <c r="Z218" s="105">
        <f t="shared" si="163"/>
        <v>0</v>
      </c>
      <c r="AA218" s="103">
        <f t="shared" ref="AA218:AA230" si="177">U218</f>
        <v>0</v>
      </c>
    </row>
    <row r="219" spans="1:27" x14ac:dyDescent="0.2">
      <c r="A219" s="116" t="s">
        <v>175</v>
      </c>
      <c r="B219" s="122" t="s">
        <v>41</v>
      </c>
      <c r="C219" s="15"/>
      <c r="E219" s="141">
        <v>1</v>
      </c>
      <c r="F219" s="142"/>
      <c r="G219" s="143">
        <f t="shared" si="168"/>
        <v>1</v>
      </c>
      <c r="H219" s="141">
        <v>1</v>
      </c>
      <c r="I219" s="142" t="s">
        <v>226</v>
      </c>
      <c r="J219" s="144">
        <f>SUMIF(exportMMB!D:D,budgetMMB!A219,exportMMB!F:F)</f>
        <v>0</v>
      </c>
      <c r="K219" s="64">
        <f t="shared" si="169"/>
        <v>0</v>
      </c>
      <c r="N219" s="13">
        <f t="shared" si="170"/>
        <v>0</v>
      </c>
      <c r="O219" s="13">
        <f t="shared" si="171"/>
        <v>0</v>
      </c>
      <c r="P219" s="13">
        <f t="shared" si="172"/>
        <v>0</v>
      </c>
      <c r="Q219" s="13">
        <f t="shared" si="173"/>
        <v>0</v>
      </c>
      <c r="R219" s="13">
        <f t="shared" si="174"/>
        <v>0</v>
      </c>
      <c r="S219" s="14">
        <f t="shared" si="175"/>
        <v>0</v>
      </c>
      <c r="T219" s="86"/>
      <c r="U219" s="64">
        <f t="shared" si="176"/>
        <v>0</v>
      </c>
      <c r="V219" s="103"/>
      <c r="W219" s="103"/>
      <c r="X219" s="103"/>
      <c r="Y219" s="103"/>
      <c r="Z219" s="105">
        <f t="shared" si="163"/>
        <v>0</v>
      </c>
      <c r="AA219" s="103">
        <f t="shared" si="177"/>
        <v>0</v>
      </c>
    </row>
    <row r="220" spans="1:27" x14ac:dyDescent="0.2">
      <c r="A220" s="116" t="s">
        <v>329</v>
      </c>
      <c r="B220" s="122" t="s">
        <v>330</v>
      </c>
      <c r="C220" s="15"/>
      <c r="E220" s="141">
        <v>1</v>
      </c>
      <c r="F220" s="142"/>
      <c r="G220" s="143">
        <f t="shared" si="168"/>
        <v>1</v>
      </c>
      <c r="H220" s="141">
        <v>1</v>
      </c>
      <c r="I220" s="142" t="s">
        <v>226</v>
      </c>
      <c r="J220" s="144">
        <f>SUMIF(exportMMB!D:D,budgetMMB!A220,exportMMB!F:F)</f>
        <v>0</v>
      </c>
      <c r="K220" s="64">
        <f t="shared" si="169"/>
        <v>0</v>
      </c>
      <c r="N220" s="13">
        <f t="shared" si="170"/>
        <v>0</v>
      </c>
      <c r="O220" s="13">
        <f t="shared" si="171"/>
        <v>0</v>
      </c>
      <c r="P220" s="13">
        <f t="shared" si="172"/>
        <v>0</v>
      </c>
      <c r="Q220" s="13">
        <f t="shared" si="173"/>
        <v>0</v>
      </c>
      <c r="R220" s="13">
        <f t="shared" si="174"/>
        <v>0</v>
      </c>
      <c r="S220" s="14">
        <f t="shared" si="175"/>
        <v>0</v>
      </c>
      <c r="T220" s="86"/>
      <c r="U220" s="64">
        <f t="shared" si="176"/>
        <v>0</v>
      </c>
      <c r="V220" s="103"/>
      <c r="W220" s="103"/>
      <c r="X220" s="103"/>
      <c r="Y220" s="103"/>
      <c r="Z220" s="105">
        <f t="shared" si="163"/>
        <v>0</v>
      </c>
      <c r="AA220" s="103">
        <f t="shared" si="177"/>
        <v>0</v>
      </c>
    </row>
    <row r="221" spans="1:27" x14ac:dyDescent="0.2">
      <c r="A221" s="116">
        <v>2305</v>
      </c>
      <c r="B221" s="122" t="s">
        <v>658</v>
      </c>
      <c r="C221" s="15"/>
      <c r="E221" s="141">
        <v>1</v>
      </c>
      <c r="F221" s="142"/>
      <c r="G221" s="143">
        <f t="shared" si="168"/>
        <v>1</v>
      </c>
      <c r="H221" s="141">
        <v>1</v>
      </c>
      <c r="I221" s="142" t="s">
        <v>226</v>
      </c>
      <c r="J221" s="144">
        <f>SUMIF(exportMMB!D:D,budgetMMB!A221,exportMMB!F:F)</f>
        <v>0</v>
      </c>
      <c r="K221" s="64">
        <f t="shared" si="169"/>
        <v>0</v>
      </c>
      <c r="N221" s="13">
        <f t="shared" si="170"/>
        <v>0</v>
      </c>
      <c r="O221" s="13">
        <f t="shared" si="171"/>
        <v>0</v>
      </c>
      <c r="P221" s="13">
        <f t="shared" si="172"/>
        <v>0</v>
      </c>
      <c r="Q221" s="13">
        <f t="shared" si="173"/>
        <v>0</v>
      </c>
      <c r="R221" s="13">
        <f t="shared" si="174"/>
        <v>0</v>
      </c>
      <c r="S221" s="14">
        <f t="shared" si="175"/>
        <v>0</v>
      </c>
      <c r="T221" s="86"/>
      <c r="U221" s="64">
        <f t="shared" si="176"/>
        <v>0</v>
      </c>
      <c r="V221" s="103"/>
      <c r="W221" s="103"/>
      <c r="X221" s="103"/>
      <c r="Y221" s="103"/>
      <c r="Z221" s="105">
        <f t="shared" si="163"/>
        <v>0</v>
      </c>
      <c r="AA221" s="103">
        <f t="shared" si="177"/>
        <v>0</v>
      </c>
    </row>
    <row r="222" spans="1:27" x14ac:dyDescent="0.2">
      <c r="A222" s="116">
        <v>2307</v>
      </c>
      <c r="B222" s="122" t="s">
        <v>659</v>
      </c>
      <c r="C222" s="15"/>
      <c r="E222" s="141">
        <v>1</v>
      </c>
      <c r="F222" s="142"/>
      <c r="G222" s="143">
        <f t="shared" si="168"/>
        <v>1</v>
      </c>
      <c r="H222" s="141">
        <v>1</v>
      </c>
      <c r="I222" s="142" t="s">
        <v>226</v>
      </c>
      <c r="J222" s="144">
        <f>SUMIF(exportMMB!D:D,budgetMMB!A222,exportMMB!F:F)</f>
        <v>0</v>
      </c>
      <c r="K222" s="64">
        <f t="shared" si="169"/>
        <v>0</v>
      </c>
      <c r="N222" s="13">
        <f t="shared" si="170"/>
        <v>0</v>
      </c>
      <c r="O222" s="13">
        <f t="shared" si="171"/>
        <v>0</v>
      </c>
      <c r="P222" s="13">
        <f t="shared" si="172"/>
        <v>0</v>
      </c>
      <c r="Q222" s="13">
        <f t="shared" si="173"/>
        <v>0</v>
      </c>
      <c r="R222" s="13">
        <f t="shared" si="174"/>
        <v>0</v>
      </c>
      <c r="S222" s="14">
        <f t="shared" si="175"/>
        <v>0</v>
      </c>
      <c r="T222" s="86"/>
      <c r="U222" s="64">
        <f t="shared" si="176"/>
        <v>0</v>
      </c>
      <c r="V222" s="103"/>
      <c r="W222" s="103"/>
      <c r="X222" s="103"/>
      <c r="Y222" s="103"/>
      <c r="Z222" s="105">
        <f t="shared" si="163"/>
        <v>0</v>
      </c>
      <c r="AA222" s="103">
        <f t="shared" si="177"/>
        <v>0</v>
      </c>
    </row>
    <row r="223" spans="1:27" x14ac:dyDescent="0.2">
      <c r="A223" s="116">
        <v>2308</v>
      </c>
      <c r="B223" s="122" t="s">
        <v>755</v>
      </c>
      <c r="C223" s="15"/>
      <c r="E223" s="141">
        <v>1</v>
      </c>
      <c r="F223" s="142"/>
      <c r="G223" s="143">
        <f t="shared" ref="G223:G227" si="178">SUM(D223:F223)</f>
        <v>1</v>
      </c>
      <c r="H223" s="141">
        <v>1</v>
      </c>
      <c r="I223" s="142" t="s">
        <v>226</v>
      </c>
      <c r="J223" s="144">
        <f>SUMIF(exportMMB!D:D,budgetMMB!A223,exportMMB!F:F)</f>
        <v>0</v>
      </c>
      <c r="K223" s="64">
        <f t="shared" si="169"/>
        <v>0</v>
      </c>
      <c r="N223" s="13">
        <f t="shared" si="170"/>
        <v>0</v>
      </c>
      <c r="O223" s="13">
        <f t="shared" si="171"/>
        <v>0</v>
      </c>
      <c r="P223" s="13">
        <f t="shared" si="172"/>
        <v>0</v>
      </c>
      <c r="Q223" s="13">
        <f t="shared" si="173"/>
        <v>0</v>
      </c>
      <c r="R223" s="13">
        <f t="shared" si="174"/>
        <v>0</v>
      </c>
      <c r="S223" s="14">
        <f t="shared" si="175"/>
        <v>0</v>
      </c>
      <c r="T223" s="86"/>
      <c r="U223" s="64">
        <f t="shared" si="176"/>
        <v>0</v>
      </c>
      <c r="V223" s="103"/>
      <c r="W223" s="103"/>
      <c r="X223" s="103"/>
      <c r="Y223" s="103"/>
      <c r="Z223" s="105">
        <f t="shared" si="163"/>
        <v>0</v>
      </c>
      <c r="AA223" s="103">
        <f t="shared" si="177"/>
        <v>0</v>
      </c>
    </row>
    <row r="224" spans="1:27" x14ac:dyDescent="0.2">
      <c r="A224" s="116">
        <v>2309</v>
      </c>
      <c r="B224" s="122" t="s">
        <v>756</v>
      </c>
      <c r="C224" s="15"/>
      <c r="E224" s="141">
        <v>1</v>
      </c>
      <c r="F224" s="142"/>
      <c r="G224" s="143">
        <f t="shared" si="178"/>
        <v>1</v>
      </c>
      <c r="H224" s="141">
        <v>1</v>
      </c>
      <c r="I224" s="142" t="s">
        <v>226</v>
      </c>
      <c r="J224" s="144">
        <f>SUMIF(exportMMB!D:D,budgetMMB!A224,exportMMB!F:F)</f>
        <v>0</v>
      </c>
      <c r="K224" s="64">
        <f t="shared" si="169"/>
        <v>0</v>
      </c>
      <c r="N224" s="13">
        <f t="shared" si="170"/>
        <v>0</v>
      </c>
      <c r="O224" s="13">
        <f t="shared" si="171"/>
        <v>0</v>
      </c>
      <c r="P224" s="13">
        <f t="shared" si="172"/>
        <v>0</v>
      </c>
      <c r="Q224" s="13">
        <f t="shared" si="173"/>
        <v>0</v>
      </c>
      <c r="R224" s="13">
        <f t="shared" si="174"/>
        <v>0</v>
      </c>
      <c r="S224" s="14">
        <f t="shared" si="175"/>
        <v>0</v>
      </c>
      <c r="T224" s="86"/>
      <c r="U224" s="64">
        <f t="shared" si="176"/>
        <v>0</v>
      </c>
      <c r="V224" s="103"/>
      <c r="W224" s="103"/>
      <c r="X224" s="103"/>
      <c r="Y224" s="103"/>
      <c r="Z224" s="105">
        <f t="shared" si="163"/>
        <v>0</v>
      </c>
      <c r="AA224" s="103">
        <f t="shared" si="177"/>
        <v>0</v>
      </c>
    </row>
    <row r="225" spans="1:27" x14ac:dyDescent="0.2">
      <c r="A225" s="116">
        <v>2310</v>
      </c>
      <c r="B225" s="122" t="s">
        <v>916</v>
      </c>
      <c r="C225" s="15"/>
      <c r="E225" s="141">
        <v>1</v>
      </c>
      <c r="F225" s="142"/>
      <c r="G225" s="143">
        <f t="shared" si="178"/>
        <v>1</v>
      </c>
      <c r="H225" s="141">
        <v>1</v>
      </c>
      <c r="I225" s="142" t="s">
        <v>226</v>
      </c>
      <c r="J225" s="144">
        <f>SUMIF(exportMMB!D:D,budgetMMB!A225,exportMMB!F:F)</f>
        <v>0</v>
      </c>
      <c r="K225" s="64">
        <f t="shared" si="169"/>
        <v>0</v>
      </c>
      <c r="N225" s="13">
        <f t="shared" si="170"/>
        <v>0</v>
      </c>
      <c r="O225" s="13">
        <f t="shared" si="171"/>
        <v>0</v>
      </c>
      <c r="P225" s="13">
        <f t="shared" si="172"/>
        <v>0</v>
      </c>
      <c r="Q225" s="13">
        <f t="shared" si="173"/>
        <v>0</v>
      </c>
      <c r="R225" s="13">
        <f t="shared" si="174"/>
        <v>0</v>
      </c>
      <c r="S225" s="14">
        <f t="shared" si="175"/>
        <v>0</v>
      </c>
      <c r="T225" s="86"/>
      <c r="U225" s="64">
        <f t="shared" si="176"/>
        <v>0</v>
      </c>
      <c r="V225" s="103"/>
      <c r="W225" s="103"/>
      <c r="X225" s="103"/>
      <c r="Y225" s="103"/>
      <c r="Z225" s="105">
        <f t="shared" si="163"/>
        <v>0</v>
      </c>
      <c r="AA225" s="103">
        <f t="shared" si="177"/>
        <v>0</v>
      </c>
    </row>
    <row r="226" spans="1:27" x14ac:dyDescent="0.2">
      <c r="A226" s="116" t="s">
        <v>331</v>
      </c>
      <c r="B226" s="122" t="s">
        <v>332</v>
      </c>
      <c r="C226" s="15"/>
      <c r="E226" s="141">
        <v>1</v>
      </c>
      <c r="F226" s="142"/>
      <c r="G226" s="143">
        <f t="shared" si="178"/>
        <v>1</v>
      </c>
      <c r="H226" s="141">
        <v>1</v>
      </c>
      <c r="I226" s="142" t="s">
        <v>226</v>
      </c>
      <c r="J226" s="144">
        <f>SUMIF(exportMMB!D:D,budgetMMB!A226,exportMMB!F:F)</f>
        <v>0</v>
      </c>
      <c r="K226" s="64">
        <f t="shared" si="169"/>
        <v>0</v>
      </c>
      <c r="N226" s="13">
        <f t="shared" si="170"/>
        <v>0</v>
      </c>
      <c r="O226" s="13">
        <f t="shared" si="171"/>
        <v>0</v>
      </c>
      <c r="P226" s="13">
        <f t="shared" si="172"/>
        <v>0</v>
      </c>
      <c r="Q226" s="13">
        <f t="shared" si="173"/>
        <v>0</v>
      </c>
      <c r="R226" s="13">
        <f t="shared" si="174"/>
        <v>0</v>
      </c>
      <c r="S226" s="14">
        <f t="shared" si="175"/>
        <v>0</v>
      </c>
      <c r="T226" s="86"/>
      <c r="U226" s="64">
        <f t="shared" si="176"/>
        <v>0</v>
      </c>
      <c r="V226" s="103"/>
      <c r="W226" s="103"/>
      <c r="X226" s="103"/>
      <c r="Y226" s="103"/>
      <c r="Z226" s="105">
        <f t="shared" si="163"/>
        <v>0</v>
      </c>
      <c r="AA226" s="103">
        <f t="shared" si="177"/>
        <v>0</v>
      </c>
    </row>
    <row r="227" spans="1:27" x14ac:dyDescent="0.2">
      <c r="A227" s="116">
        <v>2313</v>
      </c>
      <c r="B227" s="122" t="s">
        <v>42</v>
      </c>
      <c r="C227" s="15"/>
      <c r="E227" s="141">
        <v>1</v>
      </c>
      <c r="F227" s="142"/>
      <c r="G227" s="143">
        <f t="shared" si="178"/>
        <v>1</v>
      </c>
      <c r="H227" s="141">
        <v>1</v>
      </c>
      <c r="I227" s="142" t="s">
        <v>226</v>
      </c>
      <c r="J227" s="144">
        <f>SUMIF(exportMMB!D:D,budgetMMB!A227,exportMMB!F:F)</f>
        <v>0</v>
      </c>
      <c r="K227" s="64">
        <f t="shared" si="169"/>
        <v>0</v>
      </c>
      <c r="N227" s="13">
        <f t="shared" si="170"/>
        <v>0</v>
      </c>
      <c r="O227" s="13">
        <f t="shared" si="171"/>
        <v>0</v>
      </c>
      <c r="P227" s="13">
        <f t="shared" si="172"/>
        <v>0</v>
      </c>
      <c r="Q227" s="13">
        <f t="shared" si="173"/>
        <v>0</v>
      </c>
      <c r="R227" s="13">
        <f t="shared" si="174"/>
        <v>0</v>
      </c>
      <c r="S227" s="14">
        <f t="shared" si="175"/>
        <v>0</v>
      </c>
      <c r="T227" s="86"/>
      <c r="U227" s="64">
        <f t="shared" si="176"/>
        <v>0</v>
      </c>
      <c r="V227" s="103"/>
      <c r="W227" s="103"/>
      <c r="X227" s="103"/>
      <c r="Y227" s="103"/>
      <c r="Z227" s="105">
        <f t="shared" si="163"/>
        <v>0</v>
      </c>
      <c r="AA227" s="103">
        <f t="shared" si="177"/>
        <v>0</v>
      </c>
    </row>
    <row r="228" spans="1:27" x14ac:dyDescent="0.2">
      <c r="A228" s="116" t="s">
        <v>334</v>
      </c>
      <c r="B228" s="122" t="s">
        <v>333</v>
      </c>
      <c r="C228" s="15"/>
      <c r="E228" s="141">
        <v>1</v>
      </c>
      <c r="F228" s="142"/>
      <c r="G228" s="143">
        <f t="shared" ref="G228" si="179">SUM(D228:F228)</f>
        <v>1</v>
      </c>
      <c r="H228" s="141">
        <v>1</v>
      </c>
      <c r="I228" s="142" t="s">
        <v>226</v>
      </c>
      <c r="J228" s="144">
        <f>SUMIF(exportMMB!D:D,budgetMMB!A228,exportMMB!F:F)</f>
        <v>0</v>
      </c>
      <c r="K228" s="64">
        <f t="shared" si="169"/>
        <v>0</v>
      </c>
      <c r="N228" s="13">
        <f t="shared" si="170"/>
        <v>0</v>
      </c>
      <c r="O228" s="13">
        <f t="shared" si="171"/>
        <v>0</v>
      </c>
      <c r="P228" s="13">
        <f t="shared" si="172"/>
        <v>0</v>
      </c>
      <c r="Q228" s="13">
        <f t="shared" si="173"/>
        <v>0</v>
      </c>
      <c r="R228" s="13">
        <f t="shared" si="174"/>
        <v>0</v>
      </c>
      <c r="S228" s="14">
        <f t="shared" si="175"/>
        <v>0</v>
      </c>
      <c r="T228" s="86"/>
      <c r="U228" s="64">
        <f t="shared" si="176"/>
        <v>0</v>
      </c>
      <c r="V228" s="103"/>
      <c r="W228" s="103"/>
      <c r="X228" s="103"/>
      <c r="Y228" s="103"/>
      <c r="Z228" s="105">
        <f t="shared" si="163"/>
        <v>0</v>
      </c>
      <c r="AA228" s="103">
        <f t="shared" si="177"/>
        <v>0</v>
      </c>
    </row>
    <row r="229" spans="1:27" x14ac:dyDescent="0.2">
      <c r="A229" s="116">
        <v>2345</v>
      </c>
      <c r="B229" s="122" t="s">
        <v>45</v>
      </c>
      <c r="C229" s="15"/>
      <c r="E229" s="141">
        <v>1</v>
      </c>
      <c r="F229" s="142"/>
      <c r="G229" s="143">
        <f t="shared" ref="G229:G234" si="180">SUM(D229:F229)</f>
        <v>1</v>
      </c>
      <c r="H229" s="141">
        <v>1</v>
      </c>
      <c r="I229" s="142" t="s">
        <v>226</v>
      </c>
      <c r="J229" s="144">
        <f>SUMIF(exportMMB!D:D,budgetMMB!A229,exportMMB!F:F)</f>
        <v>0</v>
      </c>
      <c r="K229" s="64">
        <f t="shared" si="169"/>
        <v>0</v>
      </c>
      <c r="N229" s="13">
        <f t="shared" si="170"/>
        <v>0</v>
      </c>
      <c r="O229" s="13">
        <f t="shared" si="171"/>
        <v>0</v>
      </c>
      <c r="P229" s="13">
        <f t="shared" si="172"/>
        <v>0</v>
      </c>
      <c r="Q229" s="13">
        <f t="shared" si="173"/>
        <v>0</v>
      </c>
      <c r="R229" s="13">
        <f t="shared" si="174"/>
        <v>0</v>
      </c>
      <c r="S229" s="14">
        <f t="shared" si="175"/>
        <v>0</v>
      </c>
      <c r="T229" s="86"/>
      <c r="U229" s="64">
        <f t="shared" si="176"/>
        <v>0</v>
      </c>
      <c r="V229" s="103"/>
      <c r="W229" s="103"/>
      <c r="X229" s="103"/>
      <c r="Y229" s="103"/>
      <c r="Z229" s="105">
        <f t="shared" si="163"/>
        <v>0</v>
      </c>
      <c r="AA229" s="111"/>
    </row>
    <row r="230" spans="1:27" x14ac:dyDescent="0.2">
      <c r="A230" s="116">
        <v>2392</v>
      </c>
      <c r="B230" s="122" t="s">
        <v>46</v>
      </c>
      <c r="C230" s="15"/>
      <c r="E230" s="141">
        <v>1</v>
      </c>
      <c r="F230" s="142"/>
      <c r="G230" s="143">
        <f t="shared" si="180"/>
        <v>1</v>
      </c>
      <c r="H230" s="141">
        <v>1</v>
      </c>
      <c r="I230" s="142" t="s">
        <v>226</v>
      </c>
      <c r="J230" s="144">
        <f>SUMIF(exportMMB!D:D,budgetMMB!A230,exportMMB!F:F)</f>
        <v>0</v>
      </c>
      <c r="K230" s="64">
        <f t="shared" si="169"/>
        <v>0</v>
      </c>
      <c r="N230" s="13">
        <f t="shared" si="170"/>
        <v>0</v>
      </c>
      <c r="O230" s="13">
        <f t="shared" si="171"/>
        <v>0</v>
      </c>
      <c r="P230" s="13">
        <f t="shared" si="172"/>
        <v>0</v>
      </c>
      <c r="Q230" s="13">
        <f t="shared" si="173"/>
        <v>0</v>
      </c>
      <c r="R230" s="13">
        <f t="shared" si="174"/>
        <v>0</v>
      </c>
      <c r="S230" s="14">
        <f t="shared" si="175"/>
        <v>0</v>
      </c>
      <c r="T230" s="86"/>
      <c r="U230" s="64">
        <f t="shared" si="176"/>
        <v>0</v>
      </c>
      <c r="V230" s="103"/>
      <c r="W230" s="103"/>
      <c r="X230" s="103"/>
      <c r="Y230" s="103"/>
      <c r="Z230" s="105">
        <f t="shared" si="163"/>
        <v>0</v>
      </c>
      <c r="AA230" s="103">
        <f t="shared" si="177"/>
        <v>0</v>
      </c>
    </row>
    <row r="231" spans="1:27" x14ac:dyDescent="0.2">
      <c r="A231" s="62"/>
      <c r="B231" s="124" t="s">
        <v>265</v>
      </c>
      <c r="C231" s="15"/>
      <c r="D231" s="38"/>
      <c r="E231" s="141"/>
      <c r="F231" s="142"/>
      <c r="G231" s="143"/>
      <c r="H231" s="141"/>
      <c r="I231" s="142"/>
      <c r="J231" s="144"/>
      <c r="K231" s="66">
        <f>SUM(K218:K230)</f>
        <v>0</v>
      </c>
      <c r="L231" s="22"/>
      <c r="M231" s="22"/>
      <c r="N231" s="22">
        <f t="shared" ref="N231:Y231" si="181">SUM(N218:N230)</f>
        <v>0</v>
      </c>
      <c r="O231" s="22">
        <f t="shared" si="181"/>
        <v>0</v>
      </c>
      <c r="P231" s="22">
        <f t="shared" si="181"/>
        <v>0</v>
      </c>
      <c r="Q231" s="22">
        <f t="shared" si="181"/>
        <v>0</v>
      </c>
      <c r="R231" s="22">
        <f t="shared" si="181"/>
        <v>0</v>
      </c>
      <c r="S231" s="23">
        <f t="shared" si="181"/>
        <v>0</v>
      </c>
      <c r="T231" s="85">
        <f t="shared" si="181"/>
        <v>0</v>
      </c>
      <c r="U231" s="66">
        <f t="shared" si="181"/>
        <v>0</v>
      </c>
      <c r="V231" s="112">
        <f t="shared" si="181"/>
        <v>0</v>
      </c>
      <c r="W231" s="112">
        <f t="shared" si="181"/>
        <v>0</v>
      </c>
      <c r="X231" s="112"/>
      <c r="Y231" s="112">
        <f t="shared" si="181"/>
        <v>0</v>
      </c>
      <c r="Z231" s="66">
        <f>SUM(Z218:Z230)</f>
        <v>0</v>
      </c>
      <c r="AA231" s="112">
        <f>SUM(AA218:AA230)</f>
        <v>0</v>
      </c>
    </row>
    <row r="232" spans="1:27" x14ac:dyDescent="0.2">
      <c r="A232" s="116"/>
      <c r="B232" s="124"/>
      <c r="C232" s="15"/>
      <c r="D232" s="38"/>
      <c r="E232" s="141"/>
      <c r="F232" s="142"/>
      <c r="G232" s="143"/>
      <c r="H232" s="141"/>
      <c r="I232" s="145"/>
      <c r="J232" s="144"/>
      <c r="K232" s="72"/>
      <c r="L232" s="7"/>
      <c r="M232" s="7"/>
      <c r="N232" s="7"/>
      <c r="O232" s="7"/>
      <c r="P232" s="7"/>
      <c r="Q232" s="7"/>
      <c r="R232" s="7"/>
      <c r="S232" s="8"/>
      <c r="T232" s="81"/>
      <c r="U232" s="72"/>
      <c r="V232" s="103"/>
      <c r="W232" s="103"/>
      <c r="X232" s="103"/>
      <c r="Y232" s="103"/>
      <c r="AA232" s="103"/>
    </row>
    <row r="233" spans="1:27" x14ac:dyDescent="0.2">
      <c r="A233" s="118" t="s">
        <v>193</v>
      </c>
      <c r="B233" s="98" t="s">
        <v>234</v>
      </c>
      <c r="C233" s="15"/>
      <c r="D233" s="44"/>
      <c r="E233" s="141"/>
      <c r="F233" s="142"/>
      <c r="G233" s="143"/>
      <c r="H233" s="141"/>
      <c r="I233" s="142"/>
      <c r="J233" s="144"/>
      <c r="P233" s="13"/>
      <c r="T233" s="86"/>
      <c r="U233" s="64"/>
      <c r="V233" s="103"/>
      <c r="W233" s="103"/>
      <c r="X233" s="103"/>
      <c r="Y233" s="103"/>
      <c r="AA233" s="103"/>
    </row>
    <row r="234" spans="1:27" x14ac:dyDescent="0.2">
      <c r="A234" s="116">
        <v>2401</v>
      </c>
      <c r="B234" s="122" t="s">
        <v>47</v>
      </c>
      <c r="C234" s="15"/>
      <c r="D234" s="44"/>
      <c r="E234" s="141">
        <v>1</v>
      </c>
      <c r="F234" s="142"/>
      <c r="G234" s="143">
        <f t="shared" si="180"/>
        <v>1</v>
      </c>
      <c r="H234" s="141">
        <v>1</v>
      </c>
      <c r="I234" s="142" t="s">
        <v>226</v>
      </c>
      <c r="J234" s="144">
        <f>SUMIF(exportMMB!D:D,budgetMMB!A234,exportMMB!F:F)</f>
        <v>0</v>
      </c>
      <c r="K234" s="64">
        <f t="shared" ref="K234:K250" si="182">G234*H234*J234</f>
        <v>0</v>
      </c>
      <c r="N234" s="13">
        <f t="shared" ref="N234:N250" si="183">L234+M234</f>
        <v>0</v>
      </c>
      <c r="O234" s="13">
        <f t="shared" ref="O234:O250" si="184">MAX(K234-N234,0)</f>
        <v>0</v>
      </c>
      <c r="P234" s="13">
        <f t="shared" ref="P234:P250" si="185">N234+O234</f>
        <v>0</v>
      </c>
      <c r="Q234" s="13">
        <f t="shared" ref="Q234:Q250" si="186">K234-P234</f>
        <v>0</v>
      </c>
      <c r="R234" s="13">
        <f t="shared" ref="R234:R250" si="187">S234-K234</f>
        <v>0</v>
      </c>
      <c r="S234" s="14">
        <f t="shared" ref="S234:S249" si="188">K234</f>
        <v>0</v>
      </c>
      <c r="T234" s="86"/>
      <c r="U234" s="64">
        <f t="shared" ref="U234:U250" si="189">MAX(K234-SUM(V234:Y234),0)</f>
        <v>0</v>
      </c>
      <c r="V234" s="103"/>
      <c r="W234" s="103"/>
      <c r="X234" s="103"/>
      <c r="Y234" s="103"/>
      <c r="Z234" s="105">
        <f t="shared" ref="Z234:Z264" si="190">K234-SUM(U234:Y234)</f>
        <v>0</v>
      </c>
      <c r="AA234" s="103">
        <f t="shared" ref="AA234:AA249" si="191">U234</f>
        <v>0</v>
      </c>
    </row>
    <row r="235" spans="1:27" x14ac:dyDescent="0.2">
      <c r="A235" s="116" t="s">
        <v>897</v>
      </c>
      <c r="B235" s="122" t="s">
        <v>898</v>
      </c>
      <c r="C235" s="15"/>
      <c r="D235" s="44"/>
      <c r="E235" s="141">
        <v>1</v>
      </c>
      <c r="F235" s="142"/>
      <c r="G235" s="143">
        <f t="shared" ref="G235:G242" si="192">SUM(D235:F235)</f>
        <v>1</v>
      </c>
      <c r="H235" s="141">
        <v>1</v>
      </c>
      <c r="I235" s="142" t="s">
        <v>226</v>
      </c>
      <c r="J235" s="144">
        <f>SUMIF(exportMMB!D:D,budgetMMB!A235,exportMMB!F:F)</f>
        <v>0</v>
      </c>
      <c r="K235" s="64">
        <f t="shared" si="182"/>
        <v>0</v>
      </c>
      <c r="N235" s="13">
        <f t="shared" si="183"/>
        <v>0</v>
      </c>
      <c r="O235" s="13">
        <f t="shared" si="184"/>
        <v>0</v>
      </c>
      <c r="P235" s="13">
        <f t="shared" si="185"/>
        <v>0</v>
      </c>
      <c r="Q235" s="13">
        <f t="shared" si="186"/>
        <v>0</v>
      </c>
      <c r="R235" s="13">
        <f t="shared" si="187"/>
        <v>0</v>
      </c>
      <c r="S235" s="14">
        <f t="shared" si="188"/>
        <v>0</v>
      </c>
      <c r="T235" s="86"/>
      <c r="U235" s="64">
        <f t="shared" si="189"/>
        <v>0</v>
      </c>
      <c r="V235" s="103"/>
      <c r="W235" s="103"/>
      <c r="X235" s="103"/>
      <c r="Y235" s="103"/>
      <c r="Z235" s="105">
        <f t="shared" si="190"/>
        <v>0</v>
      </c>
      <c r="AA235" s="103">
        <f t="shared" si="191"/>
        <v>0</v>
      </c>
    </row>
    <row r="236" spans="1:27" x14ac:dyDescent="0.2">
      <c r="A236" s="116">
        <v>2403</v>
      </c>
      <c r="B236" s="122" t="s">
        <v>48</v>
      </c>
      <c r="C236" s="15"/>
      <c r="D236" s="44"/>
      <c r="E236" s="141">
        <v>1</v>
      </c>
      <c r="F236" s="142"/>
      <c r="G236" s="143">
        <f t="shared" si="192"/>
        <v>1</v>
      </c>
      <c r="H236" s="141">
        <v>1</v>
      </c>
      <c r="I236" s="142" t="s">
        <v>226</v>
      </c>
      <c r="J236" s="144">
        <f>SUMIF(exportMMB!D:D,budgetMMB!A236,exportMMB!F:F)</f>
        <v>0</v>
      </c>
      <c r="K236" s="64">
        <f t="shared" si="182"/>
        <v>0</v>
      </c>
      <c r="N236" s="13">
        <f t="shared" si="183"/>
        <v>0</v>
      </c>
      <c r="O236" s="13">
        <f t="shared" si="184"/>
        <v>0</v>
      </c>
      <c r="P236" s="13">
        <f t="shared" si="185"/>
        <v>0</v>
      </c>
      <c r="Q236" s="13">
        <f t="shared" si="186"/>
        <v>0</v>
      </c>
      <c r="R236" s="13">
        <f t="shared" si="187"/>
        <v>0</v>
      </c>
      <c r="S236" s="14">
        <f t="shared" si="188"/>
        <v>0</v>
      </c>
      <c r="T236" s="86"/>
      <c r="U236" s="64">
        <f t="shared" si="189"/>
        <v>0</v>
      </c>
      <c r="V236" s="103"/>
      <c r="W236" s="103"/>
      <c r="X236" s="103"/>
      <c r="Y236" s="103"/>
      <c r="Z236" s="105">
        <f t="shared" si="190"/>
        <v>0</v>
      </c>
      <c r="AA236" s="103">
        <f t="shared" si="191"/>
        <v>0</v>
      </c>
    </row>
    <row r="237" spans="1:27" x14ac:dyDescent="0.2">
      <c r="A237" s="116">
        <v>2406</v>
      </c>
      <c r="B237" s="122" t="s">
        <v>49</v>
      </c>
      <c r="C237" s="15"/>
      <c r="D237" s="44"/>
      <c r="E237" s="141">
        <v>1</v>
      </c>
      <c r="F237" s="142"/>
      <c r="G237" s="143">
        <f t="shared" si="192"/>
        <v>1</v>
      </c>
      <c r="H237" s="141">
        <v>1</v>
      </c>
      <c r="I237" s="142" t="s">
        <v>226</v>
      </c>
      <c r="J237" s="144">
        <f>SUMIF(exportMMB!D:D,budgetMMB!A237,exportMMB!F:F)</f>
        <v>0</v>
      </c>
      <c r="K237" s="64">
        <f t="shared" si="182"/>
        <v>0</v>
      </c>
      <c r="N237" s="13">
        <f t="shared" si="183"/>
        <v>0</v>
      </c>
      <c r="O237" s="13">
        <f t="shared" si="184"/>
        <v>0</v>
      </c>
      <c r="P237" s="13">
        <f t="shared" si="185"/>
        <v>0</v>
      </c>
      <c r="Q237" s="13">
        <f t="shared" si="186"/>
        <v>0</v>
      </c>
      <c r="R237" s="13">
        <f t="shared" si="187"/>
        <v>0</v>
      </c>
      <c r="S237" s="14">
        <f t="shared" si="188"/>
        <v>0</v>
      </c>
      <c r="T237" s="86"/>
      <c r="U237" s="64">
        <f t="shared" si="189"/>
        <v>0</v>
      </c>
      <c r="V237" s="103"/>
      <c r="W237" s="103"/>
      <c r="X237" s="103"/>
      <c r="Y237" s="103"/>
      <c r="Z237" s="105">
        <f t="shared" si="190"/>
        <v>0</v>
      </c>
      <c r="AA237" s="103">
        <f t="shared" si="191"/>
        <v>0</v>
      </c>
    </row>
    <row r="238" spans="1:27" x14ac:dyDescent="0.2">
      <c r="A238" s="116">
        <v>2407</v>
      </c>
      <c r="B238" s="122" t="s">
        <v>50</v>
      </c>
      <c r="C238" s="15"/>
      <c r="D238" s="44"/>
      <c r="E238" s="141">
        <v>1</v>
      </c>
      <c r="F238" s="142"/>
      <c r="G238" s="143">
        <f t="shared" si="192"/>
        <v>1</v>
      </c>
      <c r="H238" s="141">
        <v>1</v>
      </c>
      <c r="I238" s="142" t="s">
        <v>226</v>
      </c>
      <c r="J238" s="144">
        <f>SUMIF(exportMMB!D:D,budgetMMB!A238,exportMMB!F:F)</f>
        <v>0</v>
      </c>
      <c r="K238" s="64">
        <f t="shared" si="182"/>
        <v>0</v>
      </c>
      <c r="N238" s="13">
        <f t="shared" si="183"/>
        <v>0</v>
      </c>
      <c r="O238" s="13">
        <f t="shared" si="184"/>
        <v>0</v>
      </c>
      <c r="P238" s="13">
        <f t="shared" si="185"/>
        <v>0</v>
      </c>
      <c r="Q238" s="13">
        <f t="shared" si="186"/>
        <v>0</v>
      </c>
      <c r="R238" s="13">
        <f t="shared" si="187"/>
        <v>0</v>
      </c>
      <c r="S238" s="14">
        <f t="shared" si="188"/>
        <v>0</v>
      </c>
      <c r="T238" s="86"/>
      <c r="U238" s="64">
        <f t="shared" si="189"/>
        <v>0</v>
      </c>
      <c r="V238" s="103"/>
      <c r="W238" s="103"/>
      <c r="X238" s="103"/>
      <c r="Y238" s="103"/>
      <c r="Z238" s="105">
        <f t="shared" si="190"/>
        <v>0</v>
      </c>
      <c r="AA238" s="103">
        <f t="shared" si="191"/>
        <v>0</v>
      </c>
    </row>
    <row r="239" spans="1:27" x14ac:dyDescent="0.2">
      <c r="A239" s="116">
        <v>2408</v>
      </c>
      <c r="B239" s="122" t="s">
        <v>51</v>
      </c>
      <c r="C239" s="15"/>
      <c r="D239" s="44"/>
      <c r="E239" s="141">
        <v>1</v>
      </c>
      <c r="F239" s="142"/>
      <c r="G239" s="143">
        <f t="shared" si="192"/>
        <v>1</v>
      </c>
      <c r="H239" s="141">
        <v>1</v>
      </c>
      <c r="I239" s="142" t="s">
        <v>226</v>
      </c>
      <c r="J239" s="144">
        <f>SUMIF(exportMMB!D:D,budgetMMB!A239,exportMMB!F:F)</f>
        <v>0</v>
      </c>
      <c r="K239" s="64">
        <f t="shared" si="182"/>
        <v>0</v>
      </c>
      <c r="N239" s="13">
        <f t="shared" si="183"/>
        <v>0</v>
      </c>
      <c r="O239" s="13">
        <f t="shared" si="184"/>
        <v>0</v>
      </c>
      <c r="P239" s="13">
        <f t="shared" si="185"/>
        <v>0</v>
      </c>
      <c r="Q239" s="13">
        <f t="shared" si="186"/>
        <v>0</v>
      </c>
      <c r="R239" s="13">
        <f t="shared" si="187"/>
        <v>0</v>
      </c>
      <c r="S239" s="14">
        <f t="shared" si="188"/>
        <v>0</v>
      </c>
      <c r="T239" s="86"/>
      <c r="U239" s="64">
        <f t="shared" si="189"/>
        <v>0</v>
      </c>
      <c r="V239" s="103"/>
      <c r="W239" s="103"/>
      <c r="X239" s="103"/>
      <c r="Y239" s="103"/>
      <c r="Z239" s="105">
        <f t="shared" si="190"/>
        <v>0</v>
      </c>
      <c r="AA239" s="103">
        <f t="shared" si="191"/>
        <v>0</v>
      </c>
    </row>
    <row r="240" spans="1:27" x14ac:dyDescent="0.2">
      <c r="A240" s="116" t="s">
        <v>335</v>
      </c>
      <c r="B240" s="122" t="s">
        <v>336</v>
      </c>
      <c r="C240" s="15"/>
      <c r="D240" s="44"/>
      <c r="E240" s="141">
        <v>1</v>
      </c>
      <c r="F240" s="142"/>
      <c r="G240" s="143">
        <f t="shared" si="192"/>
        <v>1</v>
      </c>
      <c r="H240" s="141">
        <v>1</v>
      </c>
      <c r="I240" s="142" t="s">
        <v>226</v>
      </c>
      <c r="J240" s="144">
        <f>SUMIF(exportMMB!D:D,budgetMMB!A240,exportMMB!F:F)</f>
        <v>0</v>
      </c>
      <c r="K240" s="64">
        <f t="shared" si="182"/>
        <v>0</v>
      </c>
      <c r="N240" s="13">
        <f t="shared" si="183"/>
        <v>0</v>
      </c>
      <c r="O240" s="13">
        <f t="shared" si="184"/>
        <v>0</v>
      </c>
      <c r="P240" s="13">
        <f t="shared" si="185"/>
        <v>0</v>
      </c>
      <c r="Q240" s="13">
        <f t="shared" si="186"/>
        <v>0</v>
      </c>
      <c r="R240" s="13">
        <f t="shared" si="187"/>
        <v>0</v>
      </c>
      <c r="S240" s="14">
        <f t="shared" si="188"/>
        <v>0</v>
      </c>
      <c r="T240" s="86"/>
      <c r="U240" s="64">
        <f t="shared" si="189"/>
        <v>0</v>
      </c>
      <c r="V240" s="103"/>
      <c r="W240" s="103"/>
      <c r="X240" s="103"/>
      <c r="Y240" s="103"/>
      <c r="Z240" s="105">
        <f t="shared" si="190"/>
        <v>0</v>
      </c>
      <c r="AA240" s="103">
        <f t="shared" si="191"/>
        <v>0</v>
      </c>
    </row>
    <row r="241" spans="1:27" x14ac:dyDescent="0.2">
      <c r="A241" s="116">
        <v>2440</v>
      </c>
      <c r="B241" s="122" t="s">
        <v>337</v>
      </c>
      <c r="C241" s="15"/>
      <c r="D241" s="44"/>
      <c r="E241" s="141">
        <v>1</v>
      </c>
      <c r="F241" s="142"/>
      <c r="G241" s="143">
        <f t="shared" si="192"/>
        <v>1</v>
      </c>
      <c r="H241" s="141">
        <v>1</v>
      </c>
      <c r="I241" s="142" t="s">
        <v>226</v>
      </c>
      <c r="J241" s="144">
        <f>SUMIF(exportMMB!D:D,budgetMMB!A241,exportMMB!F:F)</f>
        <v>0</v>
      </c>
      <c r="K241" s="64">
        <f t="shared" si="182"/>
        <v>0</v>
      </c>
      <c r="N241" s="13">
        <f t="shared" si="183"/>
        <v>0</v>
      </c>
      <c r="O241" s="13">
        <f t="shared" si="184"/>
        <v>0</v>
      </c>
      <c r="P241" s="13">
        <f t="shared" si="185"/>
        <v>0</v>
      </c>
      <c r="Q241" s="13">
        <f t="shared" si="186"/>
        <v>0</v>
      </c>
      <c r="R241" s="13">
        <f t="shared" si="187"/>
        <v>0</v>
      </c>
      <c r="S241" s="14">
        <f t="shared" si="188"/>
        <v>0</v>
      </c>
      <c r="T241" s="86"/>
      <c r="U241" s="64">
        <f t="shared" si="189"/>
        <v>0</v>
      </c>
      <c r="V241" s="103"/>
      <c r="W241" s="103"/>
      <c r="X241" s="103"/>
      <c r="Y241" s="103"/>
      <c r="Z241" s="105">
        <f t="shared" si="190"/>
        <v>0</v>
      </c>
      <c r="AA241" s="103">
        <f t="shared" si="191"/>
        <v>0</v>
      </c>
    </row>
    <row r="242" spans="1:27" x14ac:dyDescent="0.2">
      <c r="A242" s="116">
        <v>2441</v>
      </c>
      <c r="B242" s="122" t="s">
        <v>43</v>
      </c>
      <c r="C242" s="15"/>
      <c r="D242" s="44"/>
      <c r="E242" s="141">
        <v>1</v>
      </c>
      <c r="F242" s="142"/>
      <c r="G242" s="143">
        <f t="shared" si="192"/>
        <v>1</v>
      </c>
      <c r="H242" s="141">
        <v>1</v>
      </c>
      <c r="I242" s="142" t="s">
        <v>226</v>
      </c>
      <c r="J242" s="144">
        <f>SUMIF(exportMMB!D:D,budgetMMB!A242,exportMMB!F:F)</f>
        <v>0</v>
      </c>
      <c r="K242" s="64">
        <f t="shared" si="182"/>
        <v>0</v>
      </c>
      <c r="N242" s="13">
        <f t="shared" si="183"/>
        <v>0</v>
      </c>
      <c r="O242" s="13">
        <f t="shared" si="184"/>
        <v>0</v>
      </c>
      <c r="P242" s="13">
        <f t="shared" si="185"/>
        <v>0</v>
      </c>
      <c r="Q242" s="13">
        <f t="shared" si="186"/>
        <v>0</v>
      </c>
      <c r="R242" s="13">
        <f t="shared" si="187"/>
        <v>0</v>
      </c>
      <c r="S242" s="14">
        <f t="shared" si="188"/>
        <v>0</v>
      </c>
      <c r="T242" s="86"/>
      <c r="U242" s="64">
        <f t="shared" si="189"/>
        <v>0</v>
      </c>
      <c r="V242" s="103"/>
      <c r="W242" s="103"/>
      <c r="X242" s="103"/>
      <c r="Y242" s="103"/>
      <c r="Z242" s="105">
        <f t="shared" si="190"/>
        <v>0</v>
      </c>
      <c r="AA242" s="103">
        <f t="shared" si="191"/>
        <v>0</v>
      </c>
    </row>
    <row r="243" spans="1:27" x14ac:dyDescent="0.2">
      <c r="A243" s="116">
        <v>2442</v>
      </c>
      <c r="B243" s="122" t="s">
        <v>44</v>
      </c>
      <c r="C243" s="15"/>
      <c r="D243" s="44"/>
      <c r="E243" s="141">
        <v>1</v>
      </c>
      <c r="F243" s="142"/>
      <c r="G243" s="143">
        <f t="shared" ref="G243:G247" si="193">SUM(D243:F243)</f>
        <v>1</v>
      </c>
      <c r="H243" s="141">
        <v>1</v>
      </c>
      <c r="I243" s="142" t="s">
        <v>226</v>
      </c>
      <c r="J243" s="144">
        <f>SUMIF(exportMMB!D:D,budgetMMB!A243,exportMMB!F:F)</f>
        <v>0</v>
      </c>
      <c r="K243" s="64">
        <f t="shared" si="182"/>
        <v>0</v>
      </c>
      <c r="N243" s="13">
        <f t="shared" si="183"/>
        <v>0</v>
      </c>
      <c r="O243" s="13">
        <f t="shared" si="184"/>
        <v>0</v>
      </c>
      <c r="P243" s="13">
        <f t="shared" si="185"/>
        <v>0</v>
      </c>
      <c r="Q243" s="13">
        <f t="shared" si="186"/>
        <v>0</v>
      </c>
      <c r="R243" s="13">
        <f t="shared" si="187"/>
        <v>0</v>
      </c>
      <c r="S243" s="14">
        <f t="shared" si="188"/>
        <v>0</v>
      </c>
      <c r="T243" s="86"/>
      <c r="U243" s="64">
        <f t="shared" si="189"/>
        <v>0</v>
      </c>
      <c r="V243" s="103"/>
      <c r="W243" s="103"/>
      <c r="X243" s="103"/>
      <c r="Y243" s="103"/>
      <c r="Z243" s="105">
        <f t="shared" si="190"/>
        <v>0</v>
      </c>
      <c r="AA243" s="103">
        <f t="shared" si="191"/>
        <v>0</v>
      </c>
    </row>
    <row r="244" spans="1:27" x14ac:dyDescent="0.2">
      <c r="A244" s="116" t="s">
        <v>338</v>
      </c>
      <c r="B244" s="122" t="s">
        <v>339</v>
      </c>
      <c r="C244" s="15"/>
      <c r="D244" s="44"/>
      <c r="E244" s="141">
        <v>1</v>
      </c>
      <c r="F244" s="142"/>
      <c r="G244" s="143">
        <f t="shared" si="193"/>
        <v>1</v>
      </c>
      <c r="H244" s="141">
        <v>1</v>
      </c>
      <c r="I244" s="142" t="s">
        <v>226</v>
      </c>
      <c r="J244" s="144">
        <f>SUMIF(exportMMB!D:D,budgetMMB!A244,exportMMB!F:F)</f>
        <v>0</v>
      </c>
      <c r="K244" s="64">
        <f t="shared" si="182"/>
        <v>0</v>
      </c>
      <c r="N244" s="13">
        <f t="shared" si="183"/>
        <v>0</v>
      </c>
      <c r="O244" s="13">
        <f t="shared" si="184"/>
        <v>0</v>
      </c>
      <c r="P244" s="13">
        <f t="shared" si="185"/>
        <v>0</v>
      </c>
      <c r="Q244" s="13">
        <f t="shared" si="186"/>
        <v>0</v>
      </c>
      <c r="R244" s="13">
        <f t="shared" si="187"/>
        <v>0</v>
      </c>
      <c r="S244" s="14">
        <f t="shared" si="188"/>
        <v>0</v>
      </c>
      <c r="T244" s="86"/>
      <c r="U244" s="64">
        <f t="shared" si="189"/>
        <v>0</v>
      </c>
      <c r="V244" s="103"/>
      <c r="W244" s="103"/>
      <c r="X244" s="103"/>
      <c r="Y244" s="103"/>
      <c r="Z244" s="105">
        <f t="shared" si="190"/>
        <v>0</v>
      </c>
      <c r="AA244" s="103">
        <f t="shared" si="191"/>
        <v>0</v>
      </c>
    </row>
    <row r="245" spans="1:27" x14ac:dyDescent="0.2">
      <c r="A245" s="116" t="s">
        <v>340</v>
      </c>
      <c r="B245" s="122" t="s">
        <v>341</v>
      </c>
      <c r="C245" s="15"/>
      <c r="D245" s="44"/>
      <c r="E245" s="141">
        <v>1</v>
      </c>
      <c r="F245" s="142"/>
      <c r="G245" s="143">
        <f t="shared" si="193"/>
        <v>1</v>
      </c>
      <c r="H245" s="141">
        <v>1</v>
      </c>
      <c r="I245" s="142" t="s">
        <v>226</v>
      </c>
      <c r="J245" s="144">
        <f>SUMIF(exportMMB!D:D,budgetMMB!A245,exportMMB!F:F)</f>
        <v>0</v>
      </c>
      <c r="K245" s="64">
        <f t="shared" si="182"/>
        <v>0</v>
      </c>
      <c r="N245" s="13">
        <f t="shared" si="183"/>
        <v>0</v>
      </c>
      <c r="O245" s="13">
        <f t="shared" si="184"/>
        <v>0</v>
      </c>
      <c r="P245" s="13">
        <f t="shared" si="185"/>
        <v>0</v>
      </c>
      <c r="Q245" s="13">
        <f t="shared" si="186"/>
        <v>0</v>
      </c>
      <c r="R245" s="13">
        <f t="shared" si="187"/>
        <v>0</v>
      </c>
      <c r="S245" s="14">
        <f t="shared" si="188"/>
        <v>0</v>
      </c>
      <c r="T245" s="86"/>
      <c r="U245" s="64">
        <f t="shared" si="189"/>
        <v>0</v>
      </c>
      <c r="V245" s="103"/>
      <c r="W245" s="103"/>
      <c r="X245" s="103"/>
      <c r="Y245" s="103"/>
      <c r="Z245" s="105">
        <f t="shared" si="190"/>
        <v>0</v>
      </c>
      <c r="AA245" s="103">
        <f t="shared" si="191"/>
        <v>0</v>
      </c>
    </row>
    <row r="246" spans="1:27" x14ac:dyDescent="0.2">
      <c r="A246" s="116">
        <v>2446</v>
      </c>
      <c r="B246" s="122" t="s">
        <v>757</v>
      </c>
      <c r="C246" s="15"/>
      <c r="D246" s="44"/>
      <c r="E246" s="141">
        <v>1</v>
      </c>
      <c r="F246" s="142"/>
      <c r="G246" s="143">
        <f t="shared" si="193"/>
        <v>1</v>
      </c>
      <c r="H246" s="141">
        <v>1</v>
      </c>
      <c r="I246" s="142" t="s">
        <v>226</v>
      </c>
      <c r="J246" s="144">
        <f>SUMIF(exportMMB!D:D,budgetMMB!A246,exportMMB!F:F)</f>
        <v>0</v>
      </c>
      <c r="K246" s="64">
        <f t="shared" si="182"/>
        <v>0</v>
      </c>
      <c r="N246" s="13">
        <f t="shared" si="183"/>
        <v>0</v>
      </c>
      <c r="O246" s="13">
        <f t="shared" si="184"/>
        <v>0</v>
      </c>
      <c r="P246" s="13">
        <f t="shared" si="185"/>
        <v>0</v>
      </c>
      <c r="Q246" s="13">
        <f t="shared" si="186"/>
        <v>0</v>
      </c>
      <c r="R246" s="13">
        <f t="shared" si="187"/>
        <v>0</v>
      </c>
      <c r="S246" s="14">
        <f t="shared" si="188"/>
        <v>0</v>
      </c>
      <c r="T246" s="86"/>
      <c r="U246" s="64">
        <f t="shared" si="189"/>
        <v>0</v>
      </c>
      <c r="V246" s="103"/>
      <c r="W246" s="103"/>
      <c r="X246" s="103"/>
      <c r="Y246" s="103"/>
      <c r="Z246" s="105">
        <f t="shared" si="190"/>
        <v>0</v>
      </c>
      <c r="AA246" s="103">
        <f t="shared" si="191"/>
        <v>0</v>
      </c>
    </row>
    <row r="247" spans="1:27" x14ac:dyDescent="0.2">
      <c r="A247" s="116">
        <v>2447</v>
      </c>
      <c r="B247" s="122" t="s">
        <v>758</v>
      </c>
      <c r="C247" s="15"/>
      <c r="D247" s="44"/>
      <c r="E247" s="141">
        <v>1</v>
      </c>
      <c r="F247" s="142"/>
      <c r="G247" s="143">
        <f t="shared" si="193"/>
        <v>1</v>
      </c>
      <c r="H247" s="141">
        <v>1</v>
      </c>
      <c r="I247" s="142" t="s">
        <v>226</v>
      </c>
      <c r="J247" s="144">
        <f>SUMIF(exportMMB!D:D,budgetMMB!A247,exportMMB!F:F)</f>
        <v>0</v>
      </c>
      <c r="K247" s="64">
        <f t="shared" si="182"/>
        <v>0</v>
      </c>
      <c r="N247" s="13">
        <f t="shared" si="183"/>
        <v>0</v>
      </c>
      <c r="O247" s="13">
        <f t="shared" si="184"/>
        <v>0</v>
      </c>
      <c r="P247" s="13">
        <f t="shared" si="185"/>
        <v>0</v>
      </c>
      <c r="Q247" s="13">
        <f t="shared" si="186"/>
        <v>0</v>
      </c>
      <c r="R247" s="13">
        <f t="shared" si="187"/>
        <v>0</v>
      </c>
      <c r="S247" s="14">
        <f t="shared" si="188"/>
        <v>0</v>
      </c>
      <c r="T247" s="86"/>
      <c r="U247" s="64">
        <f t="shared" si="189"/>
        <v>0</v>
      </c>
      <c r="V247" s="103"/>
      <c r="W247" s="103"/>
      <c r="X247" s="103"/>
      <c r="Y247" s="103"/>
      <c r="Z247" s="105">
        <f t="shared" si="190"/>
        <v>0</v>
      </c>
      <c r="AA247" s="103">
        <f t="shared" si="191"/>
        <v>0</v>
      </c>
    </row>
    <row r="248" spans="1:27" x14ac:dyDescent="0.2">
      <c r="A248" s="116">
        <v>2460</v>
      </c>
      <c r="B248" s="122" t="s">
        <v>52</v>
      </c>
      <c r="C248" s="15"/>
      <c r="D248" s="44"/>
      <c r="E248" s="141">
        <v>1</v>
      </c>
      <c r="F248" s="142"/>
      <c r="G248" s="143">
        <f t="shared" ref="G248" si="194">SUM(D248:F248)</f>
        <v>1</v>
      </c>
      <c r="H248" s="141">
        <v>1</v>
      </c>
      <c r="I248" s="142" t="s">
        <v>226</v>
      </c>
      <c r="J248" s="144">
        <f>SUMIF(exportMMB!D:D,budgetMMB!A248,exportMMB!F:F)</f>
        <v>0</v>
      </c>
      <c r="K248" s="64">
        <f t="shared" si="182"/>
        <v>0</v>
      </c>
      <c r="N248" s="13">
        <f t="shared" si="183"/>
        <v>0</v>
      </c>
      <c r="O248" s="13">
        <f t="shared" si="184"/>
        <v>0</v>
      </c>
      <c r="P248" s="13">
        <f t="shared" si="185"/>
        <v>0</v>
      </c>
      <c r="Q248" s="13">
        <f t="shared" si="186"/>
        <v>0</v>
      </c>
      <c r="R248" s="13">
        <f t="shared" si="187"/>
        <v>0</v>
      </c>
      <c r="S248" s="14">
        <f t="shared" si="188"/>
        <v>0</v>
      </c>
      <c r="T248" s="86"/>
      <c r="U248" s="64">
        <f t="shared" si="189"/>
        <v>0</v>
      </c>
      <c r="V248" s="103"/>
      <c r="W248" s="103"/>
      <c r="X248" s="103"/>
      <c r="Y248" s="103"/>
      <c r="Z248" s="105">
        <f t="shared" si="190"/>
        <v>0</v>
      </c>
      <c r="AA248" s="103">
        <f t="shared" si="191"/>
        <v>0</v>
      </c>
    </row>
    <row r="249" spans="1:27" x14ac:dyDescent="0.2">
      <c r="A249" s="116">
        <v>2483</v>
      </c>
      <c r="B249" s="122" t="s">
        <v>342</v>
      </c>
      <c r="C249" s="15"/>
      <c r="D249" s="44"/>
      <c r="E249" s="141">
        <v>1</v>
      </c>
      <c r="F249" s="142"/>
      <c r="G249" s="143">
        <f t="shared" ref="G249:G254" si="195">SUM(D249:F249)</f>
        <v>1</v>
      </c>
      <c r="H249" s="141">
        <v>1</v>
      </c>
      <c r="I249" s="142" t="s">
        <v>226</v>
      </c>
      <c r="J249" s="144">
        <f>SUMIF(exportMMB!D:D,budgetMMB!A249,exportMMB!F:F)</f>
        <v>0</v>
      </c>
      <c r="K249" s="64">
        <f t="shared" si="182"/>
        <v>0</v>
      </c>
      <c r="N249" s="13">
        <f t="shared" si="183"/>
        <v>0</v>
      </c>
      <c r="O249" s="13">
        <f t="shared" si="184"/>
        <v>0</v>
      </c>
      <c r="P249" s="13">
        <f t="shared" si="185"/>
        <v>0</v>
      </c>
      <c r="Q249" s="13">
        <f t="shared" si="186"/>
        <v>0</v>
      </c>
      <c r="R249" s="13">
        <f t="shared" si="187"/>
        <v>0</v>
      </c>
      <c r="S249" s="14">
        <f t="shared" si="188"/>
        <v>0</v>
      </c>
      <c r="T249" s="86"/>
      <c r="U249" s="64">
        <f t="shared" si="189"/>
        <v>0</v>
      </c>
      <c r="V249" s="103"/>
      <c r="W249" s="103"/>
      <c r="X249" s="103"/>
      <c r="Y249" s="103"/>
      <c r="Z249" s="105">
        <f t="shared" si="190"/>
        <v>0</v>
      </c>
      <c r="AA249" s="103">
        <f t="shared" si="191"/>
        <v>0</v>
      </c>
    </row>
    <row r="250" spans="1:27" x14ac:dyDescent="0.2">
      <c r="A250" s="116">
        <v>2497</v>
      </c>
      <c r="B250" s="122" t="s">
        <v>161</v>
      </c>
      <c r="C250" s="15"/>
      <c r="D250" s="44"/>
      <c r="E250" s="141">
        <v>1</v>
      </c>
      <c r="F250" s="142"/>
      <c r="G250" s="143">
        <f t="shared" si="195"/>
        <v>1</v>
      </c>
      <c r="H250" s="141">
        <v>1</v>
      </c>
      <c r="I250" s="142" t="s">
        <v>226</v>
      </c>
      <c r="J250" s="144">
        <f>SUMIF(exportMMB!D:D,budgetMMB!A250,exportMMB!F:F)</f>
        <v>0</v>
      </c>
      <c r="K250" s="64">
        <f t="shared" si="182"/>
        <v>0</v>
      </c>
      <c r="N250" s="13">
        <f t="shared" si="183"/>
        <v>0</v>
      </c>
      <c r="O250" s="13">
        <f t="shared" si="184"/>
        <v>0</v>
      </c>
      <c r="P250" s="13">
        <f t="shared" si="185"/>
        <v>0</v>
      </c>
      <c r="Q250" s="13">
        <f t="shared" si="186"/>
        <v>0</v>
      </c>
      <c r="R250" s="13">
        <f t="shared" si="187"/>
        <v>0</v>
      </c>
      <c r="S250" s="14">
        <v>0</v>
      </c>
      <c r="T250" s="86"/>
      <c r="U250" s="64">
        <f t="shared" si="189"/>
        <v>0</v>
      </c>
      <c r="V250" s="103"/>
      <c r="W250" s="103"/>
      <c r="X250" s="103"/>
      <c r="Y250" s="103"/>
      <c r="Z250" s="105">
        <f t="shared" si="190"/>
        <v>0</v>
      </c>
      <c r="AA250" s="111"/>
    </row>
    <row r="251" spans="1:27" x14ac:dyDescent="0.2">
      <c r="A251" s="116"/>
      <c r="B251" s="124" t="s">
        <v>265</v>
      </c>
      <c r="C251" s="15"/>
      <c r="D251" s="38"/>
      <c r="E251" s="141"/>
      <c r="F251" s="142"/>
      <c r="G251" s="143"/>
      <c r="H251" s="141"/>
      <c r="I251" s="142"/>
      <c r="J251" s="144"/>
      <c r="K251" s="66">
        <f t="shared" ref="K251:Z251" si="196">SUM(K234:K250)</f>
        <v>0</v>
      </c>
      <c r="L251" s="22"/>
      <c r="M251" s="22"/>
      <c r="N251" s="22">
        <f t="shared" si="196"/>
        <v>0</v>
      </c>
      <c r="O251" s="22">
        <f t="shared" si="196"/>
        <v>0</v>
      </c>
      <c r="P251" s="22">
        <f t="shared" si="196"/>
        <v>0</v>
      </c>
      <c r="Q251" s="22">
        <f t="shared" si="196"/>
        <v>0</v>
      </c>
      <c r="R251" s="22">
        <f t="shared" si="196"/>
        <v>0</v>
      </c>
      <c r="S251" s="23">
        <f t="shared" si="196"/>
        <v>0</v>
      </c>
      <c r="T251" s="85">
        <f t="shared" si="196"/>
        <v>0</v>
      </c>
      <c r="U251" s="66">
        <f t="shared" si="196"/>
        <v>0</v>
      </c>
      <c r="V251" s="112">
        <f t="shared" si="196"/>
        <v>0</v>
      </c>
      <c r="W251" s="112">
        <f t="shared" si="196"/>
        <v>0</v>
      </c>
      <c r="X251" s="112"/>
      <c r="Y251" s="112">
        <f t="shared" si="196"/>
        <v>0</v>
      </c>
      <c r="Z251" s="66">
        <f t="shared" si="196"/>
        <v>0</v>
      </c>
      <c r="AA251" s="112">
        <f>SUM(AA234:AA250)</f>
        <v>0</v>
      </c>
    </row>
    <row r="252" spans="1:27" x14ac:dyDescent="0.2">
      <c r="A252" s="116"/>
      <c r="B252" s="122"/>
      <c r="C252" s="15"/>
      <c r="E252" s="141"/>
      <c r="F252" s="142"/>
      <c r="G252" s="143"/>
      <c r="H252" s="141"/>
      <c r="I252" s="141"/>
      <c r="J252" s="144"/>
      <c r="P252" s="13"/>
      <c r="T252" s="86"/>
      <c r="U252" s="64"/>
      <c r="V252" s="103"/>
      <c r="W252" s="103"/>
      <c r="X252" s="103"/>
      <c r="Y252" s="103"/>
      <c r="Z252" s="105">
        <f t="shared" si="190"/>
        <v>0</v>
      </c>
      <c r="AA252" s="103"/>
    </row>
    <row r="253" spans="1:27" x14ac:dyDescent="0.2">
      <c r="A253" s="118" t="s">
        <v>194</v>
      </c>
      <c r="B253" s="98" t="s">
        <v>235</v>
      </c>
      <c r="C253" s="15"/>
      <c r="D253" s="44"/>
      <c r="E253" s="141"/>
      <c r="F253" s="142"/>
      <c r="G253" s="143"/>
      <c r="H253" s="141"/>
      <c r="I253" s="142"/>
      <c r="J253" s="144"/>
      <c r="P253" s="13"/>
      <c r="T253" s="86"/>
      <c r="U253" s="64"/>
      <c r="V253" s="103"/>
      <c r="W253" s="103"/>
      <c r="X253" s="103"/>
      <c r="Y253" s="103"/>
      <c r="Z253" s="105">
        <f t="shared" si="190"/>
        <v>0</v>
      </c>
      <c r="AA253" s="103"/>
    </row>
    <row r="254" spans="1:27" x14ac:dyDescent="0.2">
      <c r="A254" s="116">
        <v>2501</v>
      </c>
      <c r="B254" s="122" t="s">
        <v>53</v>
      </c>
      <c r="C254" s="15"/>
      <c r="E254" s="141">
        <v>1</v>
      </c>
      <c r="F254" s="142"/>
      <c r="G254" s="143">
        <f t="shared" si="195"/>
        <v>1</v>
      </c>
      <c r="H254" s="141">
        <v>1</v>
      </c>
      <c r="I254" s="142" t="s">
        <v>226</v>
      </c>
      <c r="J254" s="144">
        <f>SUMIF(exportMMB!D:D,budgetMMB!A254,exportMMB!F:F)</f>
        <v>0</v>
      </c>
      <c r="K254" s="64">
        <f t="shared" ref="K254:K277" si="197">G254*H254*J254</f>
        <v>0</v>
      </c>
      <c r="N254" s="13">
        <f t="shared" ref="N254:N277" si="198">L254+M254</f>
        <v>0</v>
      </c>
      <c r="O254" s="13">
        <f t="shared" ref="O254:O277" si="199">MAX(K254-N254,0)</f>
        <v>0</v>
      </c>
      <c r="P254" s="13">
        <f t="shared" ref="P254:P277" si="200">N254+O254</f>
        <v>0</v>
      </c>
      <c r="Q254" s="13">
        <f t="shared" ref="Q254:Q277" si="201">K254-P254</f>
        <v>0</v>
      </c>
      <c r="R254" s="13">
        <f t="shared" ref="R254:R277" si="202">S254-K254</f>
        <v>0</v>
      </c>
      <c r="S254" s="14">
        <f t="shared" ref="S254:S277" si="203">K254</f>
        <v>0</v>
      </c>
      <c r="T254" s="86"/>
      <c r="U254" s="64">
        <f t="shared" ref="U254:U277" si="204">MAX(K254-SUM(V254:Y254),0)</f>
        <v>0</v>
      </c>
      <c r="V254" s="103"/>
      <c r="W254" s="103"/>
      <c r="X254" s="103"/>
      <c r="Y254" s="103"/>
      <c r="Z254" s="105">
        <f t="shared" si="190"/>
        <v>0</v>
      </c>
      <c r="AA254" s="103">
        <f t="shared" ref="AA254:AA276" si="205">U254</f>
        <v>0</v>
      </c>
    </row>
    <row r="255" spans="1:27" x14ac:dyDescent="0.2">
      <c r="A255" s="116">
        <v>2503</v>
      </c>
      <c r="B255" s="122" t="s">
        <v>344</v>
      </c>
      <c r="C255" s="15"/>
      <c r="E255" s="141">
        <v>1</v>
      </c>
      <c r="F255" s="142"/>
      <c r="G255" s="143">
        <f t="shared" ref="G255:G262" si="206">SUM(D255:F255)</f>
        <v>1</v>
      </c>
      <c r="H255" s="141">
        <v>1</v>
      </c>
      <c r="I255" s="142" t="s">
        <v>226</v>
      </c>
      <c r="J255" s="144">
        <f>SUMIF(exportMMB!D:D,budgetMMB!A255,exportMMB!F:F)</f>
        <v>0</v>
      </c>
      <c r="K255" s="64">
        <f t="shared" si="197"/>
        <v>0</v>
      </c>
      <c r="N255" s="13">
        <f t="shared" si="198"/>
        <v>0</v>
      </c>
      <c r="O255" s="13">
        <f t="shared" si="199"/>
        <v>0</v>
      </c>
      <c r="P255" s="13">
        <f t="shared" si="200"/>
        <v>0</v>
      </c>
      <c r="Q255" s="13">
        <f t="shared" si="201"/>
        <v>0</v>
      </c>
      <c r="R255" s="13">
        <f t="shared" si="202"/>
        <v>0</v>
      </c>
      <c r="S255" s="14">
        <f t="shared" si="203"/>
        <v>0</v>
      </c>
      <c r="T255" s="86"/>
      <c r="U255" s="64">
        <f t="shared" si="204"/>
        <v>0</v>
      </c>
      <c r="V255" s="103"/>
      <c r="W255" s="103"/>
      <c r="X255" s="103"/>
      <c r="Y255" s="103"/>
      <c r="Z255" s="105">
        <f t="shared" si="190"/>
        <v>0</v>
      </c>
      <c r="AA255" s="103">
        <f t="shared" si="205"/>
        <v>0</v>
      </c>
    </row>
    <row r="256" spans="1:27" x14ac:dyDescent="0.2">
      <c r="A256" s="116">
        <v>2504</v>
      </c>
      <c r="B256" s="122" t="s">
        <v>54</v>
      </c>
      <c r="C256" s="15"/>
      <c r="E256" s="141">
        <v>1</v>
      </c>
      <c r="F256" s="142"/>
      <c r="G256" s="143">
        <f t="shared" si="206"/>
        <v>1</v>
      </c>
      <c r="H256" s="141">
        <v>1</v>
      </c>
      <c r="I256" s="142" t="s">
        <v>226</v>
      </c>
      <c r="J256" s="144">
        <f>SUMIF(exportMMB!D:D,budgetMMB!A256,exportMMB!F:F)</f>
        <v>0</v>
      </c>
      <c r="K256" s="64">
        <f t="shared" si="197"/>
        <v>0</v>
      </c>
      <c r="N256" s="13">
        <f t="shared" si="198"/>
        <v>0</v>
      </c>
      <c r="O256" s="13">
        <f t="shared" si="199"/>
        <v>0</v>
      </c>
      <c r="P256" s="13">
        <f t="shared" si="200"/>
        <v>0</v>
      </c>
      <c r="Q256" s="13">
        <f t="shared" si="201"/>
        <v>0</v>
      </c>
      <c r="R256" s="13">
        <f t="shared" si="202"/>
        <v>0</v>
      </c>
      <c r="S256" s="14">
        <f t="shared" si="203"/>
        <v>0</v>
      </c>
      <c r="T256" s="86"/>
      <c r="U256" s="64">
        <f t="shared" si="204"/>
        <v>0</v>
      </c>
      <c r="V256" s="103"/>
      <c r="W256" s="103"/>
      <c r="X256" s="103"/>
      <c r="Y256" s="103"/>
      <c r="Z256" s="105">
        <f t="shared" si="190"/>
        <v>0</v>
      </c>
      <c r="AA256" s="103">
        <f t="shared" si="205"/>
        <v>0</v>
      </c>
    </row>
    <row r="257" spans="1:27" x14ac:dyDescent="0.2">
      <c r="A257" s="116">
        <v>2505</v>
      </c>
      <c r="B257" s="122" t="s">
        <v>55</v>
      </c>
      <c r="C257" s="15"/>
      <c r="E257" s="141">
        <v>1</v>
      </c>
      <c r="F257" s="142"/>
      <c r="G257" s="143">
        <f t="shared" si="206"/>
        <v>1</v>
      </c>
      <c r="H257" s="141">
        <v>1</v>
      </c>
      <c r="I257" s="142" t="s">
        <v>226</v>
      </c>
      <c r="J257" s="144">
        <f>SUMIF(exportMMB!D:D,budgetMMB!A257,exportMMB!F:F)</f>
        <v>0</v>
      </c>
      <c r="K257" s="64">
        <f t="shared" si="197"/>
        <v>0</v>
      </c>
      <c r="N257" s="13">
        <f t="shared" si="198"/>
        <v>0</v>
      </c>
      <c r="O257" s="13">
        <f t="shared" si="199"/>
        <v>0</v>
      </c>
      <c r="P257" s="13">
        <f t="shared" si="200"/>
        <v>0</v>
      </c>
      <c r="Q257" s="13">
        <f t="shared" si="201"/>
        <v>0</v>
      </c>
      <c r="R257" s="13">
        <f t="shared" si="202"/>
        <v>0</v>
      </c>
      <c r="S257" s="14">
        <f t="shared" si="203"/>
        <v>0</v>
      </c>
      <c r="T257" s="86"/>
      <c r="U257" s="64">
        <f t="shared" si="204"/>
        <v>0</v>
      </c>
      <c r="V257" s="103"/>
      <c r="W257" s="103"/>
      <c r="X257" s="103"/>
      <c r="Y257" s="103"/>
      <c r="Z257" s="105">
        <f t="shared" si="190"/>
        <v>0</v>
      </c>
      <c r="AA257" s="103">
        <f t="shared" si="205"/>
        <v>0</v>
      </c>
    </row>
    <row r="258" spans="1:27" x14ac:dyDescent="0.2">
      <c r="A258" s="116">
        <v>2506</v>
      </c>
      <c r="B258" s="122" t="s">
        <v>56</v>
      </c>
      <c r="C258" s="15"/>
      <c r="D258" s="44"/>
      <c r="E258" s="141">
        <v>1</v>
      </c>
      <c r="F258" s="142"/>
      <c r="G258" s="143">
        <f t="shared" si="206"/>
        <v>1</v>
      </c>
      <c r="H258" s="141">
        <v>1</v>
      </c>
      <c r="I258" s="142" t="s">
        <v>226</v>
      </c>
      <c r="J258" s="144">
        <f>SUMIF(exportMMB!D:D,budgetMMB!A258,exportMMB!F:F)</f>
        <v>0</v>
      </c>
      <c r="K258" s="64">
        <f t="shared" si="197"/>
        <v>0</v>
      </c>
      <c r="N258" s="13">
        <f t="shared" si="198"/>
        <v>0</v>
      </c>
      <c r="O258" s="13">
        <f t="shared" si="199"/>
        <v>0</v>
      </c>
      <c r="P258" s="13">
        <f t="shared" si="200"/>
        <v>0</v>
      </c>
      <c r="Q258" s="13">
        <f t="shared" si="201"/>
        <v>0</v>
      </c>
      <c r="R258" s="13">
        <f t="shared" si="202"/>
        <v>0</v>
      </c>
      <c r="S258" s="14">
        <f t="shared" si="203"/>
        <v>0</v>
      </c>
      <c r="T258" s="86"/>
      <c r="U258" s="64">
        <f t="shared" si="204"/>
        <v>0</v>
      </c>
      <c r="V258" s="103"/>
      <c r="W258" s="103"/>
      <c r="X258" s="103"/>
      <c r="Y258" s="103"/>
      <c r="Z258" s="105">
        <f t="shared" si="190"/>
        <v>0</v>
      </c>
      <c r="AA258" s="103">
        <f t="shared" si="205"/>
        <v>0</v>
      </c>
    </row>
    <row r="259" spans="1:27" x14ac:dyDescent="0.2">
      <c r="A259" s="116" t="s">
        <v>345</v>
      </c>
      <c r="B259" s="122" t="s">
        <v>346</v>
      </c>
      <c r="C259" s="15"/>
      <c r="D259" s="44"/>
      <c r="E259" s="141">
        <v>1</v>
      </c>
      <c r="F259" s="142"/>
      <c r="G259" s="143">
        <f t="shared" si="206"/>
        <v>1</v>
      </c>
      <c r="H259" s="141">
        <v>1</v>
      </c>
      <c r="I259" s="142" t="s">
        <v>226</v>
      </c>
      <c r="J259" s="144">
        <f>SUMIF(exportMMB!D:D,budgetMMB!A259,exportMMB!F:F)</f>
        <v>0</v>
      </c>
      <c r="K259" s="64">
        <f t="shared" si="197"/>
        <v>0</v>
      </c>
      <c r="N259" s="13">
        <f t="shared" si="198"/>
        <v>0</v>
      </c>
      <c r="O259" s="13">
        <f t="shared" si="199"/>
        <v>0</v>
      </c>
      <c r="P259" s="13">
        <f t="shared" si="200"/>
        <v>0</v>
      </c>
      <c r="Q259" s="13">
        <f t="shared" si="201"/>
        <v>0</v>
      </c>
      <c r="R259" s="13">
        <f t="shared" si="202"/>
        <v>0</v>
      </c>
      <c r="S259" s="14">
        <f t="shared" si="203"/>
        <v>0</v>
      </c>
      <c r="T259" s="86"/>
      <c r="U259" s="64">
        <f t="shared" si="204"/>
        <v>0</v>
      </c>
      <c r="V259" s="103"/>
      <c r="W259" s="103"/>
      <c r="X259" s="103"/>
      <c r="Y259" s="103"/>
      <c r="Z259" s="105">
        <f t="shared" si="190"/>
        <v>0</v>
      </c>
      <c r="AA259" s="103">
        <f t="shared" si="205"/>
        <v>0</v>
      </c>
    </row>
    <row r="260" spans="1:27" x14ac:dyDescent="0.2">
      <c r="A260" s="116" t="s">
        <v>276</v>
      </c>
      <c r="B260" s="122" t="s">
        <v>277</v>
      </c>
      <c r="C260" s="15"/>
      <c r="E260" s="141">
        <v>1</v>
      </c>
      <c r="F260" s="142"/>
      <c r="G260" s="143">
        <f t="shared" si="206"/>
        <v>1</v>
      </c>
      <c r="H260" s="141">
        <v>1</v>
      </c>
      <c r="I260" s="142" t="s">
        <v>226</v>
      </c>
      <c r="J260" s="144">
        <f>SUMIF(exportMMB!D:D,budgetMMB!A260,exportMMB!F:F)</f>
        <v>0</v>
      </c>
      <c r="K260" s="64">
        <f t="shared" si="197"/>
        <v>0</v>
      </c>
      <c r="N260" s="13">
        <f t="shared" si="198"/>
        <v>0</v>
      </c>
      <c r="O260" s="13">
        <f t="shared" si="199"/>
        <v>0</v>
      </c>
      <c r="P260" s="13">
        <f t="shared" si="200"/>
        <v>0</v>
      </c>
      <c r="Q260" s="13">
        <f t="shared" si="201"/>
        <v>0</v>
      </c>
      <c r="R260" s="13">
        <f t="shared" si="202"/>
        <v>0</v>
      </c>
      <c r="S260" s="14">
        <f t="shared" si="203"/>
        <v>0</v>
      </c>
      <c r="T260" s="86"/>
      <c r="U260" s="64">
        <f t="shared" si="204"/>
        <v>0</v>
      </c>
      <c r="V260" s="103"/>
      <c r="W260" s="103"/>
      <c r="X260" s="103"/>
      <c r="Y260" s="103"/>
      <c r="Z260" s="105">
        <f t="shared" si="190"/>
        <v>0</v>
      </c>
      <c r="AA260" s="103">
        <f t="shared" si="205"/>
        <v>0</v>
      </c>
    </row>
    <row r="261" spans="1:27" x14ac:dyDescent="0.2">
      <c r="A261" s="116" t="s">
        <v>347</v>
      </c>
      <c r="B261" s="122" t="s">
        <v>348</v>
      </c>
      <c r="C261" s="15"/>
      <c r="E261" s="141">
        <v>1</v>
      </c>
      <c r="F261" s="142"/>
      <c r="G261" s="143">
        <f t="shared" si="206"/>
        <v>1</v>
      </c>
      <c r="H261" s="141">
        <v>1</v>
      </c>
      <c r="I261" s="142" t="s">
        <v>226</v>
      </c>
      <c r="J261" s="144">
        <f>SUMIF(exportMMB!D:D,budgetMMB!A261,exportMMB!F:F)</f>
        <v>0</v>
      </c>
      <c r="K261" s="64">
        <f t="shared" si="197"/>
        <v>0</v>
      </c>
      <c r="N261" s="13">
        <f t="shared" si="198"/>
        <v>0</v>
      </c>
      <c r="O261" s="13">
        <f t="shared" si="199"/>
        <v>0</v>
      </c>
      <c r="P261" s="13">
        <f t="shared" si="200"/>
        <v>0</v>
      </c>
      <c r="Q261" s="13">
        <f t="shared" si="201"/>
        <v>0</v>
      </c>
      <c r="R261" s="13">
        <f t="shared" si="202"/>
        <v>0</v>
      </c>
      <c r="S261" s="14">
        <f t="shared" si="203"/>
        <v>0</v>
      </c>
      <c r="T261" s="86"/>
      <c r="U261" s="64">
        <f t="shared" si="204"/>
        <v>0</v>
      </c>
      <c r="V261" s="103"/>
      <c r="W261" s="103"/>
      <c r="X261" s="103"/>
      <c r="Y261" s="103"/>
      <c r="Z261" s="105">
        <f t="shared" si="190"/>
        <v>0</v>
      </c>
      <c r="AA261" s="103">
        <f t="shared" si="205"/>
        <v>0</v>
      </c>
    </row>
    <row r="262" spans="1:27" x14ac:dyDescent="0.2">
      <c r="A262" s="116" t="s">
        <v>350</v>
      </c>
      <c r="B262" s="122" t="s">
        <v>349</v>
      </c>
      <c r="C262" s="15"/>
      <c r="E262" s="141">
        <v>1</v>
      </c>
      <c r="F262" s="142"/>
      <c r="G262" s="143">
        <f t="shared" si="206"/>
        <v>1</v>
      </c>
      <c r="H262" s="141">
        <v>1</v>
      </c>
      <c r="I262" s="142" t="s">
        <v>226</v>
      </c>
      <c r="J262" s="144">
        <f>SUMIF(exportMMB!D:D,budgetMMB!A262,exportMMB!F:F)</f>
        <v>0</v>
      </c>
      <c r="K262" s="64">
        <f t="shared" si="197"/>
        <v>0</v>
      </c>
      <c r="N262" s="13">
        <f t="shared" si="198"/>
        <v>0</v>
      </c>
      <c r="O262" s="13">
        <f t="shared" si="199"/>
        <v>0</v>
      </c>
      <c r="P262" s="13">
        <f t="shared" si="200"/>
        <v>0</v>
      </c>
      <c r="Q262" s="13">
        <f t="shared" si="201"/>
        <v>0</v>
      </c>
      <c r="R262" s="13">
        <f t="shared" si="202"/>
        <v>0</v>
      </c>
      <c r="S262" s="14">
        <f t="shared" si="203"/>
        <v>0</v>
      </c>
      <c r="T262" s="86"/>
      <c r="U262" s="64">
        <f t="shared" si="204"/>
        <v>0</v>
      </c>
      <c r="V262" s="103"/>
      <c r="W262" s="103"/>
      <c r="X262" s="103"/>
      <c r="Y262" s="103"/>
      <c r="Z262" s="105">
        <f t="shared" si="190"/>
        <v>0</v>
      </c>
      <c r="AA262" s="103">
        <f t="shared" si="205"/>
        <v>0</v>
      </c>
    </row>
    <row r="263" spans="1:27" x14ac:dyDescent="0.2">
      <c r="A263" s="116" t="s">
        <v>352</v>
      </c>
      <c r="B263" s="122" t="s">
        <v>351</v>
      </c>
      <c r="C263" s="15"/>
      <c r="E263" s="141">
        <v>1</v>
      </c>
      <c r="F263" s="142"/>
      <c r="G263" s="143">
        <f t="shared" ref="G263:G267" si="207">SUM(D263:F263)</f>
        <v>1</v>
      </c>
      <c r="H263" s="141">
        <v>1</v>
      </c>
      <c r="I263" s="142" t="s">
        <v>226</v>
      </c>
      <c r="J263" s="144">
        <f>SUMIF(exportMMB!D:D,budgetMMB!A263,exportMMB!F:F)</f>
        <v>0</v>
      </c>
      <c r="K263" s="64">
        <f t="shared" si="197"/>
        <v>0</v>
      </c>
      <c r="N263" s="13">
        <f t="shared" si="198"/>
        <v>0</v>
      </c>
      <c r="O263" s="13">
        <f t="shared" si="199"/>
        <v>0</v>
      </c>
      <c r="P263" s="13">
        <f t="shared" si="200"/>
        <v>0</v>
      </c>
      <c r="Q263" s="13">
        <f t="shared" si="201"/>
        <v>0</v>
      </c>
      <c r="R263" s="13">
        <f t="shared" si="202"/>
        <v>0</v>
      </c>
      <c r="S263" s="14">
        <f t="shared" si="203"/>
        <v>0</v>
      </c>
      <c r="T263" s="86"/>
      <c r="U263" s="64">
        <f t="shared" si="204"/>
        <v>0</v>
      </c>
      <c r="V263" s="103"/>
      <c r="W263" s="103"/>
      <c r="X263" s="103"/>
      <c r="Y263" s="103"/>
      <c r="Z263" s="105">
        <f t="shared" si="190"/>
        <v>0</v>
      </c>
      <c r="AA263" s="103">
        <f t="shared" si="205"/>
        <v>0</v>
      </c>
    </row>
    <row r="264" spans="1:27" x14ac:dyDescent="0.2">
      <c r="A264" s="116">
        <v>2512</v>
      </c>
      <c r="B264" s="122" t="s">
        <v>759</v>
      </c>
      <c r="C264" s="15"/>
      <c r="E264" s="141">
        <v>1</v>
      </c>
      <c r="F264" s="142"/>
      <c r="G264" s="143">
        <f t="shared" si="207"/>
        <v>1</v>
      </c>
      <c r="H264" s="141">
        <v>1</v>
      </c>
      <c r="I264" s="142" t="s">
        <v>226</v>
      </c>
      <c r="J264" s="144">
        <f>SUMIF(exportMMB!D:D,budgetMMB!A264,exportMMB!F:F)</f>
        <v>0</v>
      </c>
      <c r="K264" s="64">
        <f t="shared" si="197"/>
        <v>0</v>
      </c>
      <c r="N264" s="13">
        <f t="shared" si="198"/>
        <v>0</v>
      </c>
      <c r="O264" s="13">
        <f t="shared" si="199"/>
        <v>0</v>
      </c>
      <c r="P264" s="13">
        <f t="shared" si="200"/>
        <v>0</v>
      </c>
      <c r="Q264" s="13">
        <f t="shared" si="201"/>
        <v>0</v>
      </c>
      <c r="R264" s="13">
        <f t="shared" si="202"/>
        <v>0</v>
      </c>
      <c r="S264" s="14">
        <f t="shared" si="203"/>
        <v>0</v>
      </c>
      <c r="T264" s="86"/>
      <c r="U264" s="64">
        <f t="shared" si="204"/>
        <v>0</v>
      </c>
      <c r="V264" s="103"/>
      <c r="W264" s="103"/>
      <c r="X264" s="103"/>
      <c r="Y264" s="103"/>
      <c r="Z264" s="105">
        <f t="shared" si="190"/>
        <v>0</v>
      </c>
      <c r="AA264" s="103">
        <f t="shared" si="205"/>
        <v>0</v>
      </c>
    </row>
    <row r="265" spans="1:27" x14ac:dyDescent="0.2">
      <c r="A265" s="116" t="s">
        <v>354</v>
      </c>
      <c r="B265" s="122" t="s">
        <v>353</v>
      </c>
      <c r="C265" s="15"/>
      <c r="E265" s="141">
        <v>1</v>
      </c>
      <c r="F265" s="142"/>
      <c r="G265" s="143">
        <f t="shared" si="207"/>
        <v>1</v>
      </c>
      <c r="H265" s="141">
        <v>1</v>
      </c>
      <c r="I265" s="142" t="s">
        <v>226</v>
      </c>
      <c r="J265" s="144">
        <f>SUMIF(exportMMB!D:D,budgetMMB!A265,exportMMB!F:F)</f>
        <v>0</v>
      </c>
      <c r="K265" s="64">
        <f t="shared" si="197"/>
        <v>0</v>
      </c>
      <c r="N265" s="13">
        <f t="shared" si="198"/>
        <v>0</v>
      </c>
      <c r="O265" s="13">
        <f t="shared" si="199"/>
        <v>0</v>
      </c>
      <c r="P265" s="13">
        <f t="shared" si="200"/>
        <v>0</v>
      </c>
      <c r="Q265" s="13">
        <f t="shared" si="201"/>
        <v>0</v>
      </c>
      <c r="R265" s="13">
        <f t="shared" si="202"/>
        <v>0</v>
      </c>
      <c r="S265" s="14">
        <f t="shared" si="203"/>
        <v>0</v>
      </c>
      <c r="T265" s="86"/>
      <c r="U265" s="64">
        <f t="shared" si="204"/>
        <v>0</v>
      </c>
      <c r="V265" s="103"/>
      <c r="W265" s="103"/>
      <c r="X265" s="103"/>
      <c r="Y265" s="103"/>
      <c r="Z265" s="105">
        <f t="shared" ref="Z265:Z277" si="208">K265-SUM(U265:Y265)</f>
        <v>0</v>
      </c>
      <c r="AA265" s="103">
        <f t="shared" si="205"/>
        <v>0</v>
      </c>
    </row>
    <row r="266" spans="1:27" x14ac:dyDescent="0.2">
      <c r="A266" s="116">
        <v>2518</v>
      </c>
      <c r="B266" s="122" t="s">
        <v>57</v>
      </c>
      <c r="C266" s="15"/>
      <c r="E266" s="141">
        <v>1</v>
      </c>
      <c r="F266" s="142"/>
      <c r="G266" s="143">
        <f t="shared" si="207"/>
        <v>1</v>
      </c>
      <c r="H266" s="141">
        <v>1</v>
      </c>
      <c r="I266" s="142" t="s">
        <v>226</v>
      </c>
      <c r="J266" s="144">
        <f>SUMIF(exportMMB!D:D,budgetMMB!A266,exportMMB!F:F)</f>
        <v>0</v>
      </c>
      <c r="K266" s="64">
        <f t="shared" si="197"/>
        <v>0</v>
      </c>
      <c r="N266" s="13">
        <f t="shared" si="198"/>
        <v>0</v>
      </c>
      <c r="O266" s="13">
        <f t="shared" si="199"/>
        <v>0</v>
      </c>
      <c r="P266" s="13">
        <f t="shared" si="200"/>
        <v>0</v>
      </c>
      <c r="Q266" s="13">
        <f t="shared" si="201"/>
        <v>0</v>
      </c>
      <c r="R266" s="13">
        <f t="shared" si="202"/>
        <v>0</v>
      </c>
      <c r="S266" s="14">
        <f t="shared" si="203"/>
        <v>0</v>
      </c>
      <c r="T266" s="86"/>
      <c r="U266" s="64">
        <f t="shared" si="204"/>
        <v>0</v>
      </c>
      <c r="V266" s="103"/>
      <c r="W266" s="103"/>
      <c r="X266" s="103"/>
      <c r="Y266" s="103"/>
      <c r="Z266" s="105">
        <f t="shared" si="208"/>
        <v>0</v>
      </c>
      <c r="AA266" s="103">
        <f t="shared" si="205"/>
        <v>0</v>
      </c>
    </row>
    <row r="267" spans="1:27" x14ac:dyDescent="0.2">
      <c r="A267" s="116">
        <v>2519</v>
      </c>
      <c r="B267" s="122" t="s">
        <v>58</v>
      </c>
      <c r="C267" s="15"/>
      <c r="E267" s="141">
        <v>1</v>
      </c>
      <c r="F267" s="142"/>
      <c r="G267" s="143">
        <f t="shared" si="207"/>
        <v>1</v>
      </c>
      <c r="H267" s="141">
        <v>1</v>
      </c>
      <c r="I267" s="142" t="s">
        <v>226</v>
      </c>
      <c r="J267" s="144">
        <f>SUMIF(exportMMB!D:D,budgetMMB!A267,exportMMB!F:F)</f>
        <v>0</v>
      </c>
      <c r="K267" s="64">
        <f t="shared" si="197"/>
        <v>0</v>
      </c>
      <c r="N267" s="13">
        <f t="shared" si="198"/>
        <v>0</v>
      </c>
      <c r="O267" s="13">
        <f t="shared" si="199"/>
        <v>0</v>
      </c>
      <c r="P267" s="13">
        <f t="shared" si="200"/>
        <v>0</v>
      </c>
      <c r="Q267" s="13">
        <f t="shared" si="201"/>
        <v>0</v>
      </c>
      <c r="R267" s="13">
        <f t="shared" si="202"/>
        <v>0</v>
      </c>
      <c r="S267" s="14">
        <f t="shared" si="203"/>
        <v>0</v>
      </c>
      <c r="T267" s="86"/>
      <c r="U267" s="64">
        <f t="shared" si="204"/>
        <v>0</v>
      </c>
      <c r="V267" s="103"/>
      <c r="W267" s="103"/>
      <c r="X267" s="103"/>
      <c r="Y267" s="103"/>
      <c r="Z267" s="105">
        <f t="shared" si="208"/>
        <v>0</v>
      </c>
      <c r="AA267" s="103">
        <f t="shared" si="205"/>
        <v>0</v>
      </c>
    </row>
    <row r="268" spans="1:27" x14ac:dyDescent="0.2">
      <c r="A268" s="116">
        <v>2520</v>
      </c>
      <c r="B268" s="122" t="s">
        <v>59</v>
      </c>
      <c r="C268" s="15"/>
      <c r="E268" s="141">
        <v>1</v>
      </c>
      <c r="F268" s="142"/>
      <c r="G268" s="143">
        <f t="shared" ref="G268" si="209">SUM(D268:F268)</f>
        <v>1</v>
      </c>
      <c r="H268" s="141">
        <v>1</v>
      </c>
      <c r="I268" s="142" t="s">
        <v>226</v>
      </c>
      <c r="J268" s="144">
        <f>SUMIF(exportMMB!D:D,budgetMMB!A268,exportMMB!F:F)</f>
        <v>0</v>
      </c>
      <c r="K268" s="64">
        <f t="shared" si="197"/>
        <v>0</v>
      </c>
      <c r="N268" s="13">
        <f t="shared" si="198"/>
        <v>0</v>
      </c>
      <c r="O268" s="13">
        <f t="shared" si="199"/>
        <v>0</v>
      </c>
      <c r="P268" s="13">
        <f t="shared" si="200"/>
        <v>0</v>
      </c>
      <c r="Q268" s="13">
        <f t="shared" si="201"/>
        <v>0</v>
      </c>
      <c r="R268" s="13">
        <f t="shared" si="202"/>
        <v>0</v>
      </c>
      <c r="S268" s="14">
        <f t="shared" si="203"/>
        <v>0</v>
      </c>
      <c r="T268" s="86"/>
      <c r="U268" s="64">
        <f t="shared" si="204"/>
        <v>0</v>
      </c>
      <c r="V268" s="103"/>
      <c r="W268" s="103"/>
      <c r="X268" s="103"/>
      <c r="Y268" s="103"/>
      <c r="Z268" s="105">
        <f t="shared" si="208"/>
        <v>0</v>
      </c>
      <c r="AA268" s="103">
        <f t="shared" si="205"/>
        <v>0</v>
      </c>
    </row>
    <row r="269" spans="1:27" x14ac:dyDescent="0.2">
      <c r="A269" s="116">
        <v>2539</v>
      </c>
      <c r="B269" s="122" t="s">
        <v>60</v>
      </c>
      <c r="C269" s="15"/>
      <c r="E269" s="141">
        <v>1</v>
      </c>
      <c r="F269" s="142"/>
      <c r="G269" s="143">
        <f t="shared" ref="G269:G274" si="210">SUM(D269:F269)</f>
        <v>1</v>
      </c>
      <c r="H269" s="141">
        <v>1</v>
      </c>
      <c r="I269" s="142" t="s">
        <v>226</v>
      </c>
      <c r="J269" s="144">
        <f>SUMIF(exportMMB!D:D,budgetMMB!A269,exportMMB!F:F)</f>
        <v>0</v>
      </c>
      <c r="K269" s="64">
        <f t="shared" si="197"/>
        <v>0</v>
      </c>
      <c r="N269" s="13">
        <f t="shared" si="198"/>
        <v>0</v>
      </c>
      <c r="O269" s="13">
        <f t="shared" si="199"/>
        <v>0</v>
      </c>
      <c r="P269" s="13">
        <f t="shared" si="200"/>
        <v>0</v>
      </c>
      <c r="Q269" s="13">
        <f t="shared" si="201"/>
        <v>0</v>
      </c>
      <c r="R269" s="13">
        <f t="shared" si="202"/>
        <v>0</v>
      </c>
      <c r="S269" s="14">
        <f t="shared" si="203"/>
        <v>0</v>
      </c>
      <c r="T269" s="86"/>
      <c r="U269" s="64">
        <f t="shared" si="204"/>
        <v>0</v>
      </c>
      <c r="V269" s="103"/>
      <c r="W269" s="103"/>
      <c r="X269" s="103"/>
      <c r="Y269" s="103"/>
      <c r="Z269" s="105">
        <f t="shared" si="208"/>
        <v>0</v>
      </c>
      <c r="AA269" s="103">
        <f t="shared" si="205"/>
        <v>0</v>
      </c>
    </row>
    <row r="270" spans="1:27" x14ac:dyDescent="0.2">
      <c r="A270" s="116">
        <v>2540</v>
      </c>
      <c r="B270" s="122" t="s">
        <v>760</v>
      </c>
      <c r="C270" s="15"/>
      <c r="D270" s="44"/>
      <c r="E270" s="141">
        <v>1</v>
      </c>
      <c r="F270" s="142"/>
      <c r="G270" s="143">
        <f t="shared" si="210"/>
        <v>1</v>
      </c>
      <c r="H270" s="141">
        <v>1</v>
      </c>
      <c r="I270" s="142" t="s">
        <v>226</v>
      </c>
      <c r="J270" s="144">
        <f>SUMIF(exportMMB!D:D,budgetMMB!A270,exportMMB!F:F)</f>
        <v>0</v>
      </c>
      <c r="K270" s="64">
        <f t="shared" si="197"/>
        <v>0</v>
      </c>
      <c r="N270" s="13">
        <f t="shared" si="198"/>
        <v>0</v>
      </c>
      <c r="O270" s="13">
        <f t="shared" si="199"/>
        <v>0</v>
      </c>
      <c r="P270" s="13">
        <f t="shared" si="200"/>
        <v>0</v>
      </c>
      <c r="Q270" s="13">
        <f t="shared" si="201"/>
        <v>0</v>
      </c>
      <c r="R270" s="13">
        <f t="shared" si="202"/>
        <v>0</v>
      </c>
      <c r="S270" s="14">
        <f t="shared" si="203"/>
        <v>0</v>
      </c>
      <c r="T270" s="86"/>
      <c r="U270" s="64">
        <f t="shared" si="204"/>
        <v>0</v>
      </c>
      <c r="V270" s="103"/>
      <c r="W270" s="103"/>
      <c r="X270" s="103"/>
      <c r="Y270" s="103"/>
      <c r="Z270" s="105">
        <f t="shared" si="208"/>
        <v>0</v>
      </c>
      <c r="AA270" s="103">
        <f t="shared" si="205"/>
        <v>0</v>
      </c>
    </row>
    <row r="271" spans="1:27" x14ac:dyDescent="0.2">
      <c r="A271" s="116">
        <v>2541</v>
      </c>
      <c r="B271" s="122" t="s">
        <v>61</v>
      </c>
      <c r="C271" s="15"/>
      <c r="E271" s="141">
        <v>1</v>
      </c>
      <c r="F271" s="142"/>
      <c r="G271" s="143">
        <f t="shared" si="210"/>
        <v>1</v>
      </c>
      <c r="H271" s="141">
        <v>1</v>
      </c>
      <c r="I271" s="142" t="s">
        <v>226</v>
      </c>
      <c r="J271" s="144">
        <f>SUMIF(exportMMB!D:D,budgetMMB!A271,exportMMB!F:F)</f>
        <v>0</v>
      </c>
      <c r="K271" s="64">
        <f t="shared" si="197"/>
        <v>0</v>
      </c>
      <c r="N271" s="13">
        <f t="shared" si="198"/>
        <v>0</v>
      </c>
      <c r="O271" s="13">
        <f t="shared" si="199"/>
        <v>0</v>
      </c>
      <c r="P271" s="13">
        <f t="shared" si="200"/>
        <v>0</v>
      </c>
      <c r="Q271" s="13">
        <f t="shared" si="201"/>
        <v>0</v>
      </c>
      <c r="R271" s="13">
        <f t="shared" si="202"/>
        <v>0</v>
      </c>
      <c r="S271" s="14">
        <f t="shared" si="203"/>
        <v>0</v>
      </c>
      <c r="T271" s="86"/>
      <c r="U271" s="64">
        <f t="shared" si="204"/>
        <v>0</v>
      </c>
      <c r="V271" s="103"/>
      <c r="W271" s="103"/>
      <c r="X271" s="103"/>
      <c r="Y271" s="103"/>
      <c r="Z271" s="105">
        <f t="shared" si="208"/>
        <v>0</v>
      </c>
      <c r="AA271" s="103">
        <f t="shared" si="205"/>
        <v>0</v>
      </c>
    </row>
    <row r="272" spans="1:27" x14ac:dyDescent="0.2">
      <c r="A272" s="116">
        <v>2542</v>
      </c>
      <c r="B272" s="122" t="s">
        <v>44</v>
      </c>
      <c r="C272" s="15"/>
      <c r="E272" s="141">
        <v>1</v>
      </c>
      <c r="F272" s="142"/>
      <c r="G272" s="143">
        <f t="shared" si="210"/>
        <v>1</v>
      </c>
      <c r="H272" s="141">
        <v>1</v>
      </c>
      <c r="I272" s="142" t="s">
        <v>226</v>
      </c>
      <c r="J272" s="144">
        <f>SUMIF(exportMMB!D:D,budgetMMB!A272,exportMMB!F:F)</f>
        <v>0</v>
      </c>
      <c r="K272" s="64">
        <f t="shared" si="197"/>
        <v>0</v>
      </c>
      <c r="N272" s="13">
        <f t="shared" si="198"/>
        <v>0</v>
      </c>
      <c r="O272" s="13">
        <f t="shared" si="199"/>
        <v>0</v>
      </c>
      <c r="P272" s="13">
        <f t="shared" si="200"/>
        <v>0</v>
      </c>
      <c r="Q272" s="13">
        <f t="shared" si="201"/>
        <v>0</v>
      </c>
      <c r="R272" s="13">
        <f t="shared" si="202"/>
        <v>0</v>
      </c>
      <c r="S272" s="14">
        <f t="shared" si="203"/>
        <v>0</v>
      </c>
      <c r="T272" s="86"/>
      <c r="U272" s="64">
        <f t="shared" si="204"/>
        <v>0</v>
      </c>
      <c r="V272" s="103"/>
      <c r="W272" s="103"/>
      <c r="X272" s="103"/>
      <c r="Y272" s="103"/>
      <c r="Z272" s="105">
        <f t="shared" si="208"/>
        <v>0</v>
      </c>
      <c r="AA272" s="103">
        <f t="shared" si="205"/>
        <v>0</v>
      </c>
    </row>
    <row r="273" spans="1:27" x14ac:dyDescent="0.2">
      <c r="A273" s="116" t="s">
        <v>355</v>
      </c>
      <c r="B273" s="122" t="s">
        <v>917</v>
      </c>
      <c r="C273" s="15"/>
      <c r="E273" s="141">
        <v>1</v>
      </c>
      <c r="F273" s="142"/>
      <c r="G273" s="143">
        <f t="shared" si="210"/>
        <v>1</v>
      </c>
      <c r="H273" s="141">
        <v>1</v>
      </c>
      <c r="I273" s="142" t="s">
        <v>226</v>
      </c>
      <c r="J273" s="144">
        <f>SUMIF(exportMMB!D:D,budgetMMB!A273,exportMMB!F:F)</f>
        <v>0</v>
      </c>
      <c r="K273" s="64">
        <f t="shared" si="197"/>
        <v>0</v>
      </c>
      <c r="N273" s="13">
        <f t="shared" si="198"/>
        <v>0</v>
      </c>
      <c r="O273" s="13">
        <f t="shared" si="199"/>
        <v>0</v>
      </c>
      <c r="P273" s="13">
        <f t="shared" si="200"/>
        <v>0</v>
      </c>
      <c r="Q273" s="13">
        <f t="shared" si="201"/>
        <v>0</v>
      </c>
      <c r="R273" s="13">
        <f t="shared" si="202"/>
        <v>0</v>
      </c>
      <c r="S273" s="14">
        <f t="shared" si="203"/>
        <v>0</v>
      </c>
      <c r="T273" s="86"/>
      <c r="U273" s="64">
        <f t="shared" si="204"/>
        <v>0</v>
      </c>
      <c r="V273" s="103"/>
      <c r="W273" s="103"/>
      <c r="X273" s="103"/>
      <c r="Y273" s="103"/>
      <c r="Z273" s="105">
        <f t="shared" si="208"/>
        <v>0</v>
      </c>
      <c r="AA273" s="103">
        <f t="shared" si="205"/>
        <v>0</v>
      </c>
    </row>
    <row r="274" spans="1:27" x14ac:dyDescent="0.2">
      <c r="A274" s="116">
        <v>2544</v>
      </c>
      <c r="B274" s="122" t="s">
        <v>761</v>
      </c>
      <c r="C274" s="15"/>
      <c r="E274" s="141">
        <v>1</v>
      </c>
      <c r="F274" s="142"/>
      <c r="G274" s="143">
        <f t="shared" si="210"/>
        <v>1</v>
      </c>
      <c r="H274" s="141">
        <v>1</v>
      </c>
      <c r="I274" s="142" t="s">
        <v>226</v>
      </c>
      <c r="J274" s="144">
        <f>SUMIF(exportMMB!D:D,budgetMMB!A274,exportMMB!F:F)</f>
        <v>0</v>
      </c>
      <c r="K274" s="64">
        <f t="shared" si="197"/>
        <v>0</v>
      </c>
      <c r="N274" s="13">
        <f t="shared" si="198"/>
        <v>0</v>
      </c>
      <c r="O274" s="13">
        <f t="shared" si="199"/>
        <v>0</v>
      </c>
      <c r="P274" s="13">
        <f t="shared" si="200"/>
        <v>0</v>
      </c>
      <c r="Q274" s="13">
        <f t="shared" si="201"/>
        <v>0</v>
      </c>
      <c r="R274" s="13">
        <f t="shared" si="202"/>
        <v>0</v>
      </c>
      <c r="S274" s="14">
        <f t="shared" si="203"/>
        <v>0</v>
      </c>
      <c r="T274" s="86"/>
      <c r="U274" s="64">
        <f t="shared" si="204"/>
        <v>0</v>
      </c>
      <c r="V274" s="103"/>
      <c r="W274" s="103"/>
      <c r="X274" s="103"/>
      <c r="Y274" s="103"/>
      <c r="Z274" s="105">
        <f t="shared" ref="Z274" si="211">K274-SUM(U274:Y274)</f>
        <v>0</v>
      </c>
      <c r="AA274" s="103">
        <f t="shared" si="205"/>
        <v>0</v>
      </c>
    </row>
    <row r="275" spans="1:27" x14ac:dyDescent="0.2">
      <c r="A275" s="116">
        <v>2575</v>
      </c>
      <c r="B275" s="122" t="s">
        <v>62</v>
      </c>
      <c r="C275" s="15"/>
      <c r="E275" s="141">
        <v>1</v>
      </c>
      <c r="F275" s="142"/>
      <c r="G275" s="143">
        <f t="shared" ref="G275:G282" si="212">SUM(D275:F275)</f>
        <v>1</v>
      </c>
      <c r="H275" s="141">
        <v>1</v>
      </c>
      <c r="I275" s="142" t="s">
        <v>226</v>
      </c>
      <c r="J275" s="144">
        <f>SUMIF(exportMMB!D:D,budgetMMB!A275,exportMMB!F:F)</f>
        <v>0</v>
      </c>
      <c r="K275" s="64">
        <f t="shared" si="197"/>
        <v>0</v>
      </c>
      <c r="N275" s="13">
        <f t="shared" si="198"/>
        <v>0</v>
      </c>
      <c r="O275" s="13">
        <f t="shared" si="199"/>
        <v>0</v>
      </c>
      <c r="P275" s="13">
        <f t="shared" si="200"/>
        <v>0</v>
      </c>
      <c r="Q275" s="13">
        <f t="shared" si="201"/>
        <v>0</v>
      </c>
      <c r="R275" s="13">
        <f t="shared" si="202"/>
        <v>0</v>
      </c>
      <c r="S275" s="14">
        <f t="shared" si="203"/>
        <v>0</v>
      </c>
      <c r="T275" s="86"/>
      <c r="U275" s="64">
        <f t="shared" si="204"/>
        <v>0</v>
      </c>
      <c r="V275" s="103"/>
      <c r="W275" s="103"/>
      <c r="X275" s="103"/>
      <c r="Y275" s="103"/>
      <c r="Z275" s="105">
        <f t="shared" si="208"/>
        <v>0</v>
      </c>
      <c r="AA275" s="103">
        <f t="shared" si="205"/>
        <v>0</v>
      </c>
    </row>
    <row r="276" spans="1:27" x14ac:dyDescent="0.2">
      <c r="A276" s="116">
        <v>2583</v>
      </c>
      <c r="B276" s="122" t="s">
        <v>356</v>
      </c>
      <c r="C276" s="15"/>
      <c r="E276" s="141">
        <v>1</v>
      </c>
      <c r="F276" s="142"/>
      <c r="G276" s="143">
        <f t="shared" si="212"/>
        <v>1</v>
      </c>
      <c r="H276" s="141">
        <v>1</v>
      </c>
      <c r="I276" s="142" t="s">
        <v>226</v>
      </c>
      <c r="J276" s="144">
        <f>SUMIF(exportMMB!D:D,budgetMMB!A276,exportMMB!F:F)</f>
        <v>0</v>
      </c>
      <c r="K276" s="64">
        <f t="shared" si="197"/>
        <v>0</v>
      </c>
      <c r="N276" s="13">
        <f t="shared" si="198"/>
        <v>0</v>
      </c>
      <c r="O276" s="13">
        <f t="shared" si="199"/>
        <v>0</v>
      </c>
      <c r="P276" s="13">
        <f t="shared" si="200"/>
        <v>0</v>
      </c>
      <c r="Q276" s="13">
        <f t="shared" si="201"/>
        <v>0</v>
      </c>
      <c r="R276" s="13">
        <f t="shared" si="202"/>
        <v>0</v>
      </c>
      <c r="S276" s="14">
        <f t="shared" si="203"/>
        <v>0</v>
      </c>
      <c r="T276" s="86"/>
      <c r="U276" s="64">
        <f t="shared" si="204"/>
        <v>0</v>
      </c>
      <c r="V276" s="103"/>
      <c r="W276" s="103"/>
      <c r="X276" s="103"/>
      <c r="Y276" s="103"/>
      <c r="Z276" s="105">
        <f t="shared" si="208"/>
        <v>0</v>
      </c>
      <c r="AA276" s="103">
        <f t="shared" si="205"/>
        <v>0</v>
      </c>
    </row>
    <row r="277" spans="1:27" x14ac:dyDescent="0.2">
      <c r="A277" s="116" t="s">
        <v>343</v>
      </c>
      <c r="B277" s="122" t="s">
        <v>161</v>
      </c>
      <c r="C277" s="15"/>
      <c r="E277" s="141">
        <v>1</v>
      </c>
      <c r="F277" s="142"/>
      <c r="G277" s="143">
        <f t="shared" si="212"/>
        <v>1</v>
      </c>
      <c r="H277" s="141">
        <v>1</v>
      </c>
      <c r="I277" s="142" t="s">
        <v>226</v>
      </c>
      <c r="J277" s="144">
        <f>SUMIF(exportMMB!D:D,budgetMMB!A277,exportMMB!F:F)</f>
        <v>0</v>
      </c>
      <c r="K277" s="64">
        <f t="shared" si="197"/>
        <v>0</v>
      </c>
      <c r="N277" s="13">
        <f t="shared" si="198"/>
        <v>0</v>
      </c>
      <c r="O277" s="13">
        <f t="shared" si="199"/>
        <v>0</v>
      </c>
      <c r="P277" s="13">
        <f t="shared" si="200"/>
        <v>0</v>
      </c>
      <c r="Q277" s="13">
        <f t="shared" si="201"/>
        <v>0</v>
      </c>
      <c r="R277" s="13">
        <f t="shared" si="202"/>
        <v>0</v>
      </c>
      <c r="S277" s="14">
        <f t="shared" si="203"/>
        <v>0</v>
      </c>
      <c r="T277" s="86"/>
      <c r="U277" s="64">
        <f t="shared" si="204"/>
        <v>0</v>
      </c>
      <c r="V277" s="103"/>
      <c r="W277" s="103"/>
      <c r="X277" s="103"/>
      <c r="Y277" s="103"/>
      <c r="Z277" s="105">
        <f t="shared" si="208"/>
        <v>0</v>
      </c>
      <c r="AA277" s="111"/>
    </row>
    <row r="278" spans="1:27" x14ac:dyDescent="0.2">
      <c r="A278" s="116"/>
      <c r="B278" s="124" t="s">
        <v>265</v>
      </c>
      <c r="C278" s="15"/>
      <c r="E278" s="141"/>
      <c r="F278" s="142"/>
      <c r="G278" s="143"/>
      <c r="H278" s="141"/>
      <c r="I278" s="142"/>
      <c r="J278" s="144"/>
      <c r="K278" s="66">
        <f>SUM(K254:K277)</f>
        <v>0</v>
      </c>
      <c r="L278" s="22"/>
      <c r="M278" s="22"/>
      <c r="N278" s="22">
        <f t="shared" ref="N278:Z278" si="213">SUM(N254:N277)</f>
        <v>0</v>
      </c>
      <c r="O278" s="22">
        <f t="shared" si="213"/>
        <v>0</v>
      </c>
      <c r="P278" s="22">
        <f t="shared" si="213"/>
        <v>0</v>
      </c>
      <c r="Q278" s="22">
        <f t="shared" si="213"/>
        <v>0</v>
      </c>
      <c r="R278" s="22">
        <f t="shared" si="213"/>
        <v>0</v>
      </c>
      <c r="S278" s="23">
        <f t="shared" si="213"/>
        <v>0</v>
      </c>
      <c r="T278" s="85">
        <f t="shared" si="213"/>
        <v>0</v>
      </c>
      <c r="U278" s="66">
        <f t="shared" si="213"/>
        <v>0</v>
      </c>
      <c r="V278" s="112">
        <f t="shared" si="213"/>
        <v>0</v>
      </c>
      <c r="W278" s="112">
        <f t="shared" si="213"/>
        <v>0</v>
      </c>
      <c r="X278" s="112"/>
      <c r="Y278" s="112">
        <f t="shared" si="213"/>
        <v>0</v>
      </c>
      <c r="Z278" s="66">
        <f t="shared" si="213"/>
        <v>0</v>
      </c>
      <c r="AA278" s="112">
        <f>SUM(AA254:AA277)</f>
        <v>0</v>
      </c>
    </row>
    <row r="279" spans="1:27" x14ac:dyDescent="0.2">
      <c r="A279" s="116"/>
      <c r="B279" s="122"/>
      <c r="C279" s="15"/>
      <c r="E279" s="141"/>
      <c r="F279" s="142"/>
      <c r="G279" s="143"/>
      <c r="H279" s="141"/>
      <c r="I279" s="141"/>
      <c r="J279" s="144"/>
      <c r="P279" s="13"/>
      <c r="T279" s="86"/>
      <c r="U279" s="64"/>
      <c r="V279" s="103"/>
      <c r="W279" s="103"/>
      <c r="X279" s="103"/>
      <c r="Y279" s="103"/>
      <c r="AA279" s="103"/>
    </row>
    <row r="280" spans="1:27" x14ac:dyDescent="0.2">
      <c r="A280" s="118" t="s">
        <v>195</v>
      </c>
      <c r="B280" s="98" t="s">
        <v>236</v>
      </c>
      <c r="C280" s="15"/>
      <c r="E280" s="141"/>
      <c r="F280" s="142"/>
      <c r="G280" s="143"/>
      <c r="H280" s="141"/>
      <c r="I280" s="142"/>
      <c r="J280" s="144"/>
      <c r="K280" s="64" t="s">
        <v>0</v>
      </c>
      <c r="N280" s="13" t="s">
        <v>0</v>
      </c>
      <c r="O280" s="13" t="s">
        <v>0</v>
      </c>
      <c r="P280" s="13" t="s">
        <v>0</v>
      </c>
      <c r="Q280" s="13" t="s">
        <v>0</v>
      </c>
      <c r="R280" s="13" t="s">
        <v>0</v>
      </c>
      <c r="S280" s="14" t="s">
        <v>0</v>
      </c>
      <c r="T280" s="86"/>
      <c r="U280" s="64" t="s">
        <v>0</v>
      </c>
      <c r="V280" s="103"/>
      <c r="W280" s="103"/>
      <c r="X280" s="103"/>
      <c r="Y280" s="103"/>
      <c r="AA280" s="103"/>
    </row>
    <row r="281" spans="1:27" x14ac:dyDescent="0.2">
      <c r="A281" s="116">
        <v>2601</v>
      </c>
      <c r="B281" s="122" t="s">
        <v>63</v>
      </c>
      <c r="C281" s="15"/>
      <c r="E281" s="141">
        <v>1</v>
      </c>
      <c r="F281" s="142"/>
      <c r="G281" s="143">
        <f t="shared" si="212"/>
        <v>1</v>
      </c>
      <c r="H281" s="141">
        <v>1</v>
      </c>
      <c r="I281" s="142" t="s">
        <v>226</v>
      </c>
      <c r="J281" s="144">
        <f>SUMIF(exportMMB!D:D,budgetMMB!A281,exportMMB!F:F)</f>
        <v>0</v>
      </c>
      <c r="K281" s="64">
        <f t="shared" ref="K281:K290" si="214">G281*H281*J281</f>
        <v>0</v>
      </c>
      <c r="N281" s="13">
        <f t="shared" ref="N281:N290" si="215">L281+M281</f>
        <v>0</v>
      </c>
      <c r="O281" s="13">
        <f t="shared" ref="O281:O290" si="216">MAX(K281-N281,0)</f>
        <v>0</v>
      </c>
      <c r="P281" s="13">
        <f t="shared" ref="P281:P290" si="217">N281+O281</f>
        <v>0</v>
      </c>
      <c r="Q281" s="13">
        <f t="shared" ref="Q281:Q290" si="218">K281-P281</f>
        <v>0</v>
      </c>
      <c r="R281" s="13">
        <f t="shared" ref="R281:R290" si="219">S281-K281</f>
        <v>0</v>
      </c>
      <c r="S281" s="14">
        <f t="shared" ref="S281:S289" si="220">K281</f>
        <v>0</v>
      </c>
      <c r="T281" s="86"/>
      <c r="U281" s="64">
        <f t="shared" ref="U281:U308" si="221">MAX(K281-SUM(V281:Y281),0)</f>
        <v>0</v>
      </c>
      <c r="V281" s="103"/>
      <c r="W281" s="103"/>
      <c r="X281" s="103"/>
      <c r="Y281" s="103"/>
      <c r="Z281" s="105">
        <f t="shared" ref="Z281:Z340" si="222">K281-SUM(U281:Y281)</f>
        <v>0</v>
      </c>
      <c r="AA281" s="103">
        <f t="shared" ref="AA281:AA290" si="223">U281</f>
        <v>0</v>
      </c>
    </row>
    <row r="282" spans="1:27" x14ac:dyDescent="0.2">
      <c r="A282" s="116">
        <v>2602</v>
      </c>
      <c r="B282" s="122" t="s">
        <v>918</v>
      </c>
      <c r="C282" s="15"/>
      <c r="E282" s="141">
        <v>1</v>
      </c>
      <c r="F282" s="142"/>
      <c r="G282" s="143">
        <f t="shared" si="212"/>
        <v>1</v>
      </c>
      <c r="H282" s="141">
        <v>1</v>
      </c>
      <c r="I282" s="142" t="s">
        <v>226</v>
      </c>
      <c r="J282" s="144">
        <f>SUMIF(exportMMB!D:D,budgetMMB!A282,exportMMB!F:F)</f>
        <v>0</v>
      </c>
      <c r="K282" s="64">
        <f t="shared" si="214"/>
        <v>0</v>
      </c>
      <c r="N282" s="13">
        <f t="shared" si="215"/>
        <v>0</v>
      </c>
      <c r="O282" s="13">
        <f t="shared" si="216"/>
        <v>0</v>
      </c>
      <c r="P282" s="13">
        <f t="shared" si="217"/>
        <v>0</v>
      </c>
      <c r="Q282" s="13">
        <f t="shared" si="218"/>
        <v>0</v>
      </c>
      <c r="R282" s="13">
        <f t="shared" si="219"/>
        <v>0</v>
      </c>
      <c r="S282" s="14">
        <f t="shared" si="220"/>
        <v>0</v>
      </c>
      <c r="T282" s="86"/>
      <c r="U282" s="64">
        <f t="shared" si="221"/>
        <v>0</v>
      </c>
      <c r="V282" s="103"/>
      <c r="W282" s="103"/>
      <c r="X282" s="103"/>
      <c r="Y282" s="103"/>
      <c r="Z282" s="105">
        <f t="shared" si="222"/>
        <v>0</v>
      </c>
      <c r="AA282" s="103">
        <f t="shared" si="223"/>
        <v>0</v>
      </c>
    </row>
    <row r="283" spans="1:27" x14ac:dyDescent="0.2">
      <c r="A283" s="116" t="s">
        <v>358</v>
      </c>
      <c r="B283" s="122" t="s">
        <v>359</v>
      </c>
      <c r="C283" s="15"/>
      <c r="E283" s="141">
        <v>1</v>
      </c>
      <c r="F283" s="142"/>
      <c r="G283" s="143">
        <f t="shared" ref="G283:G287" si="224">SUM(D283:F283)</f>
        <v>1</v>
      </c>
      <c r="H283" s="141">
        <v>1</v>
      </c>
      <c r="I283" s="142" t="s">
        <v>226</v>
      </c>
      <c r="J283" s="144">
        <f>SUMIF(exportMMB!D:D,budgetMMB!A283,exportMMB!F:F)</f>
        <v>0</v>
      </c>
      <c r="K283" s="64">
        <f t="shared" si="214"/>
        <v>0</v>
      </c>
      <c r="N283" s="13">
        <f t="shared" si="215"/>
        <v>0</v>
      </c>
      <c r="O283" s="13">
        <f t="shared" si="216"/>
        <v>0</v>
      </c>
      <c r="P283" s="13">
        <f t="shared" si="217"/>
        <v>0</v>
      </c>
      <c r="Q283" s="13">
        <f t="shared" si="218"/>
        <v>0</v>
      </c>
      <c r="R283" s="13">
        <f t="shared" si="219"/>
        <v>0</v>
      </c>
      <c r="S283" s="14">
        <f t="shared" si="220"/>
        <v>0</v>
      </c>
      <c r="T283" s="86"/>
      <c r="U283" s="64">
        <f t="shared" si="221"/>
        <v>0</v>
      </c>
      <c r="V283" s="103"/>
      <c r="W283" s="103"/>
      <c r="X283" s="103"/>
      <c r="Y283" s="103"/>
      <c r="Z283" s="105">
        <f t="shared" si="222"/>
        <v>0</v>
      </c>
      <c r="AA283" s="103">
        <f t="shared" si="223"/>
        <v>0</v>
      </c>
    </row>
    <row r="284" spans="1:27" x14ac:dyDescent="0.2">
      <c r="A284" s="116">
        <v>2640</v>
      </c>
      <c r="B284" s="122" t="s">
        <v>357</v>
      </c>
      <c r="C284" s="15"/>
      <c r="E284" s="141">
        <v>1</v>
      </c>
      <c r="F284" s="142"/>
      <c r="G284" s="143">
        <f t="shared" si="224"/>
        <v>1</v>
      </c>
      <c r="H284" s="141">
        <v>1</v>
      </c>
      <c r="I284" s="142" t="s">
        <v>226</v>
      </c>
      <c r="J284" s="144">
        <f>SUMIF(exportMMB!D:D,budgetMMB!A284,exportMMB!F:F)</f>
        <v>0</v>
      </c>
      <c r="K284" s="64">
        <f t="shared" si="214"/>
        <v>0</v>
      </c>
      <c r="N284" s="13">
        <f t="shared" si="215"/>
        <v>0</v>
      </c>
      <c r="O284" s="13">
        <f t="shared" si="216"/>
        <v>0</v>
      </c>
      <c r="P284" s="13">
        <f t="shared" si="217"/>
        <v>0</v>
      </c>
      <c r="Q284" s="13">
        <f t="shared" si="218"/>
        <v>0</v>
      </c>
      <c r="R284" s="13">
        <f t="shared" si="219"/>
        <v>0</v>
      </c>
      <c r="S284" s="14">
        <f t="shared" si="220"/>
        <v>0</v>
      </c>
      <c r="T284" s="86"/>
      <c r="U284" s="64">
        <f t="shared" si="221"/>
        <v>0</v>
      </c>
      <c r="V284" s="103"/>
      <c r="W284" s="103"/>
      <c r="X284" s="103"/>
      <c r="Y284" s="103"/>
      <c r="Z284" s="105">
        <f t="shared" si="222"/>
        <v>0</v>
      </c>
      <c r="AA284" s="103">
        <f t="shared" si="223"/>
        <v>0</v>
      </c>
    </row>
    <row r="285" spans="1:27" x14ac:dyDescent="0.2">
      <c r="A285" s="116" t="s">
        <v>360</v>
      </c>
      <c r="B285" s="122" t="s">
        <v>361</v>
      </c>
      <c r="C285" s="15"/>
      <c r="E285" s="141">
        <v>1</v>
      </c>
      <c r="F285" s="142"/>
      <c r="G285" s="143">
        <f t="shared" si="224"/>
        <v>1</v>
      </c>
      <c r="H285" s="141">
        <v>1</v>
      </c>
      <c r="I285" s="142" t="s">
        <v>226</v>
      </c>
      <c r="J285" s="144">
        <f>SUMIF(exportMMB!D:D,budgetMMB!A285,exportMMB!F:F)</f>
        <v>0</v>
      </c>
      <c r="K285" s="64">
        <f t="shared" si="214"/>
        <v>0</v>
      </c>
      <c r="N285" s="13">
        <f t="shared" si="215"/>
        <v>0</v>
      </c>
      <c r="O285" s="13">
        <f t="shared" si="216"/>
        <v>0</v>
      </c>
      <c r="P285" s="13">
        <f t="shared" si="217"/>
        <v>0</v>
      </c>
      <c r="Q285" s="13">
        <f t="shared" si="218"/>
        <v>0</v>
      </c>
      <c r="R285" s="13">
        <f t="shared" si="219"/>
        <v>0</v>
      </c>
      <c r="S285" s="14">
        <f t="shared" si="220"/>
        <v>0</v>
      </c>
      <c r="T285" s="86"/>
      <c r="U285" s="64">
        <f t="shared" si="221"/>
        <v>0</v>
      </c>
      <c r="V285" s="103"/>
      <c r="W285" s="103"/>
      <c r="X285" s="103"/>
      <c r="Y285" s="103"/>
      <c r="Z285" s="105">
        <f t="shared" si="222"/>
        <v>0</v>
      </c>
      <c r="AA285" s="103">
        <f t="shared" si="223"/>
        <v>0</v>
      </c>
    </row>
    <row r="286" spans="1:27" x14ac:dyDescent="0.2">
      <c r="A286" s="116" t="s">
        <v>362</v>
      </c>
      <c r="B286" s="122" t="s">
        <v>363</v>
      </c>
      <c r="C286" s="15"/>
      <c r="E286" s="141">
        <v>1</v>
      </c>
      <c r="F286" s="142"/>
      <c r="G286" s="143">
        <f t="shared" si="224"/>
        <v>1</v>
      </c>
      <c r="H286" s="141">
        <v>1</v>
      </c>
      <c r="I286" s="142" t="s">
        <v>226</v>
      </c>
      <c r="J286" s="144">
        <f>SUMIF(exportMMB!D:D,budgetMMB!A286,exportMMB!F:F)</f>
        <v>0</v>
      </c>
      <c r="K286" s="64">
        <f t="shared" si="214"/>
        <v>0</v>
      </c>
      <c r="N286" s="13">
        <f t="shared" si="215"/>
        <v>0</v>
      </c>
      <c r="O286" s="13">
        <f t="shared" si="216"/>
        <v>0</v>
      </c>
      <c r="P286" s="13">
        <f t="shared" si="217"/>
        <v>0</v>
      </c>
      <c r="Q286" s="13">
        <f t="shared" si="218"/>
        <v>0</v>
      </c>
      <c r="R286" s="13">
        <f t="shared" si="219"/>
        <v>0</v>
      </c>
      <c r="S286" s="14">
        <f t="shared" si="220"/>
        <v>0</v>
      </c>
      <c r="T286" s="86"/>
      <c r="U286" s="64">
        <f t="shared" si="221"/>
        <v>0</v>
      </c>
      <c r="V286" s="103"/>
      <c r="W286" s="103"/>
      <c r="X286" s="103"/>
      <c r="Y286" s="103"/>
      <c r="Z286" s="105">
        <f t="shared" si="222"/>
        <v>0</v>
      </c>
      <c r="AA286" s="103">
        <f t="shared" si="223"/>
        <v>0</v>
      </c>
    </row>
    <row r="287" spans="1:27" x14ac:dyDescent="0.2">
      <c r="A287" s="116">
        <v>2650</v>
      </c>
      <c r="B287" s="122" t="s">
        <v>64</v>
      </c>
      <c r="C287" s="15"/>
      <c r="E287" s="141">
        <v>1</v>
      </c>
      <c r="F287" s="142"/>
      <c r="G287" s="143">
        <f t="shared" si="224"/>
        <v>1</v>
      </c>
      <c r="H287" s="141">
        <v>1</v>
      </c>
      <c r="I287" s="142" t="s">
        <v>226</v>
      </c>
      <c r="J287" s="144">
        <f>SUMIF(exportMMB!D:D,budgetMMB!A287,exportMMB!F:F)</f>
        <v>0</v>
      </c>
      <c r="K287" s="64">
        <f t="shared" si="214"/>
        <v>0</v>
      </c>
      <c r="N287" s="13">
        <f t="shared" si="215"/>
        <v>0</v>
      </c>
      <c r="O287" s="13">
        <f t="shared" si="216"/>
        <v>0</v>
      </c>
      <c r="P287" s="13">
        <f t="shared" si="217"/>
        <v>0</v>
      </c>
      <c r="Q287" s="13">
        <f t="shared" si="218"/>
        <v>0</v>
      </c>
      <c r="R287" s="13">
        <f t="shared" si="219"/>
        <v>0</v>
      </c>
      <c r="S287" s="14">
        <f t="shared" si="220"/>
        <v>0</v>
      </c>
      <c r="T287" s="86"/>
      <c r="U287" s="64">
        <f t="shared" si="221"/>
        <v>0</v>
      </c>
      <c r="V287" s="103"/>
      <c r="W287" s="103"/>
      <c r="X287" s="103"/>
      <c r="Y287" s="103"/>
      <c r="Z287" s="105">
        <f t="shared" si="222"/>
        <v>0</v>
      </c>
      <c r="AA287" s="103">
        <f t="shared" si="223"/>
        <v>0</v>
      </c>
    </row>
    <row r="288" spans="1:27" x14ac:dyDescent="0.2">
      <c r="A288" s="116" t="s">
        <v>365</v>
      </c>
      <c r="B288" s="122" t="s">
        <v>364</v>
      </c>
      <c r="C288" s="15"/>
      <c r="E288" s="141">
        <v>1</v>
      </c>
      <c r="F288" s="142"/>
      <c r="G288" s="143">
        <f t="shared" ref="G288" si="225">SUM(D288:F288)</f>
        <v>1</v>
      </c>
      <c r="H288" s="141">
        <v>1</v>
      </c>
      <c r="I288" s="142" t="s">
        <v>226</v>
      </c>
      <c r="J288" s="144">
        <f>SUMIF(exportMMB!D:D,budgetMMB!A288,exportMMB!F:F)</f>
        <v>0</v>
      </c>
      <c r="K288" s="64">
        <f t="shared" si="214"/>
        <v>0</v>
      </c>
      <c r="N288" s="13">
        <f t="shared" si="215"/>
        <v>0</v>
      </c>
      <c r="O288" s="13">
        <f t="shared" si="216"/>
        <v>0</v>
      </c>
      <c r="P288" s="13">
        <f t="shared" si="217"/>
        <v>0</v>
      </c>
      <c r="Q288" s="13">
        <f t="shared" si="218"/>
        <v>0</v>
      </c>
      <c r="R288" s="13">
        <f t="shared" si="219"/>
        <v>0</v>
      </c>
      <c r="S288" s="14">
        <f t="shared" si="220"/>
        <v>0</v>
      </c>
      <c r="T288" s="86"/>
      <c r="U288" s="64">
        <f t="shared" si="221"/>
        <v>0</v>
      </c>
      <c r="V288" s="103"/>
      <c r="W288" s="103"/>
      <c r="X288" s="103"/>
      <c r="Y288" s="103"/>
      <c r="Z288" s="105">
        <f t="shared" si="222"/>
        <v>0</v>
      </c>
      <c r="AA288" s="103">
        <f t="shared" si="223"/>
        <v>0</v>
      </c>
    </row>
    <row r="289" spans="1:27" x14ac:dyDescent="0.2">
      <c r="A289" s="116">
        <v>2690</v>
      </c>
      <c r="B289" s="122" t="s">
        <v>65</v>
      </c>
      <c r="C289" s="15"/>
      <c r="E289" s="141">
        <v>1</v>
      </c>
      <c r="F289" s="142"/>
      <c r="G289" s="143">
        <f t="shared" ref="G289:G294" si="226">SUM(D289:F289)</f>
        <v>1</v>
      </c>
      <c r="H289" s="141">
        <v>1</v>
      </c>
      <c r="I289" s="142" t="s">
        <v>226</v>
      </c>
      <c r="J289" s="144">
        <f>SUMIF(exportMMB!D:D,budgetMMB!A289,exportMMB!F:F)</f>
        <v>0</v>
      </c>
      <c r="K289" s="64">
        <f t="shared" si="214"/>
        <v>0</v>
      </c>
      <c r="N289" s="13">
        <f t="shared" si="215"/>
        <v>0</v>
      </c>
      <c r="O289" s="13">
        <f t="shared" si="216"/>
        <v>0</v>
      </c>
      <c r="P289" s="13">
        <f t="shared" si="217"/>
        <v>0</v>
      </c>
      <c r="Q289" s="13">
        <f t="shared" si="218"/>
        <v>0</v>
      </c>
      <c r="R289" s="13">
        <f t="shared" si="219"/>
        <v>0</v>
      </c>
      <c r="S289" s="14">
        <f t="shared" si="220"/>
        <v>0</v>
      </c>
      <c r="T289" s="86"/>
      <c r="U289" s="64">
        <f t="shared" si="221"/>
        <v>0</v>
      </c>
      <c r="V289" s="103"/>
      <c r="W289" s="103"/>
      <c r="X289" s="103"/>
      <c r="Y289" s="103"/>
      <c r="Z289" s="105">
        <f t="shared" si="222"/>
        <v>0</v>
      </c>
      <c r="AA289" s="111"/>
    </row>
    <row r="290" spans="1:27" x14ac:dyDescent="0.2">
      <c r="A290" s="116" t="s">
        <v>762</v>
      </c>
      <c r="B290" s="122" t="s">
        <v>763</v>
      </c>
      <c r="C290" s="15"/>
      <c r="E290" s="141">
        <v>1</v>
      </c>
      <c r="F290" s="142"/>
      <c r="G290" s="143">
        <f t="shared" si="226"/>
        <v>1</v>
      </c>
      <c r="H290" s="141">
        <v>1</v>
      </c>
      <c r="I290" s="142" t="s">
        <v>226</v>
      </c>
      <c r="J290" s="144">
        <f>SUMIF(exportMMB!D:D,budgetMMB!A290,exportMMB!F:F)</f>
        <v>0</v>
      </c>
      <c r="K290" s="64">
        <f t="shared" si="214"/>
        <v>0</v>
      </c>
      <c r="N290" s="13">
        <f t="shared" si="215"/>
        <v>0</v>
      </c>
      <c r="O290" s="13">
        <f t="shared" si="216"/>
        <v>0</v>
      </c>
      <c r="P290" s="13">
        <f t="shared" si="217"/>
        <v>0</v>
      </c>
      <c r="Q290" s="13">
        <f t="shared" si="218"/>
        <v>0</v>
      </c>
      <c r="R290" s="13">
        <f t="shared" si="219"/>
        <v>0</v>
      </c>
      <c r="S290" s="14">
        <v>0</v>
      </c>
      <c r="T290" s="86"/>
      <c r="U290" s="64">
        <f t="shared" si="221"/>
        <v>0</v>
      </c>
      <c r="V290" s="103"/>
      <c r="W290" s="103"/>
      <c r="X290" s="103"/>
      <c r="Y290" s="103"/>
      <c r="Z290" s="105">
        <f t="shared" si="222"/>
        <v>0</v>
      </c>
      <c r="AA290" s="103">
        <f t="shared" si="223"/>
        <v>0</v>
      </c>
    </row>
    <row r="291" spans="1:27" x14ac:dyDescent="0.2">
      <c r="A291" s="116"/>
      <c r="B291" s="124" t="s">
        <v>265</v>
      </c>
      <c r="C291" s="15"/>
      <c r="E291" s="141"/>
      <c r="F291" s="142"/>
      <c r="G291" s="143"/>
      <c r="H291" s="141"/>
      <c r="I291" s="142"/>
      <c r="J291" s="144"/>
      <c r="K291" s="66">
        <f>SUM(K281:K290)</f>
        <v>0</v>
      </c>
      <c r="L291" s="22"/>
      <c r="M291" s="22"/>
      <c r="N291" s="22">
        <f t="shared" ref="N291:AA291" si="227">SUM(N281:N290)</f>
        <v>0</v>
      </c>
      <c r="O291" s="22">
        <f t="shared" si="227"/>
        <v>0</v>
      </c>
      <c r="P291" s="22">
        <f t="shared" si="227"/>
        <v>0</v>
      </c>
      <c r="Q291" s="22">
        <f t="shared" si="227"/>
        <v>0</v>
      </c>
      <c r="R291" s="22">
        <f t="shared" si="227"/>
        <v>0</v>
      </c>
      <c r="S291" s="23">
        <f t="shared" si="227"/>
        <v>0</v>
      </c>
      <c r="T291" s="85">
        <f t="shared" si="227"/>
        <v>0</v>
      </c>
      <c r="U291" s="66">
        <f t="shared" si="227"/>
        <v>0</v>
      </c>
      <c r="V291" s="112">
        <f t="shared" si="227"/>
        <v>0</v>
      </c>
      <c r="W291" s="112">
        <f t="shared" si="227"/>
        <v>0</v>
      </c>
      <c r="X291" s="112"/>
      <c r="Y291" s="112">
        <f t="shared" si="227"/>
        <v>0</v>
      </c>
      <c r="Z291" s="66">
        <f>SUM(Z281:Z290)</f>
        <v>0</v>
      </c>
      <c r="AA291" s="112">
        <f t="shared" si="227"/>
        <v>0</v>
      </c>
    </row>
    <row r="292" spans="1:27" x14ac:dyDescent="0.2">
      <c r="A292" s="116"/>
      <c r="B292" s="124"/>
      <c r="C292" s="15"/>
      <c r="E292" s="141"/>
      <c r="F292" s="142"/>
      <c r="G292" s="143"/>
      <c r="H292" s="141"/>
      <c r="I292" s="145"/>
      <c r="J292" s="144"/>
      <c r="K292" s="72"/>
      <c r="L292" s="7"/>
      <c r="M292" s="7"/>
      <c r="N292" s="7"/>
      <c r="O292" s="7"/>
      <c r="P292" s="7"/>
      <c r="Q292" s="7"/>
      <c r="R292" s="7"/>
      <c r="S292" s="8"/>
      <c r="T292" s="86"/>
      <c r="U292" s="64"/>
      <c r="V292" s="103"/>
      <c r="W292" s="103"/>
      <c r="X292" s="103"/>
      <c r="Y292" s="103"/>
      <c r="AA292" s="103"/>
    </row>
    <row r="293" spans="1:27" x14ac:dyDescent="0.2">
      <c r="A293" s="118" t="s">
        <v>196</v>
      </c>
      <c r="B293" s="98" t="s">
        <v>237</v>
      </c>
      <c r="C293" s="15"/>
      <c r="D293" s="44"/>
      <c r="E293" s="141"/>
      <c r="F293" s="142"/>
      <c r="G293" s="143"/>
      <c r="H293" s="141"/>
      <c r="I293" s="142"/>
      <c r="J293" s="144"/>
      <c r="P293" s="13"/>
      <c r="T293" s="86"/>
      <c r="U293" s="64"/>
      <c r="V293" s="103"/>
      <c r="W293" s="103"/>
      <c r="X293" s="103"/>
      <c r="Y293" s="103"/>
      <c r="AA293" s="103"/>
    </row>
    <row r="294" spans="1:27" x14ac:dyDescent="0.2">
      <c r="A294" s="116">
        <v>2801</v>
      </c>
      <c r="B294" s="122" t="s">
        <v>462</v>
      </c>
      <c r="C294" s="15"/>
      <c r="D294" s="44"/>
      <c r="E294" s="141">
        <v>1</v>
      </c>
      <c r="F294" s="142"/>
      <c r="G294" s="143">
        <f t="shared" si="226"/>
        <v>1</v>
      </c>
      <c r="H294" s="141">
        <v>1</v>
      </c>
      <c r="I294" s="142" t="s">
        <v>226</v>
      </c>
      <c r="J294" s="144">
        <f>SUMIF(exportMMB!D:D,budgetMMB!A294,exportMMB!F:F)</f>
        <v>0</v>
      </c>
      <c r="K294" s="64">
        <f t="shared" ref="K294:K308" si="228">G294*H294*J294</f>
        <v>0</v>
      </c>
      <c r="N294" s="13">
        <f t="shared" ref="N294:N308" si="229">L294+M294</f>
        <v>0</v>
      </c>
      <c r="O294" s="13">
        <f t="shared" ref="O294:O308" si="230">MAX(K294-N294,0)</f>
        <v>0</v>
      </c>
      <c r="P294" s="13">
        <f t="shared" ref="P294:P308" si="231">N294+O294</f>
        <v>0</v>
      </c>
      <c r="Q294" s="13">
        <f t="shared" ref="Q294:Q308" si="232">K294-P294</f>
        <v>0</v>
      </c>
      <c r="R294" s="13">
        <f t="shared" ref="R294:R308" si="233">S294-K294</f>
        <v>0</v>
      </c>
      <c r="S294" s="14">
        <f t="shared" ref="S294:S306" si="234">K294</f>
        <v>0</v>
      </c>
      <c r="T294" s="86"/>
      <c r="U294" s="64">
        <f t="shared" si="221"/>
        <v>0</v>
      </c>
      <c r="V294" s="103"/>
      <c r="W294" s="103"/>
      <c r="X294" s="103"/>
      <c r="Y294" s="103"/>
      <c r="Z294" s="105">
        <f t="shared" si="222"/>
        <v>0</v>
      </c>
      <c r="AA294" s="103">
        <f t="shared" ref="AA294:AA308" si="235">U294</f>
        <v>0</v>
      </c>
    </row>
    <row r="295" spans="1:27" x14ac:dyDescent="0.2">
      <c r="A295" s="116">
        <v>2802</v>
      </c>
      <c r="B295" s="122" t="s">
        <v>66</v>
      </c>
      <c r="C295" s="15"/>
      <c r="D295" s="44"/>
      <c r="E295" s="141">
        <v>1</v>
      </c>
      <c r="F295" s="142"/>
      <c r="G295" s="143">
        <f t="shared" ref="G295:G302" si="236">SUM(D295:F295)</f>
        <v>1</v>
      </c>
      <c r="H295" s="141">
        <v>1</v>
      </c>
      <c r="I295" s="142" t="s">
        <v>226</v>
      </c>
      <c r="J295" s="144">
        <f>SUMIF(exportMMB!D:D,budgetMMB!A295,exportMMB!F:F)</f>
        <v>0</v>
      </c>
      <c r="K295" s="64">
        <f t="shared" si="228"/>
        <v>0</v>
      </c>
      <c r="N295" s="13">
        <f t="shared" si="229"/>
        <v>0</v>
      </c>
      <c r="O295" s="13">
        <f t="shared" si="230"/>
        <v>0</v>
      </c>
      <c r="P295" s="13">
        <f t="shared" si="231"/>
        <v>0</v>
      </c>
      <c r="Q295" s="13">
        <f t="shared" si="232"/>
        <v>0</v>
      </c>
      <c r="R295" s="13">
        <f t="shared" si="233"/>
        <v>0</v>
      </c>
      <c r="S295" s="14">
        <f t="shared" si="234"/>
        <v>0</v>
      </c>
      <c r="T295" s="86"/>
      <c r="U295" s="64">
        <f t="shared" si="221"/>
        <v>0</v>
      </c>
      <c r="V295" s="103"/>
      <c r="W295" s="103"/>
      <c r="X295" s="103"/>
      <c r="Y295" s="103"/>
      <c r="Z295" s="105">
        <f t="shared" si="222"/>
        <v>0</v>
      </c>
      <c r="AA295" s="103">
        <f t="shared" si="235"/>
        <v>0</v>
      </c>
    </row>
    <row r="296" spans="1:27" x14ac:dyDescent="0.2">
      <c r="A296" s="116" t="s">
        <v>463</v>
      </c>
      <c r="B296" s="122" t="s">
        <v>465</v>
      </c>
      <c r="C296" s="15"/>
      <c r="D296" s="44"/>
      <c r="E296" s="141">
        <v>1</v>
      </c>
      <c r="F296" s="142"/>
      <c r="G296" s="143">
        <f t="shared" si="236"/>
        <v>1</v>
      </c>
      <c r="H296" s="141">
        <v>1</v>
      </c>
      <c r="I296" s="142" t="s">
        <v>226</v>
      </c>
      <c r="J296" s="144">
        <f>SUMIF(exportMMB!D:D,budgetMMB!A296,exportMMB!F:F)</f>
        <v>0</v>
      </c>
      <c r="K296" s="64">
        <f t="shared" si="228"/>
        <v>0</v>
      </c>
      <c r="N296" s="13">
        <f t="shared" si="229"/>
        <v>0</v>
      </c>
      <c r="O296" s="13">
        <f t="shared" si="230"/>
        <v>0</v>
      </c>
      <c r="P296" s="13">
        <f t="shared" si="231"/>
        <v>0</v>
      </c>
      <c r="Q296" s="13">
        <f t="shared" si="232"/>
        <v>0</v>
      </c>
      <c r="R296" s="13">
        <f t="shared" si="233"/>
        <v>0</v>
      </c>
      <c r="S296" s="14">
        <f t="shared" si="234"/>
        <v>0</v>
      </c>
      <c r="T296" s="86"/>
      <c r="U296" s="64">
        <f t="shared" si="221"/>
        <v>0</v>
      </c>
      <c r="V296" s="103"/>
      <c r="W296" s="103"/>
      <c r="X296" s="103"/>
      <c r="Y296" s="103"/>
      <c r="Z296" s="105">
        <f t="shared" si="222"/>
        <v>0</v>
      </c>
      <c r="AA296" s="103">
        <f t="shared" si="235"/>
        <v>0</v>
      </c>
    </row>
    <row r="297" spans="1:27" x14ac:dyDescent="0.2">
      <c r="A297" s="116" t="s">
        <v>464</v>
      </c>
      <c r="B297" s="122" t="s">
        <v>466</v>
      </c>
      <c r="C297" s="15"/>
      <c r="D297" s="44"/>
      <c r="E297" s="141">
        <v>1</v>
      </c>
      <c r="F297" s="142"/>
      <c r="G297" s="143">
        <f t="shared" si="236"/>
        <v>1</v>
      </c>
      <c r="H297" s="141">
        <v>1</v>
      </c>
      <c r="I297" s="142" t="s">
        <v>226</v>
      </c>
      <c r="J297" s="144">
        <f>SUMIF(exportMMB!D:D,budgetMMB!A297,exportMMB!F:F)</f>
        <v>0</v>
      </c>
      <c r="K297" s="64">
        <f t="shared" si="228"/>
        <v>0</v>
      </c>
      <c r="N297" s="13">
        <f t="shared" si="229"/>
        <v>0</v>
      </c>
      <c r="O297" s="13">
        <f t="shared" si="230"/>
        <v>0</v>
      </c>
      <c r="P297" s="13">
        <f t="shared" si="231"/>
        <v>0</v>
      </c>
      <c r="Q297" s="13">
        <f t="shared" si="232"/>
        <v>0</v>
      </c>
      <c r="R297" s="13">
        <f t="shared" si="233"/>
        <v>0</v>
      </c>
      <c r="S297" s="14">
        <f t="shared" si="234"/>
        <v>0</v>
      </c>
      <c r="T297" s="86"/>
      <c r="U297" s="64">
        <f t="shared" si="221"/>
        <v>0</v>
      </c>
      <c r="V297" s="103"/>
      <c r="W297" s="103"/>
      <c r="X297" s="103"/>
      <c r="Y297" s="103"/>
      <c r="Z297" s="105">
        <f t="shared" si="222"/>
        <v>0</v>
      </c>
      <c r="AA297" s="103">
        <f t="shared" si="235"/>
        <v>0</v>
      </c>
    </row>
    <row r="298" spans="1:27" x14ac:dyDescent="0.2">
      <c r="A298" s="116">
        <v>2820</v>
      </c>
      <c r="B298" s="122" t="s">
        <v>764</v>
      </c>
      <c r="C298" s="15"/>
      <c r="D298" s="44"/>
      <c r="E298" s="141">
        <v>1</v>
      </c>
      <c r="F298" s="142"/>
      <c r="G298" s="143">
        <f t="shared" si="236"/>
        <v>1</v>
      </c>
      <c r="H298" s="141">
        <v>1</v>
      </c>
      <c r="I298" s="142" t="s">
        <v>226</v>
      </c>
      <c r="J298" s="144">
        <f>SUMIF(exportMMB!D:D,budgetMMB!A298,exportMMB!F:F)</f>
        <v>0</v>
      </c>
      <c r="K298" s="64">
        <f t="shared" si="228"/>
        <v>0</v>
      </c>
      <c r="N298" s="13">
        <f t="shared" si="229"/>
        <v>0</v>
      </c>
      <c r="O298" s="13">
        <f t="shared" si="230"/>
        <v>0</v>
      </c>
      <c r="P298" s="13">
        <f t="shared" si="231"/>
        <v>0</v>
      </c>
      <c r="Q298" s="13">
        <f t="shared" si="232"/>
        <v>0</v>
      </c>
      <c r="R298" s="13">
        <f t="shared" si="233"/>
        <v>0</v>
      </c>
      <c r="S298" s="14">
        <f t="shared" si="234"/>
        <v>0</v>
      </c>
      <c r="T298" s="86"/>
      <c r="U298" s="64">
        <f t="shared" si="221"/>
        <v>0</v>
      </c>
      <c r="V298" s="103"/>
      <c r="W298" s="103"/>
      <c r="X298" s="103"/>
      <c r="Y298" s="103"/>
      <c r="Z298" s="105">
        <f t="shared" si="222"/>
        <v>0</v>
      </c>
      <c r="AA298" s="103">
        <f t="shared" si="235"/>
        <v>0</v>
      </c>
    </row>
    <row r="299" spans="1:27" x14ac:dyDescent="0.2">
      <c r="A299" s="116">
        <v>2839</v>
      </c>
      <c r="B299" s="122" t="s">
        <v>60</v>
      </c>
      <c r="C299" s="15"/>
      <c r="D299" s="44"/>
      <c r="E299" s="141">
        <v>1</v>
      </c>
      <c r="F299" s="142"/>
      <c r="G299" s="143">
        <f t="shared" si="236"/>
        <v>1</v>
      </c>
      <c r="H299" s="141">
        <v>1</v>
      </c>
      <c r="I299" s="142" t="s">
        <v>226</v>
      </c>
      <c r="J299" s="144">
        <f>SUMIF(exportMMB!D:D,budgetMMB!A299,exportMMB!F:F)</f>
        <v>0</v>
      </c>
      <c r="K299" s="64">
        <f t="shared" si="228"/>
        <v>0</v>
      </c>
      <c r="N299" s="13">
        <f t="shared" si="229"/>
        <v>0</v>
      </c>
      <c r="O299" s="13">
        <f t="shared" si="230"/>
        <v>0</v>
      </c>
      <c r="P299" s="13">
        <f t="shared" si="231"/>
        <v>0</v>
      </c>
      <c r="Q299" s="13">
        <f t="shared" si="232"/>
        <v>0</v>
      </c>
      <c r="R299" s="13">
        <f t="shared" si="233"/>
        <v>0</v>
      </c>
      <c r="S299" s="14">
        <f t="shared" si="234"/>
        <v>0</v>
      </c>
      <c r="T299" s="86"/>
      <c r="U299" s="64">
        <f t="shared" si="221"/>
        <v>0</v>
      </c>
      <c r="V299" s="103"/>
      <c r="W299" s="103"/>
      <c r="X299" s="103"/>
      <c r="Y299" s="103"/>
      <c r="Z299" s="105">
        <f t="shared" si="222"/>
        <v>0</v>
      </c>
      <c r="AA299" s="103">
        <f t="shared" si="235"/>
        <v>0</v>
      </c>
    </row>
    <row r="300" spans="1:27" x14ac:dyDescent="0.2">
      <c r="A300" s="116">
        <v>2840</v>
      </c>
      <c r="B300" s="122" t="s">
        <v>67</v>
      </c>
      <c r="C300" s="15"/>
      <c r="D300" s="44"/>
      <c r="E300" s="141">
        <v>1</v>
      </c>
      <c r="F300" s="142"/>
      <c r="G300" s="143">
        <f t="shared" si="236"/>
        <v>1</v>
      </c>
      <c r="H300" s="141">
        <v>1</v>
      </c>
      <c r="I300" s="142" t="s">
        <v>226</v>
      </c>
      <c r="J300" s="144">
        <f>SUMIF(exportMMB!D:D,budgetMMB!A300,exportMMB!F:F)</f>
        <v>0</v>
      </c>
      <c r="K300" s="64">
        <f t="shared" si="228"/>
        <v>0</v>
      </c>
      <c r="N300" s="13">
        <f t="shared" si="229"/>
        <v>0</v>
      </c>
      <c r="O300" s="13">
        <f t="shared" si="230"/>
        <v>0</v>
      </c>
      <c r="P300" s="13">
        <f t="shared" si="231"/>
        <v>0</v>
      </c>
      <c r="Q300" s="13">
        <f t="shared" si="232"/>
        <v>0</v>
      </c>
      <c r="R300" s="13">
        <f t="shared" si="233"/>
        <v>0</v>
      </c>
      <c r="S300" s="14">
        <f t="shared" si="234"/>
        <v>0</v>
      </c>
      <c r="T300" s="86"/>
      <c r="U300" s="64">
        <f t="shared" si="221"/>
        <v>0</v>
      </c>
      <c r="V300" s="103"/>
      <c r="W300" s="103"/>
      <c r="X300" s="103"/>
      <c r="Y300" s="103"/>
      <c r="Z300" s="105">
        <f t="shared" si="222"/>
        <v>0</v>
      </c>
      <c r="AA300" s="103">
        <f t="shared" si="235"/>
        <v>0</v>
      </c>
    </row>
    <row r="301" spans="1:27" x14ac:dyDescent="0.2">
      <c r="A301" s="116">
        <v>2845</v>
      </c>
      <c r="B301" s="122" t="s">
        <v>467</v>
      </c>
      <c r="C301" s="15"/>
      <c r="D301" s="44"/>
      <c r="E301" s="141">
        <v>1</v>
      </c>
      <c r="F301" s="142"/>
      <c r="G301" s="143">
        <f t="shared" si="236"/>
        <v>1</v>
      </c>
      <c r="H301" s="141">
        <v>1</v>
      </c>
      <c r="I301" s="142" t="s">
        <v>226</v>
      </c>
      <c r="J301" s="144">
        <f>SUMIF(exportMMB!D:D,budgetMMB!A301,exportMMB!F:F)</f>
        <v>0</v>
      </c>
      <c r="K301" s="64">
        <f t="shared" si="228"/>
        <v>0</v>
      </c>
      <c r="N301" s="13">
        <f t="shared" si="229"/>
        <v>0</v>
      </c>
      <c r="O301" s="13">
        <f t="shared" si="230"/>
        <v>0</v>
      </c>
      <c r="P301" s="13">
        <f t="shared" si="231"/>
        <v>0</v>
      </c>
      <c r="Q301" s="13">
        <f t="shared" si="232"/>
        <v>0</v>
      </c>
      <c r="R301" s="13">
        <f t="shared" si="233"/>
        <v>0</v>
      </c>
      <c r="S301" s="14">
        <f t="shared" si="234"/>
        <v>0</v>
      </c>
      <c r="T301" s="86"/>
      <c r="U301" s="64">
        <f t="shared" si="221"/>
        <v>0</v>
      </c>
      <c r="V301" s="103"/>
      <c r="W301" s="103"/>
      <c r="X301" s="103"/>
      <c r="Y301" s="103"/>
      <c r="Z301" s="105">
        <f t="shared" si="222"/>
        <v>0</v>
      </c>
      <c r="AA301" s="103">
        <f t="shared" si="235"/>
        <v>0</v>
      </c>
    </row>
    <row r="302" spans="1:27" x14ac:dyDescent="0.2">
      <c r="A302" s="116" t="s">
        <v>468</v>
      </c>
      <c r="B302" s="122" t="s">
        <v>469</v>
      </c>
      <c r="C302" s="15"/>
      <c r="D302" s="44"/>
      <c r="E302" s="141">
        <v>1</v>
      </c>
      <c r="F302" s="142"/>
      <c r="G302" s="143">
        <f t="shared" si="236"/>
        <v>1</v>
      </c>
      <c r="H302" s="141">
        <v>1</v>
      </c>
      <c r="I302" s="142" t="s">
        <v>226</v>
      </c>
      <c r="J302" s="144">
        <f>SUMIF(exportMMB!D:D,budgetMMB!A302,exportMMB!F:F)</f>
        <v>0</v>
      </c>
      <c r="K302" s="64">
        <f t="shared" si="228"/>
        <v>0</v>
      </c>
      <c r="N302" s="13">
        <f t="shared" si="229"/>
        <v>0</v>
      </c>
      <c r="O302" s="13">
        <f t="shared" si="230"/>
        <v>0</v>
      </c>
      <c r="P302" s="13">
        <f t="shared" si="231"/>
        <v>0</v>
      </c>
      <c r="Q302" s="13">
        <f t="shared" si="232"/>
        <v>0</v>
      </c>
      <c r="R302" s="13">
        <f t="shared" si="233"/>
        <v>0</v>
      </c>
      <c r="S302" s="14">
        <f t="shared" si="234"/>
        <v>0</v>
      </c>
      <c r="T302" s="86"/>
      <c r="U302" s="64">
        <f t="shared" si="221"/>
        <v>0</v>
      </c>
      <c r="V302" s="103"/>
      <c r="W302" s="103"/>
      <c r="X302" s="103"/>
      <c r="Y302" s="103"/>
      <c r="Z302" s="105">
        <f t="shared" si="222"/>
        <v>0</v>
      </c>
      <c r="AA302" s="103">
        <f t="shared" si="235"/>
        <v>0</v>
      </c>
    </row>
    <row r="303" spans="1:27" x14ac:dyDescent="0.2">
      <c r="A303" s="116">
        <v>2847</v>
      </c>
      <c r="B303" s="122" t="s">
        <v>68</v>
      </c>
      <c r="C303" s="15"/>
      <c r="D303" s="44"/>
      <c r="E303" s="141">
        <v>1</v>
      </c>
      <c r="F303" s="142"/>
      <c r="G303" s="143">
        <f t="shared" ref="G303:G307" si="237">SUM(D303:F303)</f>
        <v>1</v>
      </c>
      <c r="H303" s="141">
        <v>1</v>
      </c>
      <c r="I303" s="142" t="s">
        <v>226</v>
      </c>
      <c r="J303" s="144">
        <f>SUMIF(exportMMB!D:D,budgetMMB!A303,exportMMB!F:F)</f>
        <v>0</v>
      </c>
      <c r="K303" s="64">
        <f t="shared" si="228"/>
        <v>0</v>
      </c>
      <c r="N303" s="13">
        <f t="shared" si="229"/>
        <v>0</v>
      </c>
      <c r="O303" s="13">
        <f t="shared" si="230"/>
        <v>0</v>
      </c>
      <c r="P303" s="13">
        <f t="shared" si="231"/>
        <v>0</v>
      </c>
      <c r="Q303" s="13">
        <f t="shared" si="232"/>
        <v>0</v>
      </c>
      <c r="R303" s="13">
        <f t="shared" si="233"/>
        <v>0</v>
      </c>
      <c r="S303" s="14">
        <f t="shared" si="234"/>
        <v>0</v>
      </c>
      <c r="T303" s="86"/>
      <c r="U303" s="64">
        <f t="shared" si="221"/>
        <v>0</v>
      </c>
      <c r="V303" s="103"/>
      <c r="W303" s="103"/>
      <c r="X303" s="103"/>
      <c r="Y303" s="103"/>
      <c r="Z303" s="105">
        <f t="shared" si="222"/>
        <v>0</v>
      </c>
      <c r="AA303" s="103">
        <f t="shared" si="235"/>
        <v>0</v>
      </c>
    </row>
    <row r="304" spans="1:27" x14ac:dyDescent="0.2">
      <c r="A304" s="116">
        <v>2865</v>
      </c>
      <c r="B304" s="122" t="s">
        <v>86</v>
      </c>
      <c r="C304" s="15"/>
      <c r="D304" s="44"/>
      <c r="E304" s="141">
        <v>1</v>
      </c>
      <c r="F304" s="142"/>
      <c r="G304" s="143">
        <f t="shared" si="237"/>
        <v>1</v>
      </c>
      <c r="H304" s="141">
        <v>1</v>
      </c>
      <c r="I304" s="142" t="s">
        <v>226</v>
      </c>
      <c r="J304" s="144">
        <f>SUMIF(exportMMB!D:D,budgetMMB!A304,exportMMB!F:F)</f>
        <v>0</v>
      </c>
      <c r="K304" s="64">
        <f t="shared" si="228"/>
        <v>0</v>
      </c>
      <c r="N304" s="13">
        <f t="shared" si="229"/>
        <v>0</v>
      </c>
      <c r="O304" s="13">
        <f t="shared" si="230"/>
        <v>0</v>
      </c>
      <c r="P304" s="13">
        <f t="shared" si="231"/>
        <v>0</v>
      </c>
      <c r="Q304" s="13">
        <f t="shared" si="232"/>
        <v>0</v>
      </c>
      <c r="R304" s="13">
        <f t="shared" si="233"/>
        <v>0</v>
      </c>
      <c r="S304" s="14">
        <f t="shared" si="234"/>
        <v>0</v>
      </c>
      <c r="T304" s="86"/>
      <c r="U304" s="64">
        <f t="shared" si="221"/>
        <v>0</v>
      </c>
      <c r="V304" s="103"/>
      <c r="W304" s="103"/>
      <c r="X304" s="103"/>
      <c r="Y304" s="103"/>
      <c r="Z304" s="105">
        <f t="shared" si="222"/>
        <v>0</v>
      </c>
      <c r="AA304" s="103">
        <f t="shared" si="235"/>
        <v>0</v>
      </c>
    </row>
    <row r="305" spans="1:27" x14ac:dyDescent="0.2">
      <c r="A305" s="116">
        <v>2866</v>
      </c>
      <c r="B305" s="122" t="s">
        <v>765</v>
      </c>
      <c r="C305" s="15"/>
      <c r="D305" s="44"/>
      <c r="E305" s="141">
        <v>1</v>
      </c>
      <c r="F305" s="142"/>
      <c r="G305" s="143">
        <f t="shared" si="237"/>
        <v>1</v>
      </c>
      <c r="H305" s="141">
        <v>1</v>
      </c>
      <c r="I305" s="142" t="s">
        <v>226</v>
      </c>
      <c r="J305" s="144">
        <f>SUMIF(exportMMB!D:D,budgetMMB!A305,exportMMB!F:F)</f>
        <v>0</v>
      </c>
      <c r="K305" s="64">
        <f t="shared" si="228"/>
        <v>0</v>
      </c>
      <c r="N305" s="13">
        <f t="shared" si="229"/>
        <v>0</v>
      </c>
      <c r="O305" s="13">
        <f t="shared" si="230"/>
        <v>0</v>
      </c>
      <c r="P305" s="13">
        <f t="shared" si="231"/>
        <v>0</v>
      </c>
      <c r="Q305" s="13">
        <f t="shared" si="232"/>
        <v>0</v>
      </c>
      <c r="R305" s="13">
        <f t="shared" si="233"/>
        <v>0</v>
      </c>
      <c r="S305" s="14">
        <f t="shared" si="234"/>
        <v>0</v>
      </c>
      <c r="T305" s="86"/>
      <c r="U305" s="64">
        <f t="shared" si="221"/>
        <v>0</v>
      </c>
      <c r="V305" s="103"/>
      <c r="W305" s="103"/>
      <c r="X305" s="103"/>
      <c r="Y305" s="103"/>
      <c r="Z305" s="105">
        <f t="shared" si="222"/>
        <v>0</v>
      </c>
      <c r="AA305" s="103">
        <f t="shared" si="235"/>
        <v>0</v>
      </c>
    </row>
    <row r="306" spans="1:27" x14ac:dyDescent="0.2">
      <c r="A306" s="116">
        <v>2877</v>
      </c>
      <c r="B306" s="122" t="s">
        <v>69</v>
      </c>
      <c r="C306" s="15"/>
      <c r="D306" s="44"/>
      <c r="E306" s="141">
        <v>1</v>
      </c>
      <c r="F306" s="142"/>
      <c r="G306" s="143">
        <f t="shared" si="237"/>
        <v>1</v>
      </c>
      <c r="H306" s="141">
        <v>1</v>
      </c>
      <c r="I306" s="142" t="s">
        <v>226</v>
      </c>
      <c r="J306" s="144">
        <f>SUMIF(exportMMB!D:D,budgetMMB!A306,exportMMB!F:F)</f>
        <v>0</v>
      </c>
      <c r="K306" s="64">
        <f t="shared" si="228"/>
        <v>0</v>
      </c>
      <c r="N306" s="13">
        <f t="shared" si="229"/>
        <v>0</v>
      </c>
      <c r="O306" s="13">
        <f t="shared" si="230"/>
        <v>0</v>
      </c>
      <c r="P306" s="13">
        <f t="shared" si="231"/>
        <v>0</v>
      </c>
      <c r="Q306" s="13">
        <f t="shared" si="232"/>
        <v>0</v>
      </c>
      <c r="R306" s="13">
        <f t="shared" si="233"/>
        <v>0</v>
      </c>
      <c r="S306" s="14">
        <f t="shared" si="234"/>
        <v>0</v>
      </c>
      <c r="T306" s="86"/>
      <c r="U306" s="64">
        <f t="shared" si="221"/>
        <v>0</v>
      </c>
      <c r="V306" s="103"/>
      <c r="W306" s="103"/>
      <c r="X306" s="103"/>
      <c r="Y306" s="103"/>
      <c r="Z306" s="105">
        <f t="shared" si="222"/>
        <v>0</v>
      </c>
      <c r="AA306" s="103">
        <f t="shared" si="235"/>
        <v>0</v>
      </c>
    </row>
    <row r="307" spans="1:27" x14ac:dyDescent="0.2">
      <c r="A307" s="116">
        <v>2883</v>
      </c>
      <c r="B307" s="122" t="s">
        <v>919</v>
      </c>
      <c r="C307" s="15"/>
      <c r="D307" s="44"/>
      <c r="E307" s="141">
        <v>1</v>
      </c>
      <c r="F307" s="142"/>
      <c r="G307" s="143">
        <f t="shared" si="237"/>
        <v>1</v>
      </c>
      <c r="H307" s="141">
        <v>1</v>
      </c>
      <c r="I307" s="142" t="s">
        <v>226</v>
      </c>
      <c r="J307" s="144">
        <f>SUMIF(exportMMB!D:D,budgetMMB!A307,exportMMB!F:F)</f>
        <v>0</v>
      </c>
      <c r="K307" s="64">
        <f t="shared" si="228"/>
        <v>0</v>
      </c>
      <c r="N307" s="13">
        <f t="shared" si="229"/>
        <v>0</v>
      </c>
      <c r="O307" s="13">
        <f t="shared" si="230"/>
        <v>0</v>
      </c>
      <c r="P307" s="13">
        <f t="shared" si="231"/>
        <v>0</v>
      </c>
      <c r="Q307" s="13">
        <f t="shared" si="232"/>
        <v>0</v>
      </c>
      <c r="R307" s="13">
        <f t="shared" si="233"/>
        <v>0</v>
      </c>
      <c r="S307" s="14">
        <v>0</v>
      </c>
      <c r="T307" s="86"/>
      <c r="U307" s="64">
        <f t="shared" si="221"/>
        <v>0</v>
      </c>
      <c r="V307" s="103"/>
      <c r="W307" s="103"/>
      <c r="X307" s="103"/>
      <c r="Y307" s="103"/>
      <c r="Z307" s="105">
        <f t="shared" si="222"/>
        <v>0</v>
      </c>
      <c r="AA307" s="103">
        <f t="shared" si="235"/>
        <v>0</v>
      </c>
    </row>
    <row r="308" spans="1:27" x14ac:dyDescent="0.2">
      <c r="A308" s="116">
        <v>2895</v>
      </c>
      <c r="B308" s="122" t="s">
        <v>766</v>
      </c>
      <c r="C308" s="15"/>
      <c r="D308" s="44"/>
      <c r="E308" s="141">
        <v>1</v>
      </c>
      <c r="F308" s="142"/>
      <c r="G308" s="143">
        <f t="shared" ref="G308" si="238">SUM(D308:F308)</f>
        <v>1</v>
      </c>
      <c r="H308" s="141">
        <v>1</v>
      </c>
      <c r="I308" s="142" t="s">
        <v>226</v>
      </c>
      <c r="J308" s="144">
        <f>SUMIF(exportMMB!D:D,budgetMMB!A308,exportMMB!F:F)</f>
        <v>0</v>
      </c>
      <c r="K308" s="64">
        <f t="shared" si="228"/>
        <v>0</v>
      </c>
      <c r="N308" s="13">
        <f t="shared" si="229"/>
        <v>0</v>
      </c>
      <c r="O308" s="13">
        <f t="shared" si="230"/>
        <v>0</v>
      </c>
      <c r="P308" s="13">
        <f t="shared" si="231"/>
        <v>0</v>
      </c>
      <c r="Q308" s="13">
        <f t="shared" si="232"/>
        <v>0</v>
      </c>
      <c r="R308" s="13">
        <f t="shared" si="233"/>
        <v>0</v>
      </c>
      <c r="S308" s="14">
        <v>0</v>
      </c>
      <c r="T308" s="86"/>
      <c r="U308" s="64">
        <f t="shared" si="221"/>
        <v>0</v>
      </c>
      <c r="V308" s="103"/>
      <c r="W308" s="103"/>
      <c r="X308" s="103"/>
      <c r="Y308" s="103"/>
      <c r="Z308" s="105">
        <f t="shared" si="222"/>
        <v>0</v>
      </c>
      <c r="AA308" s="103">
        <f t="shared" si="235"/>
        <v>0</v>
      </c>
    </row>
    <row r="309" spans="1:27" x14ac:dyDescent="0.2">
      <c r="A309" s="116"/>
      <c r="B309" s="124" t="s">
        <v>265</v>
      </c>
      <c r="C309" s="15"/>
      <c r="E309" s="141"/>
      <c r="F309" s="142"/>
      <c r="G309" s="143"/>
      <c r="H309" s="141"/>
      <c r="I309" s="142"/>
      <c r="J309" s="144"/>
      <c r="K309" s="66">
        <f>SUM(K294:K308)</f>
        <v>0</v>
      </c>
      <c r="L309" s="22"/>
      <c r="M309" s="22"/>
      <c r="N309" s="22">
        <f t="shared" ref="N309:AA309" si="239">SUM(N294:N308)</f>
        <v>0</v>
      </c>
      <c r="O309" s="22">
        <f t="shared" si="239"/>
        <v>0</v>
      </c>
      <c r="P309" s="22">
        <f t="shared" si="239"/>
        <v>0</v>
      </c>
      <c r="Q309" s="22">
        <f t="shared" si="239"/>
        <v>0</v>
      </c>
      <c r="R309" s="22">
        <f t="shared" si="239"/>
        <v>0</v>
      </c>
      <c r="S309" s="23">
        <f t="shared" si="239"/>
        <v>0</v>
      </c>
      <c r="T309" s="85">
        <f t="shared" si="239"/>
        <v>0</v>
      </c>
      <c r="U309" s="66">
        <f t="shared" si="239"/>
        <v>0</v>
      </c>
      <c r="V309" s="112">
        <f t="shared" si="239"/>
        <v>0</v>
      </c>
      <c r="W309" s="112">
        <f t="shared" si="239"/>
        <v>0</v>
      </c>
      <c r="X309" s="112"/>
      <c r="Y309" s="112">
        <f t="shared" si="239"/>
        <v>0</v>
      </c>
      <c r="Z309" s="66">
        <f>SUM(Z294:Z308)</f>
        <v>0</v>
      </c>
      <c r="AA309" s="112">
        <f t="shared" si="239"/>
        <v>0</v>
      </c>
    </row>
    <row r="310" spans="1:27" x14ac:dyDescent="0.2">
      <c r="A310" s="62"/>
      <c r="B310" s="122"/>
      <c r="C310" s="15"/>
      <c r="E310" s="141"/>
      <c r="F310" s="142"/>
      <c r="G310" s="143"/>
      <c r="H310" s="141"/>
      <c r="I310" s="141"/>
      <c r="J310" s="144"/>
      <c r="P310" s="13"/>
      <c r="T310" s="86"/>
      <c r="U310" s="64"/>
      <c r="V310" s="103"/>
      <c r="W310" s="103"/>
      <c r="X310" s="103"/>
      <c r="Y310" s="103"/>
      <c r="AA310" s="103"/>
    </row>
    <row r="311" spans="1:27" x14ac:dyDescent="0.2">
      <c r="A311" s="118" t="s">
        <v>202</v>
      </c>
      <c r="B311" s="98" t="s">
        <v>238</v>
      </c>
      <c r="C311" s="15"/>
      <c r="D311" s="35"/>
      <c r="E311" s="141"/>
      <c r="F311" s="142"/>
      <c r="G311" s="143"/>
      <c r="H311" s="141"/>
      <c r="I311" s="142"/>
      <c r="J311" s="144"/>
      <c r="P311" s="13"/>
      <c r="T311" s="86"/>
      <c r="U311" s="64"/>
      <c r="V311" s="103"/>
      <c r="W311" s="103"/>
      <c r="X311" s="103"/>
      <c r="Y311" s="103"/>
      <c r="AA311" s="103"/>
    </row>
    <row r="312" spans="1:27" x14ac:dyDescent="0.2">
      <c r="A312" s="116">
        <v>2901</v>
      </c>
      <c r="B312" s="122" t="s">
        <v>70</v>
      </c>
      <c r="C312" s="15"/>
      <c r="D312" s="35"/>
      <c r="E312" s="141">
        <v>1</v>
      </c>
      <c r="F312" s="142"/>
      <c r="G312" s="143">
        <f t="shared" ref="G312:G314" si="240">SUM(D312:F312)</f>
        <v>1</v>
      </c>
      <c r="H312" s="141">
        <v>1</v>
      </c>
      <c r="I312" s="142" t="s">
        <v>226</v>
      </c>
      <c r="J312" s="144">
        <f>SUMIF(exportMMB!D:D,budgetMMB!A312,exportMMB!F:F)</f>
        <v>0</v>
      </c>
      <c r="K312" s="64">
        <f t="shared" ref="K312:K325" si="241">G312*H312*J312</f>
        <v>0</v>
      </c>
      <c r="N312" s="13">
        <f t="shared" ref="N312:N325" si="242">L312+M312</f>
        <v>0</v>
      </c>
      <c r="O312" s="13">
        <f t="shared" ref="O312:O325" si="243">MAX(K312-N312,0)</f>
        <v>0</v>
      </c>
      <c r="P312" s="13">
        <f t="shared" ref="P312:P325" si="244">N312+O312</f>
        <v>0</v>
      </c>
      <c r="Q312" s="13">
        <f t="shared" ref="Q312:Q325" si="245">K312-P312</f>
        <v>0</v>
      </c>
      <c r="R312" s="13">
        <f t="shared" ref="R312:R325" si="246">S312-K312</f>
        <v>0</v>
      </c>
      <c r="S312" s="14">
        <f t="shared" ref="S312:S324" si="247">K312</f>
        <v>0</v>
      </c>
      <c r="T312" s="86"/>
      <c r="U312" s="64">
        <f t="shared" ref="U312:U325" si="248">MAX(K312-SUM(V312:Y312),0)</f>
        <v>0</v>
      </c>
      <c r="V312" s="103"/>
      <c r="W312" s="103"/>
      <c r="X312" s="103"/>
      <c r="Y312" s="103"/>
      <c r="Z312" s="105">
        <f t="shared" si="222"/>
        <v>0</v>
      </c>
      <c r="AA312" s="103">
        <f t="shared" ref="AA312:AA324" si="249">U312</f>
        <v>0</v>
      </c>
    </row>
    <row r="313" spans="1:27" x14ac:dyDescent="0.2">
      <c r="A313" s="116" t="s">
        <v>471</v>
      </c>
      <c r="B313" s="122" t="s">
        <v>470</v>
      </c>
      <c r="C313" s="15"/>
      <c r="D313" s="35"/>
      <c r="E313" s="141">
        <v>1</v>
      </c>
      <c r="F313" s="142"/>
      <c r="G313" s="143">
        <f t="shared" si="240"/>
        <v>1</v>
      </c>
      <c r="H313" s="141">
        <v>1</v>
      </c>
      <c r="I313" s="142" t="s">
        <v>226</v>
      </c>
      <c r="J313" s="144">
        <f>SUMIF(exportMMB!D:D,budgetMMB!A313,exportMMB!F:F)</f>
        <v>0</v>
      </c>
      <c r="K313" s="64">
        <f t="shared" si="241"/>
        <v>0</v>
      </c>
      <c r="N313" s="13">
        <f t="shared" si="242"/>
        <v>0</v>
      </c>
      <c r="O313" s="13">
        <f t="shared" si="243"/>
        <v>0</v>
      </c>
      <c r="P313" s="13">
        <f t="shared" si="244"/>
        <v>0</v>
      </c>
      <c r="Q313" s="13">
        <f t="shared" si="245"/>
        <v>0</v>
      </c>
      <c r="R313" s="13">
        <f t="shared" si="246"/>
        <v>0</v>
      </c>
      <c r="S313" s="14">
        <f t="shared" si="247"/>
        <v>0</v>
      </c>
      <c r="T313" s="86"/>
      <c r="U313" s="64">
        <f t="shared" si="248"/>
        <v>0</v>
      </c>
      <c r="V313" s="103"/>
      <c r="W313" s="103"/>
      <c r="X313" s="103"/>
      <c r="Y313" s="103"/>
      <c r="Z313" s="105">
        <f t="shared" si="222"/>
        <v>0</v>
      </c>
      <c r="AA313" s="103">
        <f t="shared" si="249"/>
        <v>0</v>
      </c>
    </row>
    <row r="314" spans="1:27" x14ac:dyDescent="0.2">
      <c r="A314" s="116">
        <v>2906</v>
      </c>
      <c r="B314" s="122" t="s">
        <v>71</v>
      </c>
      <c r="C314" s="15"/>
      <c r="E314" s="141">
        <v>1</v>
      </c>
      <c r="F314" s="142"/>
      <c r="G314" s="143">
        <f t="shared" si="240"/>
        <v>1</v>
      </c>
      <c r="H314" s="141">
        <v>1</v>
      </c>
      <c r="I314" s="142" t="s">
        <v>226</v>
      </c>
      <c r="J314" s="144">
        <f>SUMIF(exportMMB!D:D,budgetMMB!A314,exportMMB!F:F)</f>
        <v>0</v>
      </c>
      <c r="K314" s="64">
        <f t="shared" si="241"/>
        <v>0</v>
      </c>
      <c r="N314" s="13">
        <f t="shared" si="242"/>
        <v>0</v>
      </c>
      <c r="O314" s="13">
        <f t="shared" si="243"/>
        <v>0</v>
      </c>
      <c r="P314" s="13">
        <f t="shared" si="244"/>
        <v>0</v>
      </c>
      <c r="Q314" s="13">
        <f t="shared" si="245"/>
        <v>0</v>
      </c>
      <c r="R314" s="13">
        <f t="shared" si="246"/>
        <v>0</v>
      </c>
      <c r="S314" s="14">
        <f t="shared" si="247"/>
        <v>0</v>
      </c>
      <c r="T314" s="86"/>
      <c r="U314" s="64">
        <f t="shared" si="248"/>
        <v>0</v>
      </c>
      <c r="V314" s="103"/>
      <c r="W314" s="103"/>
      <c r="X314" s="103"/>
      <c r="Y314" s="103"/>
      <c r="Z314" s="105">
        <f t="shared" si="222"/>
        <v>0</v>
      </c>
      <c r="AA314" s="103">
        <f t="shared" si="249"/>
        <v>0</v>
      </c>
    </row>
    <row r="315" spans="1:27" x14ac:dyDescent="0.2">
      <c r="A315" s="116">
        <v>2907</v>
      </c>
      <c r="B315" s="122" t="s">
        <v>72</v>
      </c>
      <c r="C315" s="15"/>
      <c r="E315" s="141">
        <v>1</v>
      </c>
      <c r="F315" s="142"/>
      <c r="G315" s="143">
        <f t="shared" ref="G315:G322" si="250">SUM(D315:F315)</f>
        <v>1</v>
      </c>
      <c r="H315" s="141">
        <v>1</v>
      </c>
      <c r="I315" s="142" t="s">
        <v>226</v>
      </c>
      <c r="J315" s="144">
        <f>SUMIF(exportMMB!D:D,budgetMMB!A315,exportMMB!F:F)</f>
        <v>0</v>
      </c>
      <c r="K315" s="64">
        <f t="shared" si="241"/>
        <v>0</v>
      </c>
      <c r="N315" s="13">
        <f t="shared" si="242"/>
        <v>0</v>
      </c>
      <c r="O315" s="13">
        <f t="shared" si="243"/>
        <v>0</v>
      </c>
      <c r="P315" s="13">
        <f t="shared" si="244"/>
        <v>0</v>
      </c>
      <c r="Q315" s="13">
        <f t="shared" si="245"/>
        <v>0</v>
      </c>
      <c r="R315" s="13">
        <f t="shared" si="246"/>
        <v>0</v>
      </c>
      <c r="S315" s="14">
        <f t="shared" si="247"/>
        <v>0</v>
      </c>
      <c r="T315" s="86"/>
      <c r="U315" s="64">
        <f t="shared" si="248"/>
        <v>0</v>
      </c>
      <c r="V315" s="103"/>
      <c r="W315" s="103"/>
      <c r="X315" s="103"/>
      <c r="Y315" s="103"/>
      <c r="Z315" s="105">
        <f t="shared" si="222"/>
        <v>0</v>
      </c>
      <c r="AA315" s="103">
        <f t="shared" si="249"/>
        <v>0</v>
      </c>
    </row>
    <row r="316" spans="1:27" x14ac:dyDescent="0.2">
      <c r="A316" s="116" t="s">
        <v>472</v>
      </c>
      <c r="B316" s="122" t="s">
        <v>42</v>
      </c>
      <c r="C316" s="15"/>
      <c r="D316" s="35"/>
      <c r="E316" s="141">
        <v>1</v>
      </c>
      <c r="F316" s="142"/>
      <c r="G316" s="143">
        <f t="shared" si="250"/>
        <v>1</v>
      </c>
      <c r="H316" s="141">
        <v>1</v>
      </c>
      <c r="I316" s="142" t="s">
        <v>226</v>
      </c>
      <c r="J316" s="144">
        <f>SUMIF(exportMMB!D:D,budgetMMB!A316,exportMMB!F:F)</f>
        <v>0</v>
      </c>
      <c r="K316" s="64">
        <f t="shared" si="241"/>
        <v>0</v>
      </c>
      <c r="N316" s="13">
        <f t="shared" si="242"/>
        <v>0</v>
      </c>
      <c r="O316" s="13">
        <f t="shared" si="243"/>
        <v>0</v>
      </c>
      <c r="P316" s="13">
        <f t="shared" si="244"/>
        <v>0</v>
      </c>
      <c r="Q316" s="13">
        <f t="shared" si="245"/>
        <v>0</v>
      </c>
      <c r="R316" s="13">
        <f t="shared" si="246"/>
        <v>0</v>
      </c>
      <c r="S316" s="14">
        <f t="shared" si="247"/>
        <v>0</v>
      </c>
      <c r="T316" s="86"/>
      <c r="U316" s="64">
        <f t="shared" si="248"/>
        <v>0</v>
      </c>
      <c r="V316" s="103"/>
      <c r="W316" s="103"/>
      <c r="X316" s="103"/>
      <c r="Y316" s="103"/>
      <c r="Z316" s="105">
        <f t="shared" si="222"/>
        <v>0</v>
      </c>
      <c r="AA316" s="103">
        <f t="shared" si="249"/>
        <v>0</v>
      </c>
    </row>
    <row r="317" spans="1:27" x14ac:dyDescent="0.2">
      <c r="A317" s="116">
        <v>2939</v>
      </c>
      <c r="B317" s="122" t="s">
        <v>60</v>
      </c>
      <c r="C317" s="15"/>
      <c r="E317" s="141">
        <v>1</v>
      </c>
      <c r="F317" s="142"/>
      <c r="G317" s="143">
        <f t="shared" si="250"/>
        <v>1</v>
      </c>
      <c r="H317" s="141">
        <v>1</v>
      </c>
      <c r="I317" s="142" t="s">
        <v>226</v>
      </c>
      <c r="J317" s="144">
        <f>SUMIF(exportMMB!D:D,budgetMMB!A317,exportMMB!F:F)</f>
        <v>0</v>
      </c>
      <c r="K317" s="64">
        <f t="shared" si="241"/>
        <v>0</v>
      </c>
      <c r="N317" s="13">
        <f t="shared" si="242"/>
        <v>0</v>
      </c>
      <c r="O317" s="13">
        <f t="shared" si="243"/>
        <v>0</v>
      </c>
      <c r="P317" s="13">
        <f t="shared" si="244"/>
        <v>0</v>
      </c>
      <c r="Q317" s="13">
        <f t="shared" si="245"/>
        <v>0</v>
      </c>
      <c r="R317" s="13">
        <f t="shared" si="246"/>
        <v>0</v>
      </c>
      <c r="S317" s="14">
        <f t="shared" si="247"/>
        <v>0</v>
      </c>
      <c r="T317" s="86"/>
      <c r="U317" s="64">
        <f t="shared" si="248"/>
        <v>0</v>
      </c>
      <c r="V317" s="103"/>
      <c r="W317" s="103"/>
      <c r="X317" s="103"/>
      <c r="Y317" s="103"/>
      <c r="Z317" s="105">
        <f t="shared" si="222"/>
        <v>0</v>
      </c>
      <c r="AA317" s="103">
        <f t="shared" si="249"/>
        <v>0</v>
      </c>
    </row>
    <row r="318" spans="1:27" x14ac:dyDescent="0.2">
      <c r="A318" s="116">
        <v>2940</v>
      </c>
      <c r="B318" s="122" t="s">
        <v>73</v>
      </c>
      <c r="C318" s="15"/>
      <c r="E318" s="141">
        <v>1</v>
      </c>
      <c r="F318" s="142"/>
      <c r="G318" s="143">
        <f t="shared" si="250"/>
        <v>1</v>
      </c>
      <c r="H318" s="141">
        <v>1</v>
      </c>
      <c r="I318" s="142" t="s">
        <v>226</v>
      </c>
      <c r="J318" s="144">
        <f>SUMIF(exportMMB!D:D,budgetMMB!A318,exportMMB!F:F)</f>
        <v>0</v>
      </c>
      <c r="K318" s="64">
        <f t="shared" si="241"/>
        <v>0</v>
      </c>
      <c r="N318" s="13">
        <f t="shared" si="242"/>
        <v>0</v>
      </c>
      <c r="O318" s="13">
        <f t="shared" si="243"/>
        <v>0</v>
      </c>
      <c r="P318" s="13">
        <f t="shared" si="244"/>
        <v>0</v>
      </c>
      <c r="Q318" s="13">
        <f t="shared" si="245"/>
        <v>0</v>
      </c>
      <c r="R318" s="13">
        <f t="shared" si="246"/>
        <v>0</v>
      </c>
      <c r="S318" s="14">
        <f t="shared" si="247"/>
        <v>0</v>
      </c>
      <c r="T318" s="86"/>
      <c r="U318" s="64">
        <f t="shared" si="248"/>
        <v>0</v>
      </c>
      <c r="V318" s="103"/>
      <c r="W318" s="103"/>
      <c r="X318" s="103"/>
      <c r="Y318" s="103"/>
      <c r="Z318" s="105">
        <f t="shared" si="222"/>
        <v>0</v>
      </c>
      <c r="AA318" s="103">
        <f t="shared" si="249"/>
        <v>0</v>
      </c>
    </row>
    <row r="319" spans="1:27" x14ac:dyDescent="0.2">
      <c r="A319" s="116">
        <v>2941</v>
      </c>
      <c r="B319" s="122" t="s">
        <v>43</v>
      </c>
      <c r="C319" s="15"/>
      <c r="E319" s="141">
        <v>1</v>
      </c>
      <c r="F319" s="142"/>
      <c r="G319" s="143">
        <f t="shared" si="250"/>
        <v>1</v>
      </c>
      <c r="H319" s="141">
        <v>1</v>
      </c>
      <c r="I319" s="142" t="s">
        <v>226</v>
      </c>
      <c r="J319" s="144">
        <f>SUMIF(exportMMB!D:D,budgetMMB!A319,exportMMB!F:F)</f>
        <v>0</v>
      </c>
      <c r="K319" s="64">
        <f t="shared" si="241"/>
        <v>0</v>
      </c>
      <c r="N319" s="13">
        <f t="shared" si="242"/>
        <v>0</v>
      </c>
      <c r="O319" s="13">
        <f t="shared" si="243"/>
        <v>0</v>
      </c>
      <c r="P319" s="13">
        <f t="shared" si="244"/>
        <v>0</v>
      </c>
      <c r="Q319" s="13">
        <f t="shared" si="245"/>
        <v>0</v>
      </c>
      <c r="R319" s="13">
        <f t="shared" si="246"/>
        <v>0</v>
      </c>
      <c r="S319" s="14">
        <f t="shared" si="247"/>
        <v>0</v>
      </c>
      <c r="T319" s="86"/>
      <c r="U319" s="64">
        <f t="shared" si="248"/>
        <v>0</v>
      </c>
      <c r="V319" s="103"/>
      <c r="W319" s="103"/>
      <c r="X319" s="103"/>
      <c r="Y319" s="103"/>
      <c r="Z319" s="105">
        <f t="shared" si="222"/>
        <v>0</v>
      </c>
      <c r="AA319" s="103">
        <f t="shared" si="249"/>
        <v>0</v>
      </c>
    </row>
    <row r="320" spans="1:27" x14ac:dyDescent="0.2">
      <c r="A320" s="116">
        <v>2942</v>
      </c>
      <c r="B320" s="122" t="s">
        <v>44</v>
      </c>
      <c r="C320" s="15"/>
      <c r="E320" s="141">
        <v>1</v>
      </c>
      <c r="F320" s="142"/>
      <c r="G320" s="143">
        <f t="shared" si="250"/>
        <v>1</v>
      </c>
      <c r="H320" s="141">
        <v>1</v>
      </c>
      <c r="I320" s="142" t="s">
        <v>226</v>
      </c>
      <c r="J320" s="144">
        <f>SUMIF(exportMMB!D:D,budgetMMB!A320,exportMMB!F:F)</f>
        <v>0</v>
      </c>
      <c r="K320" s="64">
        <f t="shared" si="241"/>
        <v>0</v>
      </c>
      <c r="N320" s="13">
        <f t="shared" si="242"/>
        <v>0</v>
      </c>
      <c r="O320" s="13">
        <f t="shared" si="243"/>
        <v>0</v>
      </c>
      <c r="P320" s="13">
        <f t="shared" si="244"/>
        <v>0</v>
      </c>
      <c r="Q320" s="13">
        <f t="shared" si="245"/>
        <v>0</v>
      </c>
      <c r="R320" s="13">
        <f t="shared" si="246"/>
        <v>0</v>
      </c>
      <c r="S320" s="14">
        <f t="shared" si="247"/>
        <v>0</v>
      </c>
      <c r="T320" s="86"/>
      <c r="U320" s="64">
        <f t="shared" si="248"/>
        <v>0</v>
      </c>
      <c r="V320" s="103"/>
      <c r="W320" s="103"/>
      <c r="X320" s="103"/>
      <c r="Y320" s="103"/>
      <c r="Z320" s="105">
        <f t="shared" si="222"/>
        <v>0</v>
      </c>
      <c r="AA320" s="103">
        <f t="shared" si="249"/>
        <v>0</v>
      </c>
    </row>
    <row r="321" spans="1:27" x14ac:dyDescent="0.2">
      <c r="A321" s="116">
        <v>2943</v>
      </c>
      <c r="B321" s="122" t="s">
        <v>767</v>
      </c>
      <c r="C321" s="15"/>
      <c r="E321" s="141">
        <v>1</v>
      </c>
      <c r="F321" s="142"/>
      <c r="G321" s="143">
        <f t="shared" si="250"/>
        <v>1</v>
      </c>
      <c r="H321" s="141">
        <v>1</v>
      </c>
      <c r="I321" s="142" t="s">
        <v>226</v>
      </c>
      <c r="J321" s="144">
        <f>SUMIF(exportMMB!D:D,budgetMMB!A321,exportMMB!F:F)</f>
        <v>0</v>
      </c>
      <c r="K321" s="64">
        <f t="shared" si="241"/>
        <v>0</v>
      </c>
      <c r="N321" s="13">
        <f t="shared" si="242"/>
        <v>0</v>
      </c>
      <c r="O321" s="13">
        <f t="shared" si="243"/>
        <v>0</v>
      </c>
      <c r="P321" s="13">
        <f t="shared" si="244"/>
        <v>0</v>
      </c>
      <c r="Q321" s="13">
        <f t="shared" si="245"/>
        <v>0</v>
      </c>
      <c r="R321" s="13">
        <f t="shared" si="246"/>
        <v>0</v>
      </c>
      <c r="S321" s="14">
        <f t="shared" si="247"/>
        <v>0</v>
      </c>
      <c r="T321" s="86"/>
      <c r="U321" s="64">
        <f t="shared" si="248"/>
        <v>0</v>
      </c>
      <c r="V321" s="103"/>
      <c r="W321" s="103"/>
      <c r="X321" s="103"/>
      <c r="Y321" s="103"/>
      <c r="Z321" s="105">
        <f t="shared" si="222"/>
        <v>0</v>
      </c>
      <c r="AA321" s="103">
        <f t="shared" si="249"/>
        <v>0</v>
      </c>
    </row>
    <row r="322" spans="1:27" x14ac:dyDescent="0.2">
      <c r="A322" s="116">
        <v>2948</v>
      </c>
      <c r="B322" s="122" t="s">
        <v>74</v>
      </c>
      <c r="C322" s="15"/>
      <c r="E322" s="141">
        <v>1</v>
      </c>
      <c r="F322" s="142"/>
      <c r="G322" s="143">
        <f t="shared" si="250"/>
        <v>1</v>
      </c>
      <c r="H322" s="141">
        <v>1</v>
      </c>
      <c r="I322" s="142" t="s">
        <v>226</v>
      </c>
      <c r="J322" s="144">
        <f>SUMIF(exportMMB!D:D,budgetMMB!A322,exportMMB!F:F)</f>
        <v>0</v>
      </c>
      <c r="K322" s="64">
        <f t="shared" si="241"/>
        <v>0</v>
      </c>
      <c r="N322" s="13">
        <f t="shared" si="242"/>
        <v>0</v>
      </c>
      <c r="O322" s="13">
        <f t="shared" si="243"/>
        <v>0</v>
      </c>
      <c r="P322" s="13">
        <f t="shared" si="244"/>
        <v>0</v>
      </c>
      <c r="Q322" s="13">
        <f t="shared" si="245"/>
        <v>0</v>
      </c>
      <c r="R322" s="13">
        <f t="shared" si="246"/>
        <v>0</v>
      </c>
      <c r="S322" s="14">
        <f t="shared" si="247"/>
        <v>0</v>
      </c>
      <c r="T322" s="86"/>
      <c r="U322" s="64">
        <f t="shared" si="248"/>
        <v>0</v>
      </c>
      <c r="V322" s="103"/>
      <c r="W322" s="103"/>
      <c r="X322" s="103"/>
      <c r="Y322" s="103"/>
      <c r="Z322" s="105">
        <f t="shared" si="222"/>
        <v>0</v>
      </c>
      <c r="AA322" s="103">
        <f t="shared" si="249"/>
        <v>0</v>
      </c>
    </row>
    <row r="323" spans="1:27" x14ac:dyDescent="0.2">
      <c r="A323" s="116">
        <v>2949</v>
      </c>
      <c r="B323" s="122" t="s">
        <v>75</v>
      </c>
      <c r="C323" s="15"/>
      <c r="E323" s="141">
        <v>1</v>
      </c>
      <c r="F323" s="142"/>
      <c r="G323" s="143">
        <f t="shared" ref="G323:G325" si="251">SUM(D323:F323)</f>
        <v>1</v>
      </c>
      <c r="H323" s="141">
        <v>1</v>
      </c>
      <c r="I323" s="142" t="s">
        <v>226</v>
      </c>
      <c r="J323" s="144">
        <f>SUMIF(exportMMB!D:D,budgetMMB!A323,exportMMB!F:F)</f>
        <v>0</v>
      </c>
      <c r="K323" s="64">
        <f t="shared" si="241"/>
        <v>0</v>
      </c>
      <c r="N323" s="13">
        <f t="shared" si="242"/>
        <v>0</v>
      </c>
      <c r="O323" s="13">
        <f t="shared" si="243"/>
        <v>0</v>
      </c>
      <c r="P323" s="13">
        <f t="shared" si="244"/>
        <v>0</v>
      </c>
      <c r="Q323" s="13">
        <f t="shared" si="245"/>
        <v>0</v>
      </c>
      <c r="R323" s="13">
        <f t="shared" si="246"/>
        <v>0</v>
      </c>
      <c r="S323" s="14">
        <f t="shared" si="247"/>
        <v>0</v>
      </c>
      <c r="T323" s="86"/>
      <c r="U323" s="64">
        <f t="shared" si="248"/>
        <v>0</v>
      </c>
      <c r="V323" s="103"/>
      <c r="W323" s="103"/>
      <c r="X323" s="103"/>
      <c r="Y323" s="103"/>
      <c r="Z323" s="105">
        <f t="shared" si="222"/>
        <v>0</v>
      </c>
      <c r="AA323" s="103">
        <f t="shared" si="249"/>
        <v>0</v>
      </c>
    </row>
    <row r="324" spans="1:27" x14ac:dyDescent="0.2">
      <c r="A324" s="116">
        <v>2983</v>
      </c>
      <c r="B324" s="122" t="s">
        <v>76</v>
      </c>
      <c r="C324" s="15"/>
      <c r="E324" s="141">
        <v>1</v>
      </c>
      <c r="F324" s="142"/>
      <c r="G324" s="143">
        <f t="shared" si="251"/>
        <v>1</v>
      </c>
      <c r="H324" s="141">
        <v>1</v>
      </c>
      <c r="I324" s="142" t="s">
        <v>226</v>
      </c>
      <c r="J324" s="144">
        <f>SUMIF(exportMMB!D:D,budgetMMB!A324,exportMMB!F:F)</f>
        <v>0</v>
      </c>
      <c r="K324" s="64">
        <f t="shared" si="241"/>
        <v>0</v>
      </c>
      <c r="N324" s="13">
        <f t="shared" si="242"/>
        <v>0</v>
      </c>
      <c r="O324" s="13">
        <f t="shared" si="243"/>
        <v>0</v>
      </c>
      <c r="P324" s="13">
        <f t="shared" si="244"/>
        <v>0</v>
      </c>
      <c r="Q324" s="13">
        <f t="shared" si="245"/>
        <v>0</v>
      </c>
      <c r="R324" s="13">
        <f t="shared" si="246"/>
        <v>0</v>
      </c>
      <c r="S324" s="14">
        <f t="shared" si="247"/>
        <v>0</v>
      </c>
      <c r="T324" s="86"/>
      <c r="U324" s="64">
        <f t="shared" si="248"/>
        <v>0</v>
      </c>
      <c r="V324" s="103"/>
      <c r="W324" s="103"/>
      <c r="X324" s="103"/>
      <c r="Y324" s="103"/>
      <c r="Z324" s="105">
        <f t="shared" si="222"/>
        <v>0</v>
      </c>
      <c r="AA324" s="103">
        <f t="shared" si="249"/>
        <v>0</v>
      </c>
    </row>
    <row r="325" spans="1:27" x14ac:dyDescent="0.2">
      <c r="A325" s="116">
        <v>2997</v>
      </c>
      <c r="B325" s="122" t="s">
        <v>161</v>
      </c>
      <c r="C325" s="15"/>
      <c r="E325" s="141">
        <v>1</v>
      </c>
      <c r="F325" s="142"/>
      <c r="G325" s="143">
        <f t="shared" si="251"/>
        <v>1</v>
      </c>
      <c r="H325" s="141">
        <v>1</v>
      </c>
      <c r="I325" s="142" t="s">
        <v>226</v>
      </c>
      <c r="J325" s="144">
        <f>SUMIF(exportMMB!D:D,budgetMMB!A325,exportMMB!F:F)</f>
        <v>0</v>
      </c>
      <c r="K325" s="64">
        <f t="shared" si="241"/>
        <v>0</v>
      </c>
      <c r="N325" s="13">
        <f t="shared" si="242"/>
        <v>0</v>
      </c>
      <c r="O325" s="13">
        <f t="shared" si="243"/>
        <v>0</v>
      </c>
      <c r="P325" s="13">
        <f t="shared" si="244"/>
        <v>0</v>
      </c>
      <c r="Q325" s="13">
        <f t="shared" si="245"/>
        <v>0</v>
      </c>
      <c r="R325" s="13">
        <f t="shared" si="246"/>
        <v>0</v>
      </c>
      <c r="S325" s="14">
        <v>0</v>
      </c>
      <c r="T325" s="86"/>
      <c r="U325" s="64">
        <f t="shared" si="248"/>
        <v>0</v>
      </c>
      <c r="V325" s="103"/>
      <c r="W325" s="103"/>
      <c r="X325" s="103"/>
      <c r="Y325" s="103"/>
      <c r="Z325" s="105">
        <f t="shared" si="222"/>
        <v>0</v>
      </c>
      <c r="AA325" s="111"/>
    </row>
    <row r="326" spans="1:27" x14ac:dyDescent="0.2">
      <c r="A326" s="116"/>
      <c r="B326" s="124" t="s">
        <v>265</v>
      </c>
      <c r="C326" s="15"/>
      <c r="E326" s="141"/>
      <c r="F326" s="142"/>
      <c r="G326" s="143"/>
      <c r="H326" s="141"/>
      <c r="I326" s="142"/>
      <c r="J326" s="144"/>
      <c r="K326" s="66">
        <f>SUM(K312:K325)</f>
        <v>0</v>
      </c>
      <c r="L326" s="22"/>
      <c r="M326" s="22"/>
      <c r="N326" s="22">
        <f t="shared" ref="N326:Z326" si="252">SUM(N312:N325)</f>
        <v>0</v>
      </c>
      <c r="O326" s="22">
        <f t="shared" si="252"/>
        <v>0</v>
      </c>
      <c r="P326" s="22">
        <f t="shared" si="252"/>
        <v>0</v>
      </c>
      <c r="Q326" s="22">
        <f t="shared" si="252"/>
        <v>0</v>
      </c>
      <c r="R326" s="22">
        <f t="shared" si="252"/>
        <v>0</v>
      </c>
      <c r="S326" s="23">
        <f t="shared" si="252"/>
        <v>0</v>
      </c>
      <c r="T326" s="85">
        <f t="shared" si="252"/>
        <v>0</v>
      </c>
      <c r="U326" s="66">
        <f t="shared" si="252"/>
        <v>0</v>
      </c>
      <c r="V326" s="112">
        <f t="shared" si="252"/>
        <v>0</v>
      </c>
      <c r="W326" s="112">
        <f t="shared" si="252"/>
        <v>0</v>
      </c>
      <c r="X326" s="112"/>
      <c r="Y326" s="112">
        <f t="shared" si="252"/>
        <v>0</v>
      </c>
      <c r="Z326" s="66">
        <f t="shared" si="252"/>
        <v>0</v>
      </c>
      <c r="AA326" s="112">
        <f>SUM(AA312:AA325)</f>
        <v>0</v>
      </c>
    </row>
    <row r="327" spans="1:27" x14ac:dyDescent="0.2">
      <c r="A327" s="116"/>
      <c r="B327" s="122"/>
      <c r="C327" s="15"/>
      <c r="E327" s="141"/>
      <c r="F327" s="142"/>
      <c r="G327" s="143"/>
      <c r="H327" s="141"/>
      <c r="I327" s="141"/>
      <c r="J327" s="144"/>
      <c r="P327" s="13"/>
      <c r="T327" s="86"/>
      <c r="U327" s="64"/>
      <c r="V327" s="103"/>
      <c r="W327" s="103"/>
      <c r="X327" s="103"/>
      <c r="Y327" s="103"/>
      <c r="AA327" s="103"/>
    </row>
    <row r="328" spans="1:27" x14ac:dyDescent="0.2">
      <c r="A328" s="118" t="s">
        <v>203</v>
      </c>
      <c r="B328" s="98" t="s">
        <v>239</v>
      </c>
      <c r="C328" s="15"/>
      <c r="E328" s="141"/>
      <c r="F328" s="142"/>
      <c r="G328" s="143"/>
      <c r="H328" s="141"/>
      <c r="I328" s="142"/>
      <c r="J328" s="144"/>
      <c r="P328" s="13"/>
      <c r="T328" s="86"/>
      <c r="U328" s="64"/>
      <c r="V328" s="103"/>
      <c r="W328" s="103"/>
      <c r="X328" s="103"/>
      <c r="Y328" s="103"/>
      <c r="AA328" s="103"/>
    </row>
    <row r="329" spans="1:27" x14ac:dyDescent="0.2">
      <c r="A329" s="116" t="s">
        <v>177</v>
      </c>
      <c r="B329" s="122" t="s">
        <v>473</v>
      </c>
      <c r="C329" s="15"/>
      <c r="E329" s="141">
        <v>1</v>
      </c>
      <c r="F329" s="142"/>
      <c r="G329" s="143">
        <f t="shared" ref="G329:G334" si="253">SUM(D329:F329)</f>
        <v>1</v>
      </c>
      <c r="H329" s="141">
        <v>1</v>
      </c>
      <c r="I329" s="142" t="s">
        <v>226</v>
      </c>
      <c r="J329" s="144">
        <f>SUMIF(exportMMB!D:D,budgetMMB!A329,exportMMB!F:F)</f>
        <v>0</v>
      </c>
      <c r="K329" s="64">
        <f t="shared" ref="K329:K343" si="254">G329*H329*J329</f>
        <v>0</v>
      </c>
      <c r="N329" s="13">
        <f t="shared" ref="N329:N343" si="255">L329+M329</f>
        <v>0</v>
      </c>
      <c r="O329" s="13">
        <f t="shared" ref="O329:O343" si="256">MAX(K329-N329,0)</f>
        <v>0</v>
      </c>
      <c r="P329" s="13">
        <f t="shared" ref="P329:P343" si="257">N329+O329</f>
        <v>0</v>
      </c>
      <c r="Q329" s="13">
        <f t="shared" ref="Q329:Q343" si="258">K329-P329</f>
        <v>0</v>
      </c>
      <c r="R329" s="13">
        <f t="shared" ref="R329:R343" si="259">S329-K329</f>
        <v>0</v>
      </c>
      <c r="S329" s="14">
        <f t="shared" ref="S329:S342" si="260">K329</f>
        <v>0</v>
      </c>
      <c r="T329" s="86"/>
      <c r="U329" s="64">
        <f t="shared" ref="U329:U343" si="261">MAX(K329-SUM(V329:Y329),0)</f>
        <v>0</v>
      </c>
      <c r="V329" s="103"/>
      <c r="W329" s="103"/>
      <c r="X329" s="103"/>
      <c r="Y329" s="103"/>
      <c r="Z329" s="105">
        <f t="shared" si="222"/>
        <v>0</v>
      </c>
      <c r="AA329" s="103">
        <f t="shared" ref="AA329:AA342" si="262">U329</f>
        <v>0</v>
      </c>
    </row>
    <row r="330" spans="1:27" x14ac:dyDescent="0.2">
      <c r="A330" s="116">
        <v>3002</v>
      </c>
      <c r="B330" s="122" t="s">
        <v>768</v>
      </c>
      <c r="C330" s="15"/>
      <c r="E330" s="141">
        <v>1</v>
      </c>
      <c r="F330" s="142"/>
      <c r="G330" s="143">
        <f t="shared" si="253"/>
        <v>1</v>
      </c>
      <c r="H330" s="141">
        <v>1</v>
      </c>
      <c r="I330" s="142" t="s">
        <v>226</v>
      </c>
      <c r="J330" s="144">
        <f>SUMIF(exportMMB!D:D,budgetMMB!A330,exportMMB!F:F)</f>
        <v>0</v>
      </c>
      <c r="K330" s="64">
        <f t="shared" si="254"/>
        <v>0</v>
      </c>
      <c r="N330" s="13">
        <f t="shared" si="255"/>
        <v>0</v>
      </c>
      <c r="O330" s="13">
        <f t="shared" si="256"/>
        <v>0</v>
      </c>
      <c r="P330" s="13">
        <f t="shared" si="257"/>
        <v>0</v>
      </c>
      <c r="Q330" s="13">
        <f t="shared" si="258"/>
        <v>0</v>
      </c>
      <c r="R330" s="13">
        <f t="shared" si="259"/>
        <v>0</v>
      </c>
      <c r="S330" s="14">
        <f t="shared" si="260"/>
        <v>0</v>
      </c>
      <c r="T330" s="86"/>
      <c r="U330" s="64">
        <f t="shared" si="261"/>
        <v>0</v>
      </c>
      <c r="V330" s="103"/>
      <c r="W330" s="103"/>
      <c r="X330" s="103"/>
      <c r="Y330" s="103"/>
      <c r="Z330" s="105">
        <f t="shared" si="222"/>
        <v>0</v>
      </c>
      <c r="AA330" s="103">
        <f t="shared" si="262"/>
        <v>0</v>
      </c>
    </row>
    <row r="331" spans="1:27" x14ac:dyDescent="0.2">
      <c r="A331" s="116" t="s">
        <v>182</v>
      </c>
      <c r="B331" s="122" t="s">
        <v>660</v>
      </c>
      <c r="C331" s="15"/>
      <c r="E331" s="141">
        <v>1</v>
      </c>
      <c r="F331" s="142"/>
      <c r="G331" s="143">
        <f t="shared" si="253"/>
        <v>1</v>
      </c>
      <c r="H331" s="141">
        <v>1</v>
      </c>
      <c r="I331" s="142" t="s">
        <v>226</v>
      </c>
      <c r="J331" s="144">
        <f>SUMIF(exportMMB!D:D,budgetMMB!A331,exportMMB!F:F)</f>
        <v>0</v>
      </c>
      <c r="K331" s="64">
        <f t="shared" si="254"/>
        <v>0</v>
      </c>
      <c r="N331" s="13">
        <f t="shared" si="255"/>
        <v>0</v>
      </c>
      <c r="O331" s="13">
        <f t="shared" si="256"/>
        <v>0</v>
      </c>
      <c r="P331" s="13">
        <f t="shared" si="257"/>
        <v>0</v>
      </c>
      <c r="Q331" s="13">
        <f t="shared" si="258"/>
        <v>0</v>
      </c>
      <c r="R331" s="13">
        <f t="shared" si="259"/>
        <v>0</v>
      </c>
      <c r="S331" s="14">
        <f t="shared" si="260"/>
        <v>0</v>
      </c>
      <c r="T331" s="86"/>
      <c r="U331" s="64">
        <f t="shared" si="261"/>
        <v>0</v>
      </c>
      <c r="V331" s="103"/>
      <c r="W331" s="103"/>
      <c r="X331" s="103"/>
      <c r="Y331" s="103"/>
      <c r="Z331" s="105">
        <f t="shared" si="222"/>
        <v>0</v>
      </c>
      <c r="AA331" s="103">
        <f t="shared" si="262"/>
        <v>0</v>
      </c>
    </row>
    <row r="332" spans="1:27" x14ac:dyDescent="0.2">
      <c r="A332" s="116">
        <v>3005</v>
      </c>
      <c r="B332" s="122" t="s">
        <v>769</v>
      </c>
      <c r="C332" s="15"/>
      <c r="E332" s="141">
        <v>1</v>
      </c>
      <c r="F332" s="142"/>
      <c r="G332" s="143">
        <f t="shared" si="253"/>
        <v>1</v>
      </c>
      <c r="H332" s="141">
        <v>1</v>
      </c>
      <c r="I332" s="142" t="s">
        <v>226</v>
      </c>
      <c r="J332" s="144">
        <f>SUMIF(exportMMB!D:D,budgetMMB!A332,exportMMB!F:F)</f>
        <v>0</v>
      </c>
      <c r="K332" s="64">
        <f t="shared" si="254"/>
        <v>0</v>
      </c>
      <c r="N332" s="13">
        <f t="shared" si="255"/>
        <v>0</v>
      </c>
      <c r="O332" s="13">
        <f t="shared" si="256"/>
        <v>0</v>
      </c>
      <c r="P332" s="13">
        <f t="shared" si="257"/>
        <v>0</v>
      </c>
      <c r="Q332" s="13">
        <f t="shared" si="258"/>
        <v>0</v>
      </c>
      <c r="R332" s="13">
        <f t="shared" si="259"/>
        <v>0</v>
      </c>
      <c r="S332" s="14">
        <f t="shared" si="260"/>
        <v>0</v>
      </c>
      <c r="T332" s="86"/>
      <c r="U332" s="64">
        <f t="shared" si="261"/>
        <v>0</v>
      </c>
      <c r="V332" s="103"/>
      <c r="W332" s="103"/>
      <c r="X332" s="103"/>
      <c r="Y332" s="103"/>
      <c r="Z332" s="105">
        <f t="shared" si="222"/>
        <v>0</v>
      </c>
      <c r="AA332" s="103">
        <f t="shared" si="262"/>
        <v>0</v>
      </c>
    </row>
    <row r="333" spans="1:27" x14ac:dyDescent="0.2">
      <c r="A333" s="116" t="s">
        <v>474</v>
      </c>
      <c r="B333" s="122" t="s">
        <v>475</v>
      </c>
      <c r="C333" s="15"/>
      <c r="D333" s="35"/>
      <c r="E333" s="141">
        <v>1</v>
      </c>
      <c r="F333" s="142"/>
      <c r="G333" s="143">
        <f t="shared" si="253"/>
        <v>1</v>
      </c>
      <c r="H333" s="141">
        <v>1</v>
      </c>
      <c r="I333" s="142" t="s">
        <v>226</v>
      </c>
      <c r="J333" s="144">
        <f>SUMIF(exportMMB!D:D,budgetMMB!A333,exportMMB!F:F)</f>
        <v>0</v>
      </c>
      <c r="K333" s="64">
        <f t="shared" si="254"/>
        <v>0</v>
      </c>
      <c r="N333" s="13">
        <f t="shared" si="255"/>
        <v>0</v>
      </c>
      <c r="O333" s="13">
        <f t="shared" si="256"/>
        <v>0</v>
      </c>
      <c r="P333" s="13">
        <f t="shared" si="257"/>
        <v>0</v>
      </c>
      <c r="Q333" s="13">
        <f t="shared" si="258"/>
        <v>0</v>
      </c>
      <c r="R333" s="13">
        <f t="shared" si="259"/>
        <v>0</v>
      </c>
      <c r="S333" s="14">
        <f t="shared" si="260"/>
        <v>0</v>
      </c>
      <c r="T333" s="86"/>
      <c r="U333" s="64">
        <f t="shared" si="261"/>
        <v>0</v>
      </c>
      <c r="V333" s="103"/>
      <c r="W333" s="103"/>
      <c r="X333" s="103"/>
      <c r="Y333" s="103"/>
      <c r="Z333" s="105">
        <f t="shared" si="222"/>
        <v>0</v>
      </c>
      <c r="AA333" s="103">
        <f t="shared" si="262"/>
        <v>0</v>
      </c>
    </row>
    <row r="334" spans="1:27" x14ac:dyDescent="0.2">
      <c r="A334" s="116" t="s">
        <v>477</v>
      </c>
      <c r="B334" s="122" t="s">
        <v>476</v>
      </c>
      <c r="C334" s="15"/>
      <c r="D334" s="35"/>
      <c r="E334" s="141">
        <v>1</v>
      </c>
      <c r="F334" s="142"/>
      <c r="G334" s="143">
        <f t="shared" si="253"/>
        <v>1</v>
      </c>
      <c r="H334" s="141">
        <v>1</v>
      </c>
      <c r="I334" s="142" t="s">
        <v>226</v>
      </c>
      <c r="J334" s="144">
        <f>SUMIF(exportMMB!D:D,budgetMMB!A334,exportMMB!F:F)</f>
        <v>0</v>
      </c>
      <c r="K334" s="64">
        <f t="shared" si="254"/>
        <v>0</v>
      </c>
      <c r="N334" s="13">
        <f t="shared" si="255"/>
        <v>0</v>
      </c>
      <c r="O334" s="13">
        <f t="shared" si="256"/>
        <v>0</v>
      </c>
      <c r="P334" s="13">
        <f t="shared" si="257"/>
        <v>0</v>
      </c>
      <c r="Q334" s="13">
        <f t="shared" si="258"/>
        <v>0</v>
      </c>
      <c r="R334" s="13">
        <f t="shared" si="259"/>
        <v>0</v>
      </c>
      <c r="S334" s="14">
        <f t="shared" si="260"/>
        <v>0</v>
      </c>
      <c r="T334" s="86"/>
      <c r="U334" s="64">
        <f t="shared" si="261"/>
        <v>0</v>
      </c>
      <c r="V334" s="103"/>
      <c r="W334" s="103"/>
      <c r="X334" s="103"/>
      <c r="Y334" s="103"/>
      <c r="Z334" s="105">
        <f t="shared" si="222"/>
        <v>0</v>
      </c>
      <c r="AA334" s="103">
        <f t="shared" si="262"/>
        <v>0</v>
      </c>
    </row>
    <row r="335" spans="1:27" x14ac:dyDescent="0.2">
      <c r="A335" s="116">
        <v>3010</v>
      </c>
      <c r="B335" s="122" t="s">
        <v>478</v>
      </c>
      <c r="C335" s="15"/>
      <c r="D335" s="35"/>
      <c r="E335" s="141">
        <v>1</v>
      </c>
      <c r="F335" s="142"/>
      <c r="G335" s="143">
        <f t="shared" ref="G335:G342" si="263">SUM(D335:F335)</f>
        <v>1</v>
      </c>
      <c r="H335" s="141">
        <v>1</v>
      </c>
      <c r="I335" s="142" t="s">
        <v>226</v>
      </c>
      <c r="J335" s="144">
        <f>SUMIF(exportMMB!D:D,budgetMMB!A335,exportMMB!F:F)</f>
        <v>0</v>
      </c>
      <c r="K335" s="64">
        <f t="shared" si="254"/>
        <v>0</v>
      </c>
      <c r="N335" s="13">
        <f t="shared" si="255"/>
        <v>0</v>
      </c>
      <c r="O335" s="13">
        <f t="shared" si="256"/>
        <v>0</v>
      </c>
      <c r="P335" s="13">
        <f t="shared" si="257"/>
        <v>0</v>
      </c>
      <c r="Q335" s="13">
        <f t="shared" si="258"/>
        <v>0</v>
      </c>
      <c r="R335" s="13">
        <f t="shared" si="259"/>
        <v>0</v>
      </c>
      <c r="S335" s="14">
        <f t="shared" si="260"/>
        <v>0</v>
      </c>
      <c r="T335" s="86"/>
      <c r="U335" s="64">
        <f t="shared" si="261"/>
        <v>0</v>
      </c>
      <c r="V335" s="103"/>
      <c r="W335" s="103"/>
      <c r="X335" s="103"/>
      <c r="Y335" s="103"/>
      <c r="Z335" s="105">
        <f t="shared" si="222"/>
        <v>0</v>
      </c>
      <c r="AA335" s="103">
        <f t="shared" si="262"/>
        <v>0</v>
      </c>
    </row>
    <row r="336" spans="1:27" x14ac:dyDescent="0.2">
      <c r="A336" s="116" t="s">
        <v>770</v>
      </c>
      <c r="B336" s="122" t="s">
        <v>920</v>
      </c>
      <c r="C336" s="15"/>
      <c r="D336" s="35"/>
      <c r="E336" s="141">
        <v>1</v>
      </c>
      <c r="F336" s="142"/>
      <c r="G336" s="143">
        <f t="shared" si="263"/>
        <v>1</v>
      </c>
      <c r="H336" s="141">
        <v>1</v>
      </c>
      <c r="I336" s="142" t="s">
        <v>226</v>
      </c>
      <c r="J336" s="144">
        <f>SUMIF(exportMMB!D:D,budgetMMB!A336,exportMMB!F:F)</f>
        <v>0</v>
      </c>
      <c r="K336" s="64">
        <f t="shared" si="254"/>
        <v>0</v>
      </c>
      <c r="N336" s="13">
        <f t="shared" si="255"/>
        <v>0</v>
      </c>
      <c r="O336" s="13">
        <f t="shared" si="256"/>
        <v>0</v>
      </c>
      <c r="P336" s="13">
        <f t="shared" si="257"/>
        <v>0</v>
      </c>
      <c r="Q336" s="13">
        <f t="shared" si="258"/>
        <v>0</v>
      </c>
      <c r="R336" s="13">
        <f t="shared" si="259"/>
        <v>0</v>
      </c>
      <c r="S336" s="14">
        <f t="shared" si="260"/>
        <v>0</v>
      </c>
      <c r="T336" s="86"/>
      <c r="U336" s="64">
        <f t="shared" si="261"/>
        <v>0</v>
      </c>
      <c r="V336" s="103"/>
      <c r="W336" s="103"/>
      <c r="X336" s="103"/>
      <c r="Y336" s="103"/>
      <c r="Z336" s="105">
        <f t="shared" si="222"/>
        <v>0</v>
      </c>
      <c r="AA336" s="103">
        <f t="shared" si="262"/>
        <v>0</v>
      </c>
    </row>
    <row r="337" spans="1:27" x14ac:dyDescent="0.2">
      <c r="A337" s="116" t="s">
        <v>479</v>
      </c>
      <c r="B337" s="122" t="s">
        <v>42</v>
      </c>
      <c r="C337" s="15"/>
      <c r="D337" s="35"/>
      <c r="E337" s="141">
        <v>1</v>
      </c>
      <c r="F337" s="142"/>
      <c r="G337" s="143">
        <f t="shared" si="263"/>
        <v>1</v>
      </c>
      <c r="H337" s="141">
        <v>1</v>
      </c>
      <c r="I337" s="142" t="s">
        <v>226</v>
      </c>
      <c r="J337" s="144">
        <f>SUMIF(exportMMB!D:D,budgetMMB!A337,exportMMB!F:F)</f>
        <v>0</v>
      </c>
      <c r="K337" s="64">
        <f t="shared" si="254"/>
        <v>0</v>
      </c>
      <c r="N337" s="13">
        <f t="shared" si="255"/>
        <v>0</v>
      </c>
      <c r="O337" s="13">
        <f t="shared" si="256"/>
        <v>0</v>
      </c>
      <c r="P337" s="13">
        <f t="shared" si="257"/>
        <v>0</v>
      </c>
      <c r="Q337" s="13">
        <f t="shared" si="258"/>
        <v>0</v>
      </c>
      <c r="R337" s="13">
        <f t="shared" si="259"/>
        <v>0</v>
      </c>
      <c r="S337" s="14">
        <f t="shared" si="260"/>
        <v>0</v>
      </c>
      <c r="T337" s="86"/>
      <c r="U337" s="64">
        <f t="shared" si="261"/>
        <v>0</v>
      </c>
      <c r="V337" s="103"/>
      <c r="W337" s="103"/>
      <c r="X337" s="103"/>
      <c r="Y337" s="103"/>
      <c r="Z337" s="105">
        <f t="shared" si="222"/>
        <v>0</v>
      </c>
      <c r="AA337" s="103">
        <f t="shared" si="262"/>
        <v>0</v>
      </c>
    </row>
    <row r="338" spans="1:27" x14ac:dyDescent="0.2">
      <c r="A338" s="116">
        <v>3039</v>
      </c>
      <c r="B338" s="122" t="s">
        <v>480</v>
      </c>
      <c r="C338" s="15"/>
      <c r="D338" s="35"/>
      <c r="E338" s="141">
        <v>1</v>
      </c>
      <c r="F338" s="142"/>
      <c r="G338" s="143">
        <f t="shared" si="263"/>
        <v>1</v>
      </c>
      <c r="H338" s="141">
        <v>1</v>
      </c>
      <c r="I338" s="142" t="s">
        <v>226</v>
      </c>
      <c r="J338" s="144">
        <f>SUMIF(exportMMB!D:D,budgetMMB!A338,exportMMB!F:F)</f>
        <v>0</v>
      </c>
      <c r="K338" s="64">
        <f t="shared" si="254"/>
        <v>0</v>
      </c>
      <c r="N338" s="13">
        <f t="shared" si="255"/>
        <v>0</v>
      </c>
      <c r="O338" s="13">
        <f t="shared" si="256"/>
        <v>0</v>
      </c>
      <c r="P338" s="13">
        <f t="shared" si="257"/>
        <v>0</v>
      </c>
      <c r="Q338" s="13">
        <f t="shared" si="258"/>
        <v>0</v>
      </c>
      <c r="R338" s="13">
        <f t="shared" si="259"/>
        <v>0</v>
      </c>
      <c r="S338" s="14">
        <f t="shared" si="260"/>
        <v>0</v>
      </c>
      <c r="T338" s="86"/>
      <c r="U338" s="64">
        <f t="shared" si="261"/>
        <v>0</v>
      </c>
      <c r="V338" s="103"/>
      <c r="W338" s="103"/>
      <c r="X338" s="103"/>
      <c r="Y338" s="103"/>
      <c r="Z338" s="105">
        <f t="shared" si="222"/>
        <v>0</v>
      </c>
      <c r="AA338" s="103">
        <f t="shared" si="262"/>
        <v>0</v>
      </c>
    </row>
    <row r="339" spans="1:27" x14ac:dyDescent="0.2">
      <c r="A339" s="116">
        <v>3040</v>
      </c>
      <c r="B339" s="122" t="s">
        <v>77</v>
      </c>
      <c r="C339" s="15"/>
      <c r="D339" s="35"/>
      <c r="E339" s="141">
        <v>1</v>
      </c>
      <c r="F339" s="142"/>
      <c r="G339" s="143">
        <f t="shared" si="263"/>
        <v>1</v>
      </c>
      <c r="H339" s="141">
        <v>1</v>
      </c>
      <c r="I339" s="142" t="s">
        <v>226</v>
      </c>
      <c r="J339" s="144">
        <f>SUMIF(exportMMB!D:D,budgetMMB!A339,exportMMB!F:F)</f>
        <v>0</v>
      </c>
      <c r="K339" s="64">
        <f t="shared" si="254"/>
        <v>0</v>
      </c>
      <c r="N339" s="13">
        <f t="shared" si="255"/>
        <v>0</v>
      </c>
      <c r="O339" s="13">
        <f t="shared" si="256"/>
        <v>0</v>
      </c>
      <c r="P339" s="13">
        <f t="shared" si="257"/>
        <v>0</v>
      </c>
      <c r="Q339" s="13">
        <f t="shared" si="258"/>
        <v>0</v>
      </c>
      <c r="R339" s="13">
        <f t="shared" si="259"/>
        <v>0</v>
      </c>
      <c r="S339" s="14">
        <f t="shared" si="260"/>
        <v>0</v>
      </c>
      <c r="T339" s="86"/>
      <c r="U339" s="64">
        <f t="shared" si="261"/>
        <v>0</v>
      </c>
      <c r="V339" s="103"/>
      <c r="W339" s="103"/>
      <c r="X339" s="103"/>
      <c r="Y339" s="103"/>
      <c r="Z339" s="105">
        <f t="shared" si="222"/>
        <v>0</v>
      </c>
      <c r="AA339" s="103">
        <f t="shared" si="262"/>
        <v>0</v>
      </c>
    </row>
    <row r="340" spans="1:27" x14ac:dyDescent="0.2">
      <c r="A340" s="116">
        <v>3044</v>
      </c>
      <c r="B340" s="122" t="s">
        <v>78</v>
      </c>
      <c r="C340" s="15"/>
      <c r="D340" s="35"/>
      <c r="E340" s="141">
        <v>1</v>
      </c>
      <c r="F340" s="142"/>
      <c r="G340" s="143">
        <f t="shared" si="263"/>
        <v>1</v>
      </c>
      <c r="H340" s="141">
        <v>1</v>
      </c>
      <c r="I340" s="142" t="s">
        <v>226</v>
      </c>
      <c r="J340" s="144">
        <f>SUMIF(exportMMB!D:D,budgetMMB!A340,exportMMB!F:F)</f>
        <v>0</v>
      </c>
      <c r="K340" s="64">
        <f t="shared" si="254"/>
        <v>0</v>
      </c>
      <c r="N340" s="13">
        <f t="shared" si="255"/>
        <v>0</v>
      </c>
      <c r="O340" s="13">
        <f t="shared" si="256"/>
        <v>0</v>
      </c>
      <c r="P340" s="13">
        <f t="shared" si="257"/>
        <v>0</v>
      </c>
      <c r="Q340" s="13">
        <f t="shared" si="258"/>
        <v>0</v>
      </c>
      <c r="R340" s="13">
        <f t="shared" si="259"/>
        <v>0</v>
      </c>
      <c r="S340" s="14">
        <f t="shared" si="260"/>
        <v>0</v>
      </c>
      <c r="T340" s="86"/>
      <c r="U340" s="64">
        <f t="shared" si="261"/>
        <v>0</v>
      </c>
      <c r="V340" s="103"/>
      <c r="W340" s="103"/>
      <c r="X340" s="103"/>
      <c r="Y340" s="103"/>
      <c r="Z340" s="105">
        <f t="shared" si="222"/>
        <v>0</v>
      </c>
      <c r="AA340" s="103">
        <f t="shared" si="262"/>
        <v>0</v>
      </c>
    </row>
    <row r="341" spans="1:27" x14ac:dyDescent="0.2">
      <c r="A341" s="116" t="s">
        <v>481</v>
      </c>
      <c r="B341" s="122" t="s">
        <v>482</v>
      </c>
      <c r="C341" s="15"/>
      <c r="D341" s="35"/>
      <c r="E341" s="141">
        <v>1</v>
      </c>
      <c r="F341" s="142"/>
      <c r="G341" s="143">
        <f t="shared" si="263"/>
        <v>1</v>
      </c>
      <c r="H341" s="141">
        <v>1</v>
      </c>
      <c r="I341" s="142" t="s">
        <v>226</v>
      </c>
      <c r="J341" s="144">
        <f>SUMIF(exportMMB!D:D,budgetMMB!A341,exportMMB!F:F)</f>
        <v>0</v>
      </c>
      <c r="K341" s="64">
        <f t="shared" si="254"/>
        <v>0</v>
      </c>
      <c r="N341" s="13">
        <f t="shared" si="255"/>
        <v>0</v>
      </c>
      <c r="O341" s="13">
        <f t="shared" si="256"/>
        <v>0</v>
      </c>
      <c r="P341" s="13">
        <f t="shared" si="257"/>
        <v>0</v>
      </c>
      <c r="Q341" s="13">
        <f t="shared" si="258"/>
        <v>0</v>
      </c>
      <c r="R341" s="13">
        <f t="shared" si="259"/>
        <v>0</v>
      </c>
      <c r="S341" s="14">
        <f t="shared" si="260"/>
        <v>0</v>
      </c>
      <c r="T341" s="86"/>
      <c r="U341" s="64">
        <f t="shared" si="261"/>
        <v>0</v>
      </c>
      <c r="V341" s="103"/>
      <c r="W341" s="103"/>
      <c r="X341" s="103"/>
      <c r="Y341" s="103"/>
      <c r="Z341" s="105">
        <f t="shared" ref="Z341:Z399" si="264">K341-SUM(U341:Y341)</f>
        <v>0</v>
      </c>
      <c r="AA341" s="103">
        <f t="shared" si="262"/>
        <v>0</v>
      </c>
    </row>
    <row r="342" spans="1:27" x14ac:dyDescent="0.2">
      <c r="A342" s="116">
        <v>3083</v>
      </c>
      <c r="B342" s="122" t="s">
        <v>79</v>
      </c>
      <c r="C342" s="15"/>
      <c r="D342" s="35"/>
      <c r="E342" s="141">
        <v>1</v>
      </c>
      <c r="F342" s="142"/>
      <c r="G342" s="143">
        <f t="shared" si="263"/>
        <v>1</v>
      </c>
      <c r="H342" s="141">
        <v>1</v>
      </c>
      <c r="I342" s="142" t="s">
        <v>226</v>
      </c>
      <c r="J342" s="144">
        <f>SUMIF(exportMMB!D:D,budgetMMB!A342,exportMMB!F:F)</f>
        <v>0</v>
      </c>
      <c r="K342" s="64">
        <f t="shared" si="254"/>
        <v>0</v>
      </c>
      <c r="N342" s="13">
        <f t="shared" si="255"/>
        <v>0</v>
      </c>
      <c r="O342" s="13">
        <f t="shared" si="256"/>
        <v>0</v>
      </c>
      <c r="P342" s="13">
        <f t="shared" si="257"/>
        <v>0</v>
      </c>
      <c r="Q342" s="13">
        <f t="shared" si="258"/>
        <v>0</v>
      </c>
      <c r="R342" s="13">
        <f t="shared" si="259"/>
        <v>0</v>
      </c>
      <c r="S342" s="14">
        <f t="shared" si="260"/>
        <v>0</v>
      </c>
      <c r="T342" s="86"/>
      <c r="U342" s="64">
        <f t="shared" si="261"/>
        <v>0</v>
      </c>
      <c r="V342" s="103"/>
      <c r="W342" s="103"/>
      <c r="X342" s="103"/>
      <c r="Y342" s="103"/>
      <c r="Z342" s="105">
        <f t="shared" si="264"/>
        <v>0</v>
      </c>
      <c r="AA342" s="103">
        <f t="shared" si="262"/>
        <v>0</v>
      </c>
    </row>
    <row r="343" spans="1:27" x14ac:dyDescent="0.2">
      <c r="A343" s="116">
        <v>3097</v>
      </c>
      <c r="B343" s="122" t="s">
        <v>771</v>
      </c>
      <c r="C343" s="15"/>
      <c r="D343" s="35"/>
      <c r="E343" s="141">
        <v>1</v>
      </c>
      <c r="F343" s="142"/>
      <c r="G343" s="143">
        <f t="shared" ref="G343:G347" si="265">SUM(D343:F343)</f>
        <v>1</v>
      </c>
      <c r="H343" s="141">
        <v>1</v>
      </c>
      <c r="I343" s="142" t="s">
        <v>226</v>
      </c>
      <c r="J343" s="144">
        <f>SUMIF(exportMMB!D:D,budgetMMB!A343,exportMMB!F:F)</f>
        <v>0</v>
      </c>
      <c r="K343" s="64">
        <f t="shared" si="254"/>
        <v>0</v>
      </c>
      <c r="N343" s="13">
        <f t="shared" si="255"/>
        <v>0</v>
      </c>
      <c r="O343" s="13">
        <f t="shared" si="256"/>
        <v>0</v>
      </c>
      <c r="P343" s="13">
        <f t="shared" si="257"/>
        <v>0</v>
      </c>
      <c r="Q343" s="13">
        <f t="shared" si="258"/>
        <v>0</v>
      </c>
      <c r="R343" s="13">
        <f t="shared" si="259"/>
        <v>0</v>
      </c>
      <c r="S343" s="14">
        <v>0</v>
      </c>
      <c r="T343" s="86"/>
      <c r="U343" s="64">
        <f t="shared" si="261"/>
        <v>0</v>
      </c>
      <c r="V343" s="103"/>
      <c r="W343" s="103"/>
      <c r="X343" s="103"/>
      <c r="Y343" s="103"/>
      <c r="Z343" s="105">
        <f t="shared" si="264"/>
        <v>0</v>
      </c>
      <c r="AA343" s="111"/>
    </row>
    <row r="344" spans="1:27" x14ac:dyDescent="0.2">
      <c r="A344" s="116"/>
      <c r="B344" s="124" t="s">
        <v>265</v>
      </c>
      <c r="C344" s="15"/>
      <c r="D344" s="35"/>
      <c r="E344" s="141"/>
      <c r="F344" s="142"/>
      <c r="G344" s="143"/>
      <c r="H344" s="141"/>
      <c r="I344" s="142"/>
      <c r="J344" s="144"/>
      <c r="K344" s="66">
        <f t="shared" ref="K344:Z344" si="266">SUM(K329:K343)</f>
        <v>0</v>
      </c>
      <c r="L344" s="22"/>
      <c r="M344" s="22"/>
      <c r="N344" s="22">
        <f t="shared" si="266"/>
        <v>0</v>
      </c>
      <c r="O344" s="22">
        <f t="shared" si="266"/>
        <v>0</v>
      </c>
      <c r="P344" s="22">
        <f t="shared" si="266"/>
        <v>0</v>
      </c>
      <c r="Q344" s="22">
        <f t="shared" si="266"/>
        <v>0</v>
      </c>
      <c r="R344" s="22">
        <f t="shared" si="266"/>
        <v>0</v>
      </c>
      <c r="S344" s="23">
        <f t="shared" si="266"/>
        <v>0</v>
      </c>
      <c r="T344" s="85">
        <f t="shared" si="266"/>
        <v>0</v>
      </c>
      <c r="U344" s="66">
        <f t="shared" si="266"/>
        <v>0</v>
      </c>
      <c r="V344" s="112">
        <f t="shared" si="266"/>
        <v>0</v>
      </c>
      <c r="W344" s="112">
        <f t="shared" si="266"/>
        <v>0</v>
      </c>
      <c r="X344" s="112"/>
      <c r="Y344" s="112">
        <f t="shared" si="266"/>
        <v>0</v>
      </c>
      <c r="Z344" s="66">
        <f t="shared" si="266"/>
        <v>0</v>
      </c>
      <c r="AA344" s="112">
        <f>SUM(AA329:AA343)</f>
        <v>0</v>
      </c>
    </row>
    <row r="345" spans="1:27" x14ac:dyDescent="0.2">
      <c r="A345" s="62"/>
      <c r="B345" s="122"/>
      <c r="C345" s="15"/>
      <c r="E345" s="141"/>
      <c r="F345" s="142"/>
      <c r="G345" s="143"/>
      <c r="H345" s="141"/>
      <c r="I345" s="141"/>
      <c r="J345" s="144"/>
      <c r="P345" s="13"/>
      <c r="T345" s="86"/>
      <c r="U345" s="64"/>
      <c r="V345" s="103"/>
      <c r="W345" s="103"/>
      <c r="X345" s="103"/>
      <c r="Y345" s="103"/>
      <c r="AA345" s="103"/>
    </row>
    <row r="346" spans="1:27" x14ac:dyDescent="0.2">
      <c r="A346" s="118" t="s">
        <v>198</v>
      </c>
      <c r="B346" s="98" t="s">
        <v>240</v>
      </c>
      <c r="C346" s="15"/>
      <c r="D346" s="35"/>
      <c r="E346" s="141"/>
      <c r="F346" s="142"/>
      <c r="G346" s="143"/>
      <c r="H346" s="141"/>
      <c r="I346" s="142"/>
      <c r="J346" s="144"/>
      <c r="K346" s="65"/>
      <c r="L346" s="17"/>
      <c r="M346" s="17"/>
      <c r="N346" s="17"/>
      <c r="O346" s="17"/>
      <c r="P346" s="17"/>
      <c r="Q346" s="17"/>
      <c r="R346" s="17"/>
      <c r="S346" s="34"/>
      <c r="T346" s="87"/>
      <c r="U346" s="65"/>
      <c r="V346" s="103"/>
      <c r="W346" s="103"/>
      <c r="X346" s="103"/>
      <c r="Y346" s="103"/>
      <c r="AA346" s="103"/>
    </row>
    <row r="347" spans="1:27" x14ac:dyDescent="0.2">
      <c r="A347" s="116" t="s">
        <v>176</v>
      </c>
      <c r="B347" s="122" t="s">
        <v>80</v>
      </c>
      <c r="C347" s="15"/>
      <c r="D347" s="35"/>
      <c r="E347" s="141">
        <v>1</v>
      </c>
      <c r="F347" s="142"/>
      <c r="G347" s="143">
        <f t="shared" si="265"/>
        <v>1</v>
      </c>
      <c r="H347" s="141">
        <v>1</v>
      </c>
      <c r="I347" s="142" t="s">
        <v>226</v>
      </c>
      <c r="J347" s="144">
        <f>SUMIF(exportMMB!D:D,budgetMMB!A347,exportMMB!F:F)</f>
        <v>0</v>
      </c>
      <c r="K347" s="64">
        <f t="shared" ref="K347:K367" si="267">G347*H347*J347</f>
        <v>0</v>
      </c>
      <c r="N347" s="13">
        <f t="shared" ref="N347:N367" si="268">L347+M347</f>
        <v>0</v>
      </c>
      <c r="O347" s="13">
        <f t="shared" ref="O347:O367" si="269">MAX(K347-N347,0)</f>
        <v>0</v>
      </c>
      <c r="P347" s="13">
        <f t="shared" ref="P347:P367" si="270">N347+O347</f>
        <v>0</v>
      </c>
      <c r="Q347" s="13">
        <f t="shared" ref="Q347:Q367" si="271">K347-P347</f>
        <v>0</v>
      </c>
      <c r="R347" s="13">
        <f t="shared" ref="R347:R367" si="272">S347-K347</f>
        <v>0</v>
      </c>
      <c r="S347" s="14">
        <f t="shared" ref="S347:S367" si="273">K347</f>
        <v>0</v>
      </c>
      <c r="T347" s="86"/>
      <c r="U347" s="64">
        <f t="shared" ref="U347:U367" si="274">MAX(K347-SUM(V347:Y347),0)</f>
        <v>0</v>
      </c>
      <c r="V347" s="103"/>
      <c r="W347" s="103"/>
      <c r="X347" s="103"/>
      <c r="Y347" s="103"/>
      <c r="Z347" s="105">
        <f t="shared" si="264"/>
        <v>0</v>
      </c>
      <c r="AA347" s="103">
        <f t="shared" ref="AA347:AA367" si="275">U347</f>
        <v>0</v>
      </c>
    </row>
    <row r="348" spans="1:27" x14ac:dyDescent="0.2">
      <c r="A348" s="116" t="s">
        <v>209</v>
      </c>
      <c r="B348" s="122" t="s">
        <v>81</v>
      </c>
      <c r="C348" s="15"/>
      <c r="D348" s="35"/>
      <c r="E348" s="141">
        <v>1</v>
      </c>
      <c r="F348" s="142"/>
      <c r="G348" s="143">
        <f t="shared" ref="G348" si="276">SUM(D348:F348)</f>
        <v>1</v>
      </c>
      <c r="H348" s="141">
        <v>1</v>
      </c>
      <c r="I348" s="142" t="s">
        <v>226</v>
      </c>
      <c r="J348" s="144">
        <f>SUMIF(exportMMB!D:D,budgetMMB!A348,exportMMB!F:F)</f>
        <v>0</v>
      </c>
      <c r="K348" s="64">
        <f t="shared" si="267"/>
        <v>0</v>
      </c>
      <c r="N348" s="13">
        <f t="shared" si="268"/>
        <v>0</v>
      </c>
      <c r="O348" s="13">
        <f t="shared" si="269"/>
        <v>0</v>
      </c>
      <c r="P348" s="13">
        <f t="shared" si="270"/>
        <v>0</v>
      </c>
      <c r="Q348" s="13">
        <f t="shared" si="271"/>
        <v>0</v>
      </c>
      <c r="R348" s="13">
        <f t="shared" si="272"/>
        <v>0</v>
      </c>
      <c r="S348" s="14">
        <f t="shared" si="273"/>
        <v>0</v>
      </c>
      <c r="T348" s="86"/>
      <c r="U348" s="64">
        <f t="shared" si="274"/>
        <v>0</v>
      </c>
      <c r="V348" s="103"/>
      <c r="W348" s="103"/>
      <c r="X348" s="103"/>
      <c r="Y348" s="103"/>
      <c r="Z348" s="105">
        <f t="shared" si="264"/>
        <v>0</v>
      </c>
      <c r="AA348" s="103">
        <f t="shared" si="275"/>
        <v>0</v>
      </c>
    </row>
    <row r="349" spans="1:27" x14ac:dyDescent="0.2">
      <c r="A349" s="116" t="s">
        <v>178</v>
      </c>
      <c r="B349" s="122" t="s">
        <v>82</v>
      </c>
      <c r="C349" s="15"/>
      <c r="E349" s="141">
        <v>1</v>
      </c>
      <c r="F349" s="142"/>
      <c r="G349" s="143">
        <f t="shared" ref="G349:G354" si="277">SUM(D349:F349)</f>
        <v>1</v>
      </c>
      <c r="H349" s="141">
        <v>1</v>
      </c>
      <c r="I349" s="142" t="s">
        <v>226</v>
      </c>
      <c r="J349" s="144">
        <f>SUMIF(exportMMB!D:D,budgetMMB!A349,exportMMB!F:F)</f>
        <v>0</v>
      </c>
      <c r="K349" s="64">
        <f t="shared" si="267"/>
        <v>0</v>
      </c>
      <c r="N349" s="13">
        <f t="shared" si="268"/>
        <v>0</v>
      </c>
      <c r="O349" s="13">
        <f t="shared" si="269"/>
        <v>0</v>
      </c>
      <c r="P349" s="13">
        <f t="shared" si="270"/>
        <v>0</v>
      </c>
      <c r="Q349" s="13">
        <f t="shared" si="271"/>
        <v>0</v>
      </c>
      <c r="R349" s="13">
        <f t="shared" si="272"/>
        <v>0</v>
      </c>
      <c r="S349" s="14">
        <f t="shared" si="273"/>
        <v>0</v>
      </c>
      <c r="T349" s="86"/>
      <c r="U349" s="64">
        <f t="shared" si="274"/>
        <v>0</v>
      </c>
      <c r="V349" s="103"/>
      <c r="W349" s="103"/>
      <c r="X349" s="103"/>
      <c r="Y349" s="103"/>
      <c r="Z349" s="105">
        <f t="shared" si="264"/>
        <v>0</v>
      </c>
      <c r="AA349" s="103">
        <f t="shared" si="275"/>
        <v>0</v>
      </c>
    </row>
    <row r="350" spans="1:27" x14ac:dyDescent="0.2">
      <c r="A350" s="116">
        <v>3204</v>
      </c>
      <c r="B350" s="122" t="s">
        <v>772</v>
      </c>
      <c r="C350" s="15"/>
      <c r="E350" s="141">
        <v>1</v>
      </c>
      <c r="F350" s="142"/>
      <c r="G350" s="143">
        <f t="shared" si="277"/>
        <v>1</v>
      </c>
      <c r="H350" s="141">
        <v>1</v>
      </c>
      <c r="I350" s="142" t="s">
        <v>226</v>
      </c>
      <c r="J350" s="144">
        <f>SUMIF(exportMMB!D:D,budgetMMB!A350,exportMMB!F:F)</f>
        <v>0</v>
      </c>
      <c r="K350" s="64">
        <f t="shared" si="267"/>
        <v>0</v>
      </c>
      <c r="N350" s="13">
        <f t="shared" si="268"/>
        <v>0</v>
      </c>
      <c r="O350" s="13">
        <f t="shared" si="269"/>
        <v>0</v>
      </c>
      <c r="P350" s="13">
        <f t="shared" si="270"/>
        <v>0</v>
      </c>
      <c r="Q350" s="13">
        <f t="shared" si="271"/>
        <v>0</v>
      </c>
      <c r="R350" s="13">
        <f t="shared" si="272"/>
        <v>0</v>
      </c>
      <c r="S350" s="14">
        <f t="shared" si="273"/>
        <v>0</v>
      </c>
      <c r="T350" s="86"/>
      <c r="U350" s="64">
        <f t="shared" si="274"/>
        <v>0</v>
      </c>
      <c r="V350" s="103"/>
      <c r="W350" s="103"/>
      <c r="X350" s="103"/>
      <c r="Y350" s="103"/>
      <c r="Z350" s="105">
        <f t="shared" ref="Z350" si="278">K350-SUM(U350:Y350)</f>
        <v>0</v>
      </c>
      <c r="AA350" s="103">
        <f t="shared" si="275"/>
        <v>0</v>
      </c>
    </row>
    <row r="351" spans="1:27" x14ac:dyDescent="0.2">
      <c r="A351" s="116">
        <v>3205</v>
      </c>
      <c r="B351" s="122" t="s">
        <v>83</v>
      </c>
      <c r="C351" s="15"/>
      <c r="E351" s="141">
        <v>1</v>
      </c>
      <c r="F351" s="142"/>
      <c r="G351" s="143">
        <f t="shared" si="277"/>
        <v>1</v>
      </c>
      <c r="H351" s="141">
        <v>1</v>
      </c>
      <c r="I351" s="142" t="s">
        <v>226</v>
      </c>
      <c r="J351" s="144">
        <f>SUMIF(exportMMB!D:D,budgetMMB!A351,exportMMB!F:F)</f>
        <v>0</v>
      </c>
      <c r="K351" s="64">
        <f t="shared" si="267"/>
        <v>0</v>
      </c>
      <c r="N351" s="13">
        <f t="shared" si="268"/>
        <v>0</v>
      </c>
      <c r="O351" s="13">
        <f t="shared" si="269"/>
        <v>0</v>
      </c>
      <c r="P351" s="13">
        <f t="shared" si="270"/>
        <v>0</v>
      </c>
      <c r="Q351" s="13">
        <f t="shared" si="271"/>
        <v>0</v>
      </c>
      <c r="R351" s="13">
        <f t="shared" si="272"/>
        <v>0</v>
      </c>
      <c r="S351" s="14">
        <f t="shared" si="273"/>
        <v>0</v>
      </c>
      <c r="T351" s="86"/>
      <c r="U351" s="64">
        <f t="shared" si="274"/>
        <v>0</v>
      </c>
      <c r="V351" s="103"/>
      <c r="W351" s="103"/>
      <c r="X351" s="103"/>
      <c r="Y351" s="103"/>
      <c r="Z351" s="105">
        <f t="shared" si="264"/>
        <v>0</v>
      </c>
      <c r="AA351" s="103">
        <f t="shared" si="275"/>
        <v>0</v>
      </c>
    </row>
    <row r="352" spans="1:27" x14ac:dyDescent="0.2">
      <c r="A352" s="116">
        <v>3208</v>
      </c>
      <c r="B352" s="122" t="s">
        <v>452</v>
      </c>
      <c r="C352" s="15"/>
      <c r="E352" s="141">
        <v>1</v>
      </c>
      <c r="F352" s="142"/>
      <c r="G352" s="143">
        <f t="shared" si="277"/>
        <v>1</v>
      </c>
      <c r="H352" s="141">
        <v>1</v>
      </c>
      <c r="I352" s="142" t="s">
        <v>226</v>
      </c>
      <c r="J352" s="144">
        <f>SUMIF(exportMMB!D:D,budgetMMB!A352,exportMMB!F:F)</f>
        <v>0</v>
      </c>
      <c r="K352" s="64">
        <f t="shared" si="267"/>
        <v>0</v>
      </c>
      <c r="N352" s="13">
        <f t="shared" si="268"/>
        <v>0</v>
      </c>
      <c r="O352" s="13">
        <f t="shared" si="269"/>
        <v>0</v>
      </c>
      <c r="P352" s="13">
        <f t="shared" si="270"/>
        <v>0</v>
      </c>
      <c r="Q352" s="13">
        <f t="shared" si="271"/>
        <v>0</v>
      </c>
      <c r="R352" s="13">
        <f t="shared" si="272"/>
        <v>0</v>
      </c>
      <c r="S352" s="14">
        <f t="shared" si="273"/>
        <v>0</v>
      </c>
      <c r="T352" s="86"/>
      <c r="U352" s="64">
        <f t="shared" si="274"/>
        <v>0</v>
      </c>
      <c r="V352" s="103"/>
      <c r="W352" s="103"/>
      <c r="X352" s="103"/>
      <c r="Y352" s="103"/>
      <c r="Z352" s="105">
        <f t="shared" si="264"/>
        <v>0</v>
      </c>
      <c r="AA352" s="103">
        <f t="shared" si="275"/>
        <v>0</v>
      </c>
    </row>
    <row r="353" spans="1:27" x14ac:dyDescent="0.2">
      <c r="A353" s="116">
        <v>3209</v>
      </c>
      <c r="B353" s="122" t="s">
        <v>453</v>
      </c>
      <c r="C353" s="15"/>
      <c r="D353" s="35"/>
      <c r="E353" s="141">
        <v>1</v>
      </c>
      <c r="F353" s="142"/>
      <c r="G353" s="143">
        <f t="shared" si="277"/>
        <v>1</v>
      </c>
      <c r="H353" s="141">
        <v>1</v>
      </c>
      <c r="I353" s="142" t="s">
        <v>226</v>
      </c>
      <c r="J353" s="144">
        <f>SUMIF(exportMMB!D:D,budgetMMB!A353,exportMMB!F:F)</f>
        <v>0</v>
      </c>
      <c r="K353" s="64">
        <f t="shared" si="267"/>
        <v>0</v>
      </c>
      <c r="N353" s="13">
        <f t="shared" si="268"/>
        <v>0</v>
      </c>
      <c r="O353" s="13">
        <f t="shared" si="269"/>
        <v>0</v>
      </c>
      <c r="P353" s="13">
        <f t="shared" si="270"/>
        <v>0</v>
      </c>
      <c r="Q353" s="13">
        <f t="shared" si="271"/>
        <v>0</v>
      </c>
      <c r="R353" s="13">
        <f t="shared" si="272"/>
        <v>0</v>
      </c>
      <c r="S353" s="14">
        <f t="shared" si="273"/>
        <v>0</v>
      </c>
      <c r="T353" s="86"/>
      <c r="U353" s="64">
        <f t="shared" si="274"/>
        <v>0</v>
      </c>
      <c r="V353" s="103"/>
      <c r="W353" s="103"/>
      <c r="X353" s="103"/>
      <c r="Y353" s="103"/>
      <c r="Z353" s="105">
        <f t="shared" si="264"/>
        <v>0</v>
      </c>
      <c r="AA353" s="103">
        <f t="shared" si="275"/>
        <v>0</v>
      </c>
    </row>
    <row r="354" spans="1:27" x14ac:dyDescent="0.2">
      <c r="A354" s="116">
        <v>3210</v>
      </c>
      <c r="B354" s="122" t="s">
        <v>84</v>
      </c>
      <c r="C354" s="15"/>
      <c r="D354" s="35"/>
      <c r="E354" s="141">
        <v>1</v>
      </c>
      <c r="F354" s="142"/>
      <c r="G354" s="143">
        <f t="shared" si="277"/>
        <v>1</v>
      </c>
      <c r="H354" s="141">
        <v>1</v>
      </c>
      <c r="I354" s="142" t="s">
        <v>226</v>
      </c>
      <c r="J354" s="144">
        <f>SUMIF(exportMMB!D:D,budgetMMB!A354,exportMMB!F:F)</f>
        <v>0</v>
      </c>
      <c r="K354" s="64">
        <f t="shared" si="267"/>
        <v>0</v>
      </c>
      <c r="N354" s="13">
        <f t="shared" si="268"/>
        <v>0</v>
      </c>
      <c r="O354" s="13">
        <f t="shared" si="269"/>
        <v>0</v>
      </c>
      <c r="P354" s="13">
        <f t="shared" si="270"/>
        <v>0</v>
      </c>
      <c r="Q354" s="13">
        <f t="shared" si="271"/>
        <v>0</v>
      </c>
      <c r="R354" s="13">
        <f t="shared" si="272"/>
        <v>0</v>
      </c>
      <c r="S354" s="14">
        <f t="shared" si="273"/>
        <v>0</v>
      </c>
      <c r="T354" s="86"/>
      <c r="U354" s="64">
        <f t="shared" si="274"/>
        <v>0</v>
      </c>
      <c r="V354" s="103"/>
      <c r="W354" s="103"/>
      <c r="X354" s="103"/>
      <c r="Y354" s="103"/>
      <c r="Z354" s="105">
        <f t="shared" si="264"/>
        <v>0</v>
      </c>
      <c r="AA354" s="103">
        <f t="shared" si="275"/>
        <v>0</v>
      </c>
    </row>
    <row r="355" spans="1:27" x14ac:dyDescent="0.2">
      <c r="A355" s="116" t="s">
        <v>454</v>
      </c>
      <c r="B355" s="122" t="s">
        <v>42</v>
      </c>
      <c r="C355" s="15"/>
      <c r="D355" s="35"/>
      <c r="E355" s="141">
        <v>1</v>
      </c>
      <c r="F355" s="142"/>
      <c r="G355" s="143">
        <f t="shared" ref="G355:G362" si="279">SUM(D355:F355)</f>
        <v>1</v>
      </c>
      <c r="H355" s="141">
        <v>1</v>
      </c>
      <c r="I355" s="142" t="s">
        <v>226</v>
      </c>
      <c r="J355" s="144">
        <f>SUMIF(exportMMB!D:D,budgetMMB!A355,exportMMB!F:F)</f>
        <v>0</v>
      </c>
      <c r="K355" s="64">
        <f t="shared" si="267"/>
        <v>0</v>
      </c>
      <c r="N355" s="13">
        <f t="shared" si="268"/>
        <v>0</v>
      </c>
      <c r="O355" s="13">
        <f t="shared" si="269"/>
        <v>0</v>
      </c>
      <c r="P355" s="13">
        <f t="shared" si="270"/>
        <v>0</v>
      </c>
      <c r="Q355" s="13">
        <f t="shared" si="271"/>
        <v>0</v>
      </c>
      <c r="R355" s="13">
        <f t="shared" si="272"/>
        <v>0</v>
      </c>
      <c r="S355" s="14">
        <f t="shared" si="273"/>
        <v>0</v>
      </c>
      <c r="T355" s="86"/>
      <c r="U355" s="64">
        <f t="shared" si="274"/>
        <v>0</v>
      </c>
      <c r="V355" s="103"/>
      <c r="W355" s="103"/>
      <c r="X355" s="103"/>
      <c r="Y355" s="103"/>
      <c r="Z355" s="105">
        <f t="shared" si="264"/>
        <v>0</v>
      </c>
      <c r="AA355" s="103">
        <f t="shared" si="275"/>
        <v>0</v>
      </c>
    </row>
    <row r="356" spans="1:27" x14ac:dyDescent="0.2">
      <c r="A356" s="116">
        <v>3240</v>
      </c>
      <c r="B356" s="122" t="s">
        <v>85</v>
      </c>
      <c r="C356" s="15"/>
      <c r="D356" s="35"/>
      <c r="E356" s="141">
        <v>1</v>
      </c>
      <c r="F356" s="142"/>
      <c r="G356" s="143">
        <f t="shared" si="279"/>
        <v>1</v>
      </c>
      <c r="H356" s="141">
        <v>1</v>
      </c>
      <c r="I356" s="142" t="s">
        <v>226</v>
      </c>
      <c r="J356" s="144">
        <f>SUMIF(exportMMB!D:D,budgetMMB!A356,exportMMB!F:F)</f>
        <v>0</v>
      </c>
      <c r="K356" s="64">
        <f t="shared" si="267"/>
        <v>0</v>
      </c>
      <c r="N356" s="13">
        <f t="shared" si="268"/>
        <v>0</v>
      </c>
      <c r="O356" s="13">
        <f t="shared" si="269"/>
        <v>0</v>
      </c>
      <c r="P356" s="13">
        <f t="shared" si="270"/>
        <v>0</v>
      </c>
      <c r="Q356" s="13">
        <f t="shared" si="271"/>
        <v>0</v>
      </c>
      <c r="R356" s="13">
        <f t="shared" si="272"/>
        <v>0</v>
      </c>
      <c r="S356" s="14">
        <f t="shared" si="273"/>
        <v>0</v>
      </c>
      <c r="T356" s="86"/>
      <c r="U356" s="64">
        <f t="shared" si="274"/>
        <v>0</v>
      </c>
      <c r="V356" s="103"/>
      <c r="W356" s="103"/>
      <c r="X356" s="103"/>
      <c r="Y356" s="103"/>
      <c r="Z356" s="105">
        <f t="shared" si="264"/>
        <v>0</v>
      </c>
      <c r="AA356" s="103">
        <f t="shared" si="275"/>
        <v>0</v>
      </c>
    </row>
    <row r="357" spans="1:27" x14ac:dyDescent="0.2">
      <c r="A357" s="116">
        <v>3241</v>
      </c>
      <c r="B357" s="122" t="s">
        <v>43</v>
      </c>
      <c r="C357" s="15"/>
      <c r="D357" s="35"/>
      <c r="E357" s="141">
        <v>1</v>
      </c>
      <c r="F357" s="142"/>
      <c r="G357" s="143">
        <f t="shared" si="279"/>
        <v>1</v>
      </c>
      <c r="H357" s="141">
        <v>1</v>
      </c>
      <c r="I357" s="142" t="s">
        <v>226</v>
      </c>
      <c r="J357" s="144">
        <f>SUMIF(exportMMB!D:D,budgetMMB!A357,exportMMB!F:F)</f>
        <v>0</v>
      </c>
      <c r="K357" s="64">
        <f t="shared" si="267"/>
        <v>0</v>
      </c>
      <c r="N357" s="13">
        <f t="shared" si="268"/>
        <v>0</v>
      </c>
      <c r="O357" s="13">
        <f t="shared" si="269"/>
        <v>0</v>
      </c>
      <c r="P357" s="13">
        <f t="shared" si="270"/>
        <v>0</v>
      </c>
      <c r="Q357" s="13">
        <f t="shared" si="271"/>
        <v>0</v>
      </c>
      <c r="R357" s="13">
        <f t="shared" si="272"/>
        <v>0</v>
      </c>
      <c r="S357" s="14">
        <f t="shared" si="273"/>
        <v>0</v>
      </c>
      <c r="T357" s="86"/>
      <c r="U357" s="64">
        <f t="shared" si="274"/>
        <v>0</v>
      </c>
      <c r="V357" s="103"/>
      <c r="W357" s="103"/>
      <c r="X357" s="103"/>
      <c r="Y357" s="103"/>
      <c r="Z357" s="105">
        <f t="shared" si="264"/>
        <v>0</v>
      </c>
      <c r="AA357" s="103">
        <f t="shared" si="275"/>
        <v>0</v>
      </c>
    </row>
    <row r="358" spans="1:27" x14ac:dyDescent="0.2">
      <c r="A358" s="116">
        <v>3242</v>
      </c>
      <c r="B358" s="122" t="s">
        <v>44</v>
      </c>
      <c r="C358" s="15"/>
      <c r="D358" s="35"/>
      <c r="E358" s="141">
        <v>1</v>
      </c>
      <c r="F358" s="142"/>
      <c r="G358" s="143">
        <f t="shared" si="279"/>
        <v>1</v>
      </c>
      <c r="H358" s="141">
        <v>1</v>
      </c>
      <c r="I358" s="142" t="s">
        <v>226</v>
      </c>
      <c r="J358" s="144">
        <f>SUMIF(exportMMB!D:D,budgetMMB!A358,exportMMB!F:F)</f>
        <v>0</v>
      </c>
      <c r="K358" s="64">
        <f t="shared" si="267"/>
        <v>0</v>
      </c>
      <c r="N358" s="13">
        <f t="shared" si="268"/>
        <v>0</v>
      </c>
      <c r="O358" s="13">
        <f t="shared" si="269"/>
        <v>0</v>
      </c>
      <c r="P358" s="13">
        <f t="shared" si="270"/>
        <v>0</v>
      </c>
      <c r="Q358" s="13">
        <f t="shared" si="271"/>
        <v>0</v>
      </c>
      <c r="R358" s="13">
        <f t="shared" si="272"/>
        <v>0</v>
      </c>
      <c r="S358" s="14">
        <f t="shared" si="273"/>
        <v>0</v>
      </c>
      <c r="T358" s="86"/>
      <c r="U358" s="64">
        <f t="shared" si="274"/>
        <v>0</v>
      </c>
      <c r="V358" s="103"/>
      <c r="W358" s="103"/>
      <c r="X358" s="103"/>
      <c r="Y358" s="103"/>
      <c r="Z358" s="105">
        <f t="shared" si="264"/>
        <v>0</v>
      </c>
      <c r="AA358" s="103">
        <f t="shared" si="275"/>
        <v>0</v>
      </c>
    </row>
    <row r="359" spans="1:27" x14ac:dyDescent="0.2">
      <c r="A359" s="116">
        <v>3243</v>
      </c>
      <c r="B359" s="122" t="s">
        <v>455</v>
      </c>
      <c r="C359" s="15"/>
      <c r="D359" s="35"/>
      <c r="E359" s="141">
        <v>1</v>
      </c>
      <c r="F359" s="142"/>
      <c r="G359" s="143">
        <f t="shared" si="279"/>
        <v>1</v>
      </c>
      <c r="H359" s="141">
        <v>1</v>
      </c>
      <c r="I359" s="142" t="s">
        <v>226</v>
      </c>
      <c r="J359" s="144">
        <f>SUMIF(exportMMB!D:D,budgetMMB!A359,exportMMB!F:F)</f>
        <v>0</v>
      </c>
      <c r="K359" s="64">
        <f t="shared" si="267"/>
        <v>0</v>
      </c>
      <c r="N359" s="13">
        <f t="shared" si="268"/>
        <v>0</v>
      </c>
      <c r="O359" s="13">
        <f t="shared" si="269"/>
        <v>0</v>
      </c>
      <c r="P359" s="13">
        <f t="shared" si="270"/>
        <v>0</v>
      </c>
      <c r="Q359" s="13">
        <f t="shared" si="271"/>
        <v>0</v>
      </c>
      <c r="R359" s="13">
        <f t="shared" si="272"/>
        <v>0</v>
      </c>
      <c r="S359" s="14">
        <f t="shared" si="273"/>
        <v>0</v>
      </c>
      <c r="T359" s="86"/>
      <c r="U359" s="64">
        <f t="shared" si="274"/>
        <v>0</v>
      </c>
      <c r="V359" s="103"/>
      <c r="W359" s="103"/>
      <c r="X359" s="103"/>
      <c r="Y359" s="103"/>
      <c r="Z359" s="105">
        <f t="shared" si="264"/>
        <v>0</v>
      </c>
      <c r="AA359" s="103">
        <f t="shared" si="275"/>
        <v>0</v>
      </c>
    </row>
    <row r="360" spans="1:27" x14ac:dyDescent="0.2">
      <c r="A360" s="116">
        <v>3244</v>
      </c>
      <c r="B360" s="122" t="s">
        <v>456</v>
      </c>
      <c r="C360" s="15"/>
      <c r="D360" s="35"/>
      <c r="E360" s="141">
        <v>1</v>
      </c>
      <c r="F360" s="142"/>
      <c r="G360" s="143">
        <f t="shared" si="279"/>
        <v>1</v>
      </c>
      <c r="H360" s="141">
        <v>1</v>
      </c>
      <c r="I360" s="142" t="s">
        <v>226</v>
      </c>
      <c r="J360" s="144">
        <f>SUMIF(exportMMB!D:D,budgetMMB!A360,exportMMB!F:F)</f>
        <v>0</v>
      </c>
      <c r="K360" s="64">
        <f t="shared" si="267"/>
        <v>0</v>
      </c>
      <c r="N360" s="13">
        <f t="shared" si="268"/>
        <v>0</v>
      </c>
      <c r="O360" s="13">
        <f t="shared" si="269"/>
        <v>0</v>
      </c>
      <c r="P360" s="13">
        <f t="shared" si="270"/>
        <v>0</v>
      </c>
      <c r="Q360" s="13">
        <f t="shared" si="271"/>
        <v>0</v>
      </c>
      <c r="R360" s="13">
        <f t="shared" si="272"/>
        <v>0</v>
      </c>
      <c r="S360" s="14">
        <f t="shared" si="273"/>
        <v>0</v>
      </c>
      <c r="T360" s="86"/>
      <c r="U360" s="64">
        <f t="shared" si="274"/>
        <v>0</v>
      </c>
      <c r="V360" s="103"/>
      <c r="W360" s="103"/>
      <c r="X360" s="103"/>
      <c r="Y360" s="103"/>
      <c r="Z360" s="105">
        <f t="shared" si="264"/>
        <v>0</v>
      </c>
      <c r="AA360" s="103">
        <f t="shared" si="275"/>
        <v>0</v>
      </c>
    </row>
    <row r="361" spans="1:27" x14ac:dyDescent="0.2">
      <c r="A361" s="116">
        <v>3245</v>
      </c>
      <c r="B361" s="122" t="s">
        <v>457</v>
      </c>
      <c r="C361" s="15"/>
      <c r="D361" s="35"/>
      <c r="E361" s="141">
        <v>1</v>
      </c>
      <c r="F361" s="142"/>
      <c r="G361" s="143">
        <f t="shared" si="279"/>
        <v>1</v>
      </c>
      <c r="H361" s="141">
        <v>1</v>
      </c>
      <c r="I361" s="142" t="s">
        <v>226</v>
      </c>
      <c r="J361" s="144">
        <f>SUMIF(exportMMB!D:D,budgetMMB!A361,exportMMB!F:F)</f>
        <v>0</v>
      </c>
      <c r="K361" s="64">
        <f t="shared" si="267"/>
        <v>0</v>
      </c>
      <c r="N361" s="13">
        <f t="shared" si="268"/>
        <v>0</v>
      </c>
      <c r="O361" s="13">
        <f t="shared" si="269"/>
        <v>0</v>
      </c>
      <c r="P361" s="13">
        <f t="shared" si="270"/>
        <v>0</v>
      </c>
      <c r="Q361" s="13">
        <f t="shared" si="271"/>
        <v>0</v>
      </c>
      <c r="R361" s="13">
        <f t="shared" si="272"/>
        <v>0</v>
      </c>
      <c r="S361" s="14">
        <f t="shared" si="273"/>
        <v>0</v>
      </c>
      <c r="T361" s="86"/>
      <c r="U361" s="64">
        <f t="shared" si="274"/>
        <v>0</v>
      </c>
      <c r="V361" s="103"/>
      <c r="W361" s="103"/>
      <c r="X361" s="103"/>
      <c r="Y361" s="103"/>
      <c r="Z361" s="105">
        <f t="shared" si="264"/>
        <v>0</v>
      </c>
      <c r="AA361" s="103">
        <f t="shared" si="275"/>
        <v>0</v>
      </c>
    </row>
    <row r="362" spans="1:27" x14ac:dyDescent="0.2">
      <c r="A362" s="116">
        <v>3250</v>
      </c>
      <c r="B362" s="122" t="s">
        <v>86</v>
      </c>
      <c r="C362" s="15"/>
      <c r="D362" s="35"/>
      <c r="E362" s="141">
        <v>1</v>
      </c>
      <c r="F362" s="142"/>
      <c r="G362" s="143">
        <f t="shared" si="279"/>
        <v>1</v>
      </c>
      <c r="H362" s="141">
        <v>1</v>
      </c>
      <c r="I362" s="142" t="s">
        <v>226</v>
      </c>
      <c r="J362" s="144">
        <f>SUMIF(exportMMB!D:D,budgetMMB!A362,exportMMB!F:F)</f>
        <v>0</v>
      </c>
      <c r="K362" s="64">
        <f t="shared" si="267"/>
        <v>0</v>
      </c>
      <c r="N362" s="13">
        <f t="shared" si="268"/>
        <v>0</v>
      </c>
      <c r="O362" s="13">
        <f t="shared" si="269"/>
        <v>0</v>
      </c>
      <c r="P362" s="13">
        <f t="shared" si="270"/>
        <v>0</v>
      </c>
      <c r="Q362" s="13">
        <f t="shared" si="271"/>
        <v>0</v>
      </c>
      <c r="R362" s="13">
        <f t="shared" si="272"/>
        <v>0</v>
      </c>
      <c r="S362" s="14">
        <f t="shared" si="273"/>
        <v>0</v>
      </c>
      <c r="T362" s="86"/>
      <c r="U362" s="64">
        <f t="shared" si="274"/>
        <v>0</v>
      </c>
      <c r="V362" s="103"/>
      <c r="W362" s="103"/>
      <c r="X362" s="103"/>
      <c r="Y362" s="103"/>
      <c r="Z362" s="105">
        <f t="shared" si="264"/>
        <v>0</v>
      </c>
      <c r="AA362" s="103">
        <f t="shared" si="275"/>
        <v>0</v>
      </c>
    </row>
    <row r="363" spans="1:27" x14ac:dyDescent="0.2">
      <c r="A363" s="116">
        <v>3251</v>
      </c>
      <c r="B363" s="122" t="s">
        <v>458</v>
      </c>
      <c r="C363" s="15"/>
      <c r="D363" s="35"/>
      <c r="E363" s="141">
        <v>1</v>
      </c>
      <c r="F363" s="142"/>
      <c r="G363" s="143">
        <f t="shared" ref="G363:G367" si="280">SUM(D363:F363)</f>
        <v>1</v>
      </c>
      <c r="H363" s="141">
        <v>1</v>
      </c>
      <c r="I363" s="142" t="s">
        <v>226</v>
      </c>
      <c r="J363" s="144">
        <f>SUMIF(exportMMB!D:D,budgetMMB!A363,exportMMB!F:F)</f>
        <v>0</v>
      </c>
      <c r="K363" s="64">
        <f t="shared" si="267"/>
        <v>0</v>
      </c>
      <c r="N363" s="13">
        <f t="shared" si="268"/>
        <v>0</v>
      </c>
      <c r="O363" s="13">
        <f t="shared" si="269"/>
        <v>0</v>
      </c>
      <c r="P363" s="13">
        <f t="shared" si="270"/>
        <v>0</v>
      </c>
      <c r="Q363" s="13">
        <f t="shared" si="271"/>
        <v>0</v>
      </c>
      <c r="R363" s="13">
        <f t="shared" si="272"/>
        <v>0</v>
      </c>
      <c r="S363" s="14">
        <f t="shared" si="273"/>
        <v>0</v>
      </c>
      <c r="T363" s="86"/>
      <c r="U363" s="64">
        <f t="shared" si="274"/>
        <v>0</v>
      </c>
      <c r="V363" s="103"/>
      <c r="W363" s="103"/>
      <c r="X363" s="103"/>
      <c r="Y363" s="103"/>
      <c r="Z363" s="105">
        <f t="shared" si="264"/>
        <v>0</v>
      </c>
      <c r="AA363" s="103">
        <f t="shared" si="275"/>
        <v>0</v>
      </c>
    </row>
    <row r="364" spans="1:27" x14ac:dyDescent="0.2">
      <c r="A364" s="116" t="s">
        <v>459</v>
      </c>
      <c r="B364" s="122" t="s">
        <v>774</v>
      </c>
      <c r="C364" s="15"/>
      <c r="D364" s="35"/>
      <c r="E364" s="141">
        <v>1</v>
      </c>
      <c r="F364" s="142"/>
      <c r="G364" s="143">
        <f t="shared" si="280"/>
        <v>1</v>
      </c>
      <c r="H364" s="141">
        <v>1</v>
      </c>
      <c r="I364" s="142" t="s">
        <v>226</v>
      </c>
      <c r="J364" s="144">
        <f>SUMIF(exportMMB!D:D,budgetMMB!A364,exportMMB!F:F)</f>
        <v>0</v>
      </c>
      <c r="K364" s="64">
        <f t="shared" si="267"/>
        <v>0</v>
      </c>
      <c r="N364" s="13">
        <f t="shared" si="268"/>
        <v>0</v>
      </c>
      <c r="O364" s="13">
        <f t="shared" si="269"/>
        <v>0</v>
      </c>
      <c r="P364" s="13">
        <f t="shared" si="270"/>
        <v>0</v>
      </c>
      <c r="Q364" s="13">
        <f t="shared" si="271"/>
        <v>0</v>
      </c>
      <c r="R364" s="13">
        <f t="shared" si="272"/>
        <v>0</v>
      </c>
      <c r="S364" s="14">
        <f t="shared" si="273"/>
        <v>0</v>
      </c>
      <c r="T364" s="86"/>
      <c r="U364" s="64">
        <f t="shared" si="274"/>
        <v>0</v>
      </c>
      <c r="V364" s="103"/>
      <c r="W364" s="103"/>
      <c r="X364" s="103"/>
      <c r="Y364" s="103"/>
      <c r="Z364" s="105">
        <f t="shared" si="264"/>
        <v>0</v>
      </c>
      <c r="AA364" s="103">
        <f t="shared" si="275"/>
        <v>0</v>
      </c>
    </row>
    <row r="365" spans="1:27" x14ac:dyDescent="0.2">
      <c r="A365" s="116" t="s">
        <v>775</v>
      </c>
      <c r="B365" s="122" t="s">
        <v>773</v>
      </c>
      <c r="C365" s="15"/>
      <c r="D365" s="35"/>
      <c r="E365" s="141">
        <v>1</v>
      </c>
      <c r="F365" s="142"/>
      <c r="G365" s="143">
        <f t="shared" si="280"/>
        <v>1</v>
      </c>
      <c r="H365" s="141">
        <v>1</v>
      </c>
      <c r="I365" s="142" t="s">
        <v>226</v>
      </c>
      <c r="J365" s="144">
        <f>SUMIF(exportMMB!D:D,budgetMMB!A365,exportMMB!F:F)</f>
        <v>0</v>
      </c>
      <c r="K365" s="64">
        <f t="shared" si="267"/>
        <v>0</v>
      </c>
      <c r="N365" s="13">
        <f t="shared" si="268"/>
        <v>0</v>
      </c>
      <c r="O365" s="13">
        <f t="shared" si="269"/>
        <v>0</v>
      </c>
      <c r="P365" s="13">
        <f t="shared" si="270"/>
        <v>0</v>
      </c>
      <c r="Q365" s="13">
        <f t="shared" si="271"/>
        <v>0</v>
      </c>
      <c r="R365" s="13">
        <f t="shared" si="272"/>
        <v>0</v>
      </c>
      <c r="S365" s="14">
        <f t="shared" si="273"/>
        <v>0</v>
      </c>
      <c r="T365" s="86"/>
      <c r="U365" s="64">
        <f t="shared" si="274"/>
        <v>0</v>
      </c>
      <c r="V365" s="103"/>
      <c r="W365" s="103"/>
      <c r="X365" s="103"/>
      <c r="Y365" s="103"/>
      <c r="Z365" s="105">
        <f t="shared" ref="Z365" si="281">K365-SUM(U365:Y365)</f>
        <v>0</v>
      </c>
      <c r="AA365" s="103">
        <f t="shared" si="275"/>
        <v>0</v>
      </c>
    </row>
    <row r="366" spans="1:27" x14ac:dyDescent="0.2">
      <c r="A366" s="116" t="s">
        <v>460</v>
      </c>
      <c r="B366" s="122" t="s">
        <v>461</v>
      </c>
      <c r="C366" s="15"/>
      <c r="D366" s="35"/>
      <c r="E366" s="141">
        <v>1</v>
      </c>
      <c r="F366" s="142"/>
      <c r="G366" s="143">
        <f t="shared" si="280"/>
        <v>1</v>
      </c>
      <c r="H366" s="141">
        <v>1</v>
      </c>
      <c r="I366" s="142" t="s">
        <v>226</v>
      </c>
      <c r="J366" s="144">
        <f>SUMIF(exportMMB!D:D,budgetMMB!A366,exportMMB!F:F)</f>
        <v>0</v>
      </c>
      <c r="K366" s="64">
        <f t="shared" si="267"/>
        <v>0</v>
      </c>
      <c r="N366" s="13">
        <f t="shared" si="268"/>
        <v>0</v>
      </c>
      <c r="O366" s="13">
        <f t="shared" si="269"/>
        <v>0</v>
      </c>
      <c r="P366" s="13">
        <f t="shared" si="270"/>
        <v>0</v>
      </c>
      <c r="Q366" s="13">
        <f t="shared" si="271"/>
        <v>0</v>
      </c>
      <c r="R366" s="13">
        <f t="shared" si="272"/>
        <v>0</v>
      </c>
      <c r="S366" s="14">
        <f t="shared" si="273"/>
        <v>0</v>
      </c>
      <c r="T366" s="86"/>
      <c r="U366" s="64">
        <f t="shared" si="274"/>
        <v>0</v>
      </c>
      <c r="V366" s="103"/>
      <c r="W366" s="103"/>
      <c r="X366" s="103"/>
      <c r="Y366" s="103"/>
      <c r="Z366" s="105">
        <f t="shared" si="264"/>
        <v>0</v>
      </c>
      <c r="AA366" s="103">
        <f t="shared" si="275"/>
        <v>0</v>
      </c>
    </row>
    <row r="367" spans="1:27" x14ac:dyDescent="0.2">
      <c r="A367" s="116">
        <v>3283</v>
      </c>
      <c r="B367" s="122" t="s">
        <v>87</v>
      </c>
      <c r="C367" s="15"/>
      <c r="D367" s="35"/>
      <c r="E367" s="141">
        <v>1</v>
      </c>
      <c r="F367" s="142"/>
      <c r="G367" s="143">
        <f t="shared" si="280"/>
        <v>1</v>
      </c>
      <c r="H367" s="141">
        <v>1</v>
      </c>
      <c r="I367" s="142" t="s">
        <v>226</v>
      </c>
      <c r="J367" s="144">
        <f>SUMIF(exportMMB!D:D,budgetMMB!A367,exportMMB!F:F)</f>
        <v>0</v>
      </c>
      <c r="K367" s="64">
        <f t="shared" si="267"/>
        <v>0</v>
      </c>
      <c r="N367" s="13">
        <f t="shared" si="268"/>
        <v>0</v>
      </c>
      <c r="O367" s="13">
        <f t="shared" si="269"/>
        <v>0</v>
      </c>
      <c r="P367" s="13">
        <f t="shared" si="270"/>
        <v>0</v>
      </c>
      <c r="Q367" s="13">
        <f t="shared" si="271"/>
        <v>0</v>
      </c>
      <c r="R367" s="13">
        <f t="shared" si="272"/>
        <v>0</v>
      </c>
      <c r="S367" s="14">
        <f t="shared" si="273"/>
        <v>0</v>
      </c>
      <c r="T367" s="86"/>
      <c r="U367" s="64">
        <f t="shared" si="274"/>
        <v>0</v>
      </c>
      <c r="V367" s="103"/>
      <c r="W367" s="103"/>
      <c r="X367" s="103"/>
      <c r="Y367" s="103"/>
      <c r="Z367" s="105">
        <f t="shared" si="264"/>
        <v>0</v>
      </c>
      <c r="AA367" s="103">
        <f t="shared" si="275"/>
        <v>0</v>
      </c>
    </row>
    <row r="368" spans="1:27" x14ac:dyDescent="0.2">
      <c r="A368" s="116"/>
      <c r="B368" s="124" t="s">
        <v>265</v>
      </c>
      <c r="C368" s="15"/>
      <c r="D368" s="35"/>
      <c r="E368" s="141"/>
      <c r="F368" s="142"/>
      <c r="G368" s="143"/>
      <c r="H368" s="141"/>
      <c r="I368" s="142"/>
      <c r="J368" s="144"/>
      <c r="K368" s="66">
        <f t="shared" ref="K368:Y368" si="282">SUM(K347:K367)</f>
        <v>0</v>
      </c>
      <c r="L368" s="22"/>
      <c r="M368" s="22"/>
      <c r="N368" s="22">
        <f t="shared" si="282"/>
        <v>0</v>
      </c>
      <c r="O368" s="22">
        <f t="shared" si="282"/>
        <v>0</v>
      </c>
      <c r="P368" s="22">
        <f t="shared" si="282"/>
        <v>0</v>
      </c>
      <c r="Q368" s="22">
        <f t="shared" si="282"/>
        <v>0</v>
      </c>
      <c r="R368" s="22">
        <f t="shared" si="282"/>
        <v>0</v>
      </c>
      <c r="S368" s="23">
        <f t="shared" si="282"/>
        <v>0</v>
      </c>
      <c r="T368" s="85">
        <f t="shared" si="282"/>
        <v>0</v>
      </c>
      <c r="U368" s="66">
        <f t="shared" si="282"/>
        <v>0</v>
      </c>
      <c r="V368" s="112">
        <f t="shared" si="282"/>
        <v>0</v>
      </c>
      <c r="W368" s="112">
        <f t="shared" si="282"/>
        <v>0</v>
      </c>
      <c r="X368" s="112"/>
      <c r="Y368" s="112">
        <f t="shared" si="282"/>
        <v>0</v>
      </c>
      <c r="Z368" s="66">
        <f>SUM(Z347:Z367)</f>
        <v>0</v>
      </c>
      <c r="AA368" s="112">
        <f>SUM(AA347:AA367)</f>
        <v>0</v>
      </c>
    </row>
    <row r="369" spans="1:27" x14ac:dyDescent="0.2">
      <c r="A369" s="62"/>
      <c r="B369" s="122"/>
      <c r="C369" s="15"/>
      <c r="E369" s="141"/>
      <c r="F369" s="142"/>
      <c r="G369" s="143"/>
      <c r="H369" s="141"/>
      <c r="I369" s="141"/>
      <c r="J369" s="144"/>
      <c r="P369" s="13"/>
      <c r="T369" s="86"/>
      <c r="U369" s="64"/>
      <c r="V369" s="103"/>
      <c r="W369" s="103"/>
      <c r="X369" s="103"/>
      <c r="Y369" s="103"/>
      <c r="AA369" s="103"/>
    </row>
    <row r="370" spans="1:27" x14ac:dyDescent="0.2">
      <c r="A370" s="118" t="s">
        <v>201</v>
      </c>
      <c r="B370" s="98" t="s">
        <v>241</v>
      </c>
      <c r="C370" s="15"/>
      <c r="D370" s="35"/>
      <c r="E370" s="141"/>
      <c r="F370" s="142"/>
      <c r="G370" s="143"/>
      <c r="H370" s="141"/>
      <c r="I370" s="142"/>
      <c r="J370" s="144"/>
      <c r="P370" s="13"/>
      <c r="T370" s="86"/>
      <c r="U370" s="64"/>
      <c r="V370" s="103"/>
      <c r="W370" s="103"/>
      <c r="X370" s="103"/>
      <c r="Y370" s="103"/>
      <c r="AA370" s="103"/>
    </row>
    <row r="371" spans="1:27" x14ac:dyDescent="0.2">
      <c r="A371" s="116">
        <v>3401</v>
      </c>
      <c r="B371" s="122" t="s">
        <v>131</v>
      </c>
      <c r="C371" s="15"/>
      <c r="E371" s="141">
        <v>1</v>
      </c>
      <c r="F371" s="142"/>
      <c r="G371" s="143">
        <f t="shared" ref="G371:G374" si="283">SUM(D371:F371)</f>
        <v>1</v>
      </c>
      <c r="H371" s="141">
        <v>1</v>
      </c>
      <c r="I371" s="142" t="s">
        <v>226</v>
      </c>
      <c r="J371" s="144">
        <f>SUMIF(exportMMB!D:D,budgetMMB!A371,exportMMB!F:F)</f>
        <v>0</v>
      </c>
      <c r="K371" s="64">
        <f t="shared" ref="K371:K387" si="284">G371*H371*J371</f>
        <v>0</v>
      </c>
      <c r="N371" s="13">
        <f t="shared" ref="N371:N387" si="285">L371+M371</f>
        <v>0</v>
      </c>
      <c r="O371" s="13">
        <f t="shared" ref="O371:O387" si="286">MAX(K371-N371,0)</f>
        <v>0</v>
      </c>
      <c r="P371" s="13">
        <f t="shared" ref="P371:P387" si="287">N371+O371</f>
        <v>0</v>
      </c>
      <c r="Q371" s="13">
        <f t="shared" ref="Q371:Q387" si="288">K371-P371</f>
        <v>0</v>
      </c>
      <c r="R371" s="13">
        <f t="shared" ref="R371:R387" si="289">S371-K371</f>
        <v>0</v>
      </c>
      <c r="S371" s="14">
        <f t="shared" ref="S371:S387" si="290">K371</f>
        <v>0</v>
      </c>
      <c r="T371" s="86"/>
      <c r="U371" s="64">
        <f t="shared" ref="U371:U387" si="291">MAX(K371-SUM(V371:Y371),0)</f>
        <v>0</v>
      </c>
      <c r="V371" s="103"/>
      <c r="W371" s="103"/>
      <c r="X371" s="103"/>
      <c r="Y371" s="103"/>
      <c r="Z371" s="105">
        <f t="shared" si="264"/>
        <v>0</v>
      </c>
      <c r="AA371" s="103">
        <f t="shared" ref="AA371:AA387" si="292">U371</f>
        <v>0</v>
      </c>
    </row>
    <row r="372" spans="1:27" x14ac:dyDescent="0.2">
      <c r="A372" s="116">
        <v>3403</v>
      </c>
      <c r="B372" s="122" t="s">
        <v>132</v>
      </c>
      <c r="C372" s="15"/>
      <c r="E372" s="141">
        <v>1</v>
      </c>
      <c r="F372" s="142"/>
      <c r="G372" s="143">
        <f t="shared" si="283"/>
        <v>1</v>
      </c>
      <c r="H372" s="141">
        <v>1</v>
      </c>
      <c r="I372" s="142" t="s">
        <v>226</v>
      </c>
      <c r="J372" s="144">
        <f>SUMIF(exportMMB!D:D,budgetMMB!A372,exportMMB!F:F)</f>
        <v>0</v>
      </c>
      <c r="K372" s="64">
        <f t="shared" si="284"/>
        <v>0</v>
      </c>
      <c r="N372" s="13">
        <f t="shared" si="285"/>
        <v>0</v>
      </c>
      <c r="O372" s="13">
        <f t="shared" si="286"/>
        <v>0</v>
      </c>
      <c r="P372" s="13">
        <f t="shared" si="287"/>
        <v>0</v>
      </c>
      <c r="Q372" s="13">
        <f t="shared" si="288"/>
        <v>0</v>
      </c>
      <c r="R372" s="13">
        <f t="shared" si="289"/>
        <v>0</v>
      </c>
      <c r="S372" s="14">
        <f t="shared" si="290"/>
        <v>0</v>
      </c>
      <c r="T372" s="86"/>
      <c r="U372" s="64">
        <f t="shared" si="291"/>
        <v>0</v>
      </c>
      <c r="V372" s="103"/>
      <c r="W372" s="103"/>
      <c r="X372" s="103"/>
      <c r="Y372" s="103"/>
      <c r="Z372" s="105">
        <f t="shared" si="264"/>
        <v>0</v>
      </c>
      <c r="AA372" s="103">
        <f t="shared" si="292"/>
        <v>0</v>
      </c>
    </row>
    <row r="373" spans="1:27" x14ac:dyDescent="0.2">
      <c r="A373" s="116">
        <v>3405</v>
      </c>
      <c r="B373" s="122" t="s">
        <v>133</v>
      </c>
      <c r="C373" s="15"/>
      <c r="D373" s="35"/>
      <c r="E373" s="141">
        <v>1</v>
      </c>
      <c r="F373" s="142"/>
      <c r="G373" s="143">
        <f t="shared" si="283"/>
        <v>1</v>
      </c>
      <c r="H373" s="141">
        <v>1</v>
      </c>
      <c r="I373" s="142" t="s">
        <v>226</v>
      </c>
      <c r="J373" s="144">
        <f>SUMIF(exportMMB!D:D,budgetMMB!A373,exportMMB!F:F)</f>
        <v>0</v>
      </c>
      <c r="K373" s="64">
        <f t="shared" si="284"/>
        <v>0</v>
      </c>
      <c r="N373" s="13">
        <f t="shared" si="285"/>
        <v>0</v>
      </c>
      <c r="O373" s="13">
        <f t="shared" si="286"/>
        <v>0</v>
      </c>
      <c r="P373" s="13">
        <f t="shared" si="287"/>
        <v>0</v>
      </c>
      <c r="Q373" s="13">
        <f t="shared" si="288"/>
        <v>0</v>
      </c>
      <c r="R373" s="13">
        <f t="shared" si="289"/>
        <v>0</v>
      </c>
      <c r="S373" s="14">
        <f t="shared" si="290"/>
        <v>0</v>
      </c>
      <c r="T373" s="86"/>
      <c r="U373" s="64">
        <f t="shared" si="291"/>
        <v>0</v>
      </c>
      <c r="V373" s="103"/>
      <c r="W373" s="103"/>
      <c r="X373" s="103"/>
      <c r="Y373" s="103"/>
      <c r="Z373" s="105">
        <f t="shared" si="264"/>
        <v>0</v>
      </c>
      <c r="AA373" s="103">
        <f t="shared" si="292"/>
        <v>0</v>
      </c>
    </row>
    <row r="374" spans="1:27" x14ac:dyDescent="0.2">
      <c r="A374" s="116">
        <v>3406</v>
      </c>
      <c r="B374" s="122" t="s">
        <v>134</v>
      </c>
      <c r="C374" s="15"/>
      <c r="D374" s="35"/>
      <c r="E374" s="141">
        <v>1</v>
      </c>
      <c r="F374" s="142"/>
      <c r="G374" s="143">
        <f t="shared" si="283"/>
        <v>1</v>
      </c>
      <c r="H374" s="141">
        <v>1</v>
      </c>
      <c r="I374" s="142" t="s">
        <v>226</v>
      </c>
      <c r="J374" s="144">
        <f>SUMIF(exportMMB!D:D,budgetMMB!A374,exportMMB!F:F)</f>
        <v>0</v>
      </c>
      <c r="K374" s="64">
        <f t="shared" si="284"/>
        <v>0</v>
      </c>
      <c r="N374" s="13">
        <f t="shared" si="285"/>
        <v>0</v>
      </c>
      <c r="O374" s="13">
        <f t="shared" si="286"/>
        <v>0</v>
      </c>
      <c r="P374" s="13">
        <f t="shared" si="287"/>
        <v>0</v>
      </c>
      <c r="Q374" s="13">
        <f t="shared" si="288"/>
        <v>0</v>
      </c>
      <c r="R374" s="13">
        <f t="shared" si="289"/>
        <v>0</v>
      </c>
      <c r="S374" s="14">
        <f t="shared" si="290"/>
        <v>0</v>
      </c>
      <c r="T374" s="86"/>
      <c r="U374" s="64">
        <f t="shared" si="291"/>
        <v>0</v>
      </c>
      <c r="V374" s="103"/>
      <c r="W374" s="103"/>
      <c r="X374" s="103"/>
      <c r="Y374" s="103"/>
      <c r="Z374" s="105">
        <f t="shared" si="264"/>
        <v>0</v>
      </c>
      <c r="AA374" s="103">
        <f t="shared" si="292"/>
        <v>0</v>
      </c>
    </row>
    <row r="375" spans="1:27" x14ac:dyDescent="0.2">
      <c r="A375" s="116" t="s">
        <v>776</v>
      </c>
      <c r="B375" s="122" t="s">
        <v>434</v>
      </c>
      <c r="C375" s="15"/>
      <c r="D375" s="35"/>
      <c r="E375" s="141">
        <v>1</v>
      </c>
      <c r="F375" s="142"/>
      <c r="G375" s="143">
        <f t="shared" ref="G375:G382" si="293">SUM(D375:F375)</f>
        <v>1</v>
      </c>
      <c r="H375" s="141">
        <v>1</v>
      </c>
      <c r="I375" s="142" t="s">
        <v>226</v>
      </c>
      <c r="J375" s="144">
        <f>SUMIF(exportMMB!D:D,budgetMMB!A375,exportMMB!F:F)</f>
        <v>0</v>
      </c>
      <c r="K375" s="64">
        <f t="shared" si="284"/>
        <v>0</v>
      </c>
      <c r="N375" s="13">
        <f t="shared" si="285"/>
        <v>0</v>
      </c>
      <c r="O375" s="13">
        <f t="shared" si="286"/>
        <v>0</v>
      </c>
      <c r="P375" s="13">
        <f t="shared" si="287"/>
        <v>0</v>
      </c>
      <c r="Q375" s="13">
        <f t="shared" si="288"/>
        <v>0</v>
      </c>
      <c r="R375" s="13">
        <f t="shared" si="289"/>
        <v>0</v>
      </c>
      <c r="S375" s="14">
        <f t="shared" si="290"/>
        <v>0</v>
      </c>
      <c r="T375" s="86"/>
      <c r="U375" s="64">
        <f t="shared" si="291"/>
        <v>0</v>
      </c>
      <c r="V375" s="103"/>
      <c r="W375" s="103"/>
      <c r="X375" s="103"/>
      <c r="Y375" s="103"/>
      <c r="Z375" s="105">
        <f t="shared" si="264"/>
        <v>0</v>
      </c>
      <c r="AA375" s="103">
        <f t="shared" si="292"/>
        <v>0</v>
      </c>
    </row>
    <row r="376" spans="1:27" x14ac:dyDescent="0.2">
      <c r="A376" s="116" t="s">
        <v>435</v>
      </c>
      <c r="B376" s="122" t="s">
        <v>436</v>
      </c>
      <c r="C376" s="15"/>
      <c r="D376" s="35"/>
      <c r="E376" s="141">
        <v>1</v>
      </c>
      <c r="F376" s="142"/>
      <c r="G376" s="143">
        <f t="shared" si="293"/>
        <v>1</v>
      </c>
      <c r="H376" s="141">
        <v>1</v>
      </c>
      <c r="I376" s="142" t="s">
        <v>226</v>
      </c>
      <c r="J376" s="144">
        <f>SUMIF(exportMMB!D:D,budgetMMB!A376,exportMMB!F:F)</f>
        <v>0</v>
      </c>
      <c r="K376" s="64">
        <f t="shared" si="284"/>
        <v>0</v>
      </c>
      <c r="N376" s="13">
        <f t="shared" si="285"/>
        <v>0</v>
      </c>
      <c r="O376" s="13">
        <f t="shared" si="286"/>
        <v>0</v>
      </c>
      <c r="P376" s="13">
        <f t="shared" si="287"/>
        <v>0</v>
      </c>
      <c r="Q376" s="13">
        <f t="shared" si="288"/>
        <v>0</v>
      </c>
      <c r="R376" s="13">
        <f t="shared" si="289"/>
        <v>0</v>
      </c>
      <c r="S376" s="14">
        <f t="shared" si="290"/>
        <v>0</v>
      </c>
      <c r="T376" s="86"/>
      <c r="U376" s="64">
        <f t="shared" si="291"/>
        <v>0</v>
      </c>
      <c r="V376" s="103"/>
      <c r="W376" s="103"/>
      <c r="X376" s="103"/>
      <c r="Y376" s="103"/>
      <c r="Z376" s="105">
        <f t="shared" si="264"/>
        <v>0</v>
      </c>
      <c r="AA376" s="103">
        <f t="shared" si="292"/>
        <v>0</v>
      </c>
    </row>
    <row r="377" spans="1:27" x14ac:dyDescent="0.2">
      <c r="A377" s="116">
        <v>3410</v>
      </c>
      <c r="B377" s="122" t="s">
        <v>135</v>
      </c>
      <c r="C377" s="15"/>
      <c r="D377" s="35"/>
      <c r="E377" s="141">
        <v>1</v>
      </c>
      <c r="F377" s="142"/>
      <c r="G377" s="143">
        <f t="shared" si="293"/>
        <v>1</v>
      </c>
      <c r="H377" s="141">
        <v>1</v>
      </c>
      <c r="I377" s="142" t="s">
        <v>226</v>
      </c>
      <c r="J377" s="144">
        <f>SUMIF(exportMMB!D:D,budgetMMB!A377,exportMMB!F:F)</f>
        <v>0</v>
      </c>
      <c r="K377" s="64">
        <f t="shared" si="284"/>
        <v>0</v>
      </c>
      <c r="N377" s="13">
        <f t="shared" si="285"/>
        <v>0</v>
      </c>
      <c r="O377" s="13">
        <f t="shared" si="286"/>
        <v>0</v>
      </c>
      <c r="P377" s="13">
        <f t="shared" si="287"/>
        <v>0</v>
      </c>
      <c r="Q377" s="13">
        <f t="shared" si="288"/>
        <v>0</v>
      </c>
      <c r="R377" s="13">
        <f t="shared" si="289"/>
        <v>0</v>
      </c>
      <c r="S377" s="14">
        <f t="shared" si="290"/>
        <v>0</v>
      </c>
      <c r="T377" s="86"/>
      <c r="U377" s="64">
        <f t="shared" si="291"/>
        <v>0</v>
      </c>
      <c r="V377" s="103"/>
      <c r="W377" s="103"/>
      <c r="X377" s="103"/>
      <c r="Y377" s="103"/>
      <c r="Z377" s="105">
        <f t="shared" si="264"/>
        <v>0</v>
      </c>
      <c r="AA377" s="103">
        <f t="shared" si="292"/>
        <v>0</v>
      </c>
    </row>
    <row r="378" spans="1:27" x14ac:dyDescent="0.2">
      <c r="A378" s="116" t="s">
        <v>437</v>
      </c>
      <c r="B378" s="122" t="s">
        <v>42</v>
      </c>
      <c r="C378" s="15"/>
      <c r="D378" s="35"/>
      <c r="E378" s="141">
        <v>1</v>
      </c>
      <c r="F378" s="142"/>
      <c r="G378" s="143">
        <f t="shared" si="293"/>
        <v>1</v>
      </c>
      <c r="H378" s="141">
        <v>1</v>
      </c>
      <c r="I378" s="142" t="s">
        <v>226</v>
      </c>
      <c r="J378" s="144">
        <f>SUMIF(exportMMB!D:D,budgetMMB!A378,exportMMB!F:F)</f>
        <v>0</v>
      </c>
      <c r="K378" s="64">
        <f t="shared" si="284"/>
        <v>0</v>
      </c>
      <c r="N378" s="13">
        <f t="shared" si="285"/>
        <v>0</v>
      </c>
      <c r="O378" s="13">
        <f t="shared" si="286"/>
        <v>0</v>
      </c>
      <c r="P378" s="13">
        <f t="shared" si="287"/>
        <v>0</v>
      </c>
      <c r="Q378" s="13">
        <f t="shared" si="288"/>
        <v>0</v>
      </c>
      <c r="R378" s="13">
        <f t="shared" si="289"/>
        <v>0</v>
      </c>
      <c r="S378" s="14">
        <f t="shared" si="290"/>
        <v>0</v>
      </c>
      <c r="T378" s="86"/>
      <c r="U378" s="64">
        <f t="shared" si="291"/>
        <v>0</v>
      </c>
      <c r="V378" s="103"/>
      <c r="W378" s="103"/>
      <c r="X378" s="103"/>
      <c r="Y378" s="103"/>
      <c r="Z378" s="105">
        <f t="shared" si="264"/>
        <v>0</v>
      </c>
      <c r="AA378" s="103">
        <f t="shared" si="292"/>
        <v>0</v>
      </c>
    </row>
    <row r="379" spans="1:27" x14ac:dyDescent="0.2">
      <c r="A379" s="116">
        <v>3440</v>
      </c>
      <c r="B379" s="122" t="s">
        <v>85</v>
      </c>
      <c r="C379" s="15"/>
      <c r="D379" s="35"/>
      <c r="E379" s="141">
        <v>1</v>
      </c>
      <c r="F379" s="142"/>
      <c r="G379" s="143">
        <f t="shared" si="293"/>
        <v>1</v>
      </c>
      <c r="H379" s="141">
        <v>1</v>
      </c>
      <c r="I379" s="142" t="s">
        <v>226</v>
      </c>
      <c r="J379" s="144">
        <f>SUMIF(exportMMB!D:D,budgetMMB!A379,exportMMB!F:F)</f>
        <v>0</v>
      </c>
      <c r="K379" s="64">
        <f t="shared" si="284"/>
        <v>0</v>
      </c>
      <c r="N379" s="13">
        <f t="shared" si="285"/>
        <v>0</v>
      </c>
      <c r="O379" s="13">
        <f t="shared" si="286"/>
        <v>0</v>
      </c>
      <c r="P379" s="13">
        <f t="shared" si="287"/>
        <v>0</v>
      </c>
      <c r="Q379" s="13">
        <f t="shared" si="288"/>
        <v>0</v>
      </c>
      <c r="R379" s="13">
        <f t="shared" si="289"/>
        <v>0</v>
      </c>
      <c r="S379" s="14">
        <f t="shared" si="290"/>
        <v>0</v>
      </c>
      <c r="T379" s="86"/>
      <c r="U379" s="64">
        <f t="shared" si="291"/>
        <v>0</v>
      </c>
      <c r="V379" s="103"/>
      <c r="W379" s="103"/>
      <c r="X379" s="103"/>
      <c r="Y379" s="103"/>
      <c r="Z379" s="105">
        <f t="shared" si="264"/>
        <v>0</v>
      </c>
      <c r="AA379" s="103">
        <f t="shared" si="292"/>
        <v>0</v>
      </c>
    </row>
    <row r="380" spans="1:27" x14ac:dyDescent="0.2">
      <c r="A380" s="116">
        <v>3441</v>
      </c>
      <c r="B380" s="122" t="s">
        <v>43</v>
      </c>
      <c r="C380" s="15"/>
      <c r="D380" s="35"/>
      <c r="E380" s="141">
        <v>1</v>
      </c>
      <c r="F380" s="142"/>
      <c r="G380" s="143">
        <f t="shared" si="293"/>
        <v>1</v>
      </c>
      <c r="H380" s="141">
        <v>1</v>
      </c>
      <c r="I380" s="142" t="s">
        <v>226</v>
      </c>
      <c r="J380" s="144">
        <f>SUMIF(exportMMB!D:D,budgetMMB!A380,exportMMB!F:F)</f>
        <v>0</v>
      </c>
      <c r="K380" s="64">
        <f t="shared" si="284"/>
        <v>0</v>
      </c>
      <c r="N380" s="13">
        <f t="shared" si="285"/>
        <v>0</v>
      </c>
      <c r="O380" s="13">
        <f t="shared" si="286"/>
        <v>0</v>
      </c>
      <c r="P380" s="13">
        <f t="shared" si="287"/>
        <v>0</v>
      </c>
      <c r="Q380" s="13">
        <f t="shared" si="288"/>
        <v>0</v>
      </c>
      <c r="R380" s="13">
        <f t="shared" si="289"/>
        <v>0</v>
      </c>
      <c r="S380" s="14">
        <f t="shared" si="290"/>
        <v>0</v>
      </c>
      <c r="T380" s="86"/>
      <c r="U380" s="64">
        <f t="shared" si="291"/>
        <v>0</v>
      </c>
      <c r="V380" s="103"/>
      <c r="W380" s="103"/>
      <c r="X380" s="103"/>
      <c r="Y380" s="103"/>
      <c r="Z380" s="105">
        <f t="shared" si="264"/>
        <v>0</v>
      </c>
      <c r="AA380" s="103">
        <f t="shared" si="292"/>
        <v>0</v>
      </c>
    </row>
    <row r="381" spans="1:27" x14ac:dyDescent="0.2">
      <c r="A381" s="116">
        <v>3442</v>
      </c>
      <c r="B381" s="122" t="s">
        <v>136</v>
      </c>
      <c r="C381" s="15"/>
      <c r="D381" s="35"/>
      <c r="E381" s="141">
        <v>1</v>
      </c>
      <c r="F381" s="142"/>
      <c r="G381" s="143">
        <f t="shared" si="293"/>
        <v>1</v>
      </c>
      <c r="H381" s="141">
        <v>1</v>
      </c>
      <c r="I381" s="142" t="s">
        <v>226</v>
      </c>
      <c r="J381" s="144">
        <f>SUMIF(exportMMB!D:D,budgetMMB!A381,exportMMB!F:F)</f>
        <v>0</v>
      </c>
      <c r="K381" s="64">
        <f t="shared" si="284"/>
        <v>0</v>
      </c>
      <c r="N381" s="13">
        <f t="shared" si="285"/>
        <v>0</v>
      </c>
      <c r="O381" s="13">
        <f t="shared" si="286"/>
        <v>0</v>
      </c>
      <c r="P381" s="13">
        <f t="shared" si="287"/>
        <v>0</v>
      </c>
      <c r="Q381" s="13">
        <f t="shared" si="288"/>
        <v>0</v>
      </c>
      <c r="R381" s="13">
        <f t="shared" si="289"/>
        <v>0</v>
      </c>
      <c r="S381" s="14">
        <f t="shared" si="290"/>
        <v>0</v>
      </c>
      <c r="T381" s="86"/>
      <c r="U381" s="64">
        <f t="shared" si="291"/>
        <v>0</v>
      </c>
      <c r="V381" s="103"/>
      <c r="W381" s="103"/>
      <c r="X381" s="103"/>
      <c r="Y381" s="103"/>
      <c r="Z381" s="105">
        <f t="shared" si="264"/>
        <v>0</v>
      </c>
      <c r="AA381" s="103">
        <f t="shared" si="292"/>
        <v>0</v>
      </c>
    </row>
    <row r="382" spans="1:27" x14ac:dyDescent="0.2">
      <c r="A382" s="116" t="s">
        <v>438</v>
      </c>
      <c r="B382" s="122" t="s">
        <v>440</v>
      </c>
      <c r="C382" s="15"/>
      <c r="D382" s="35"/>
      <c r="E382" s="141">
        <v>1</v>
      </c>
      <c r="F382" s="142"/>
      <c r="G382" s="143">
        <f t="shared" si="293"/>
        <v>1</v>
      </c>
      <c r="H382" s="141">
        <v>1</v>
      </c>
      <c r="I382" s="142" t="s">
        <v>226</v>
      </c>
      <c r="J382" s="144">
        <f>SUMIF(exportMMB!D:D,budgetMMB!A382,exportMMB!F:F)</f>
        <v>0</v>
      </c>
      <c r="K382" s="64">
        <f t="shared" si="284"/>
        <v>0</v>
      </c>
      <c r="N382" s="13">
        <f t="shared" si="285"/>
        <v>0</v>
      </c>
      <c r="O382" s="13">
        <f t="shared" si="286"/>
        <v>0</v>
      </c>
      <c r="P382" s="13">
        <f t="shared" si="287"/>
        <v>0</v>
      </c>
      <c r="Q382" s="13">
        <f t="shared" si="288"/>
        <v>0</v>
      </c>
      <c r="R382" s="13">
        <f t="shared" si="289"/>
        <v>0</v>
      </c>
      <c r="S382" s="14">
        <f t="shared" si="290"/>
        <v>0</v>
      </c>
      <c r="T382" s="86"/>
      <c r="U382" s="64">
        <f t="shared" si="291"/>
        <v>0</v>
      </c>
      <c r="V382" s="103"/>
      <c r="W382" s="103"/>
      <c r="X382" s="103"/>
      <c r="Y382" s="103"/>
      <c r="Z382" s="105">
        <f t="shared" si="264"/>
        <v>0</v>
      </c>
      <c r="AA382" s="103">
        <f t="shared" si="292"/>
        <v>0</v>
      </c>
    </row>
    <row r="383" spans="1:27" x14ac:dyDescent="0.2">
      <c r="A383" s="116" t="s">
        <v>439</v>
      </c>
      <c r="B383" s="122" t="s">
        <v>441</v>
      </c>
      <c r="C383" s="15"/>
      <c r="D383" s="35"/>
      <c r="E383" s="141">
        <v>1</v>
      </c>
      <c r="F383" s="142"/>
      <c r="G383" s="143">
        <f t="shared" ref="G383:G387" si="294">SUM(D383:F383)</f>
        <v>1</v>
      </c>
      <c r="H383" s="141">
        <v>1</v>
      </c>
      <c r="I383" s="142" t="s">
        <v>226</v>
      </c>
      <c r="J383" s="144">
        <f>SUMIF(exportMMB!D:D,budgetMMB!A383,exportMMB!F:F)</f>
        <v>0</v>
      </c>
      <c r="K383" s="64">
        <f t="shared" si="284"/>
        <v>0</v>
      </c>
      <c r="N383" s="13">
        <f t="shared" si="285"/>
        <v>0</v>
      </c>
      <c r="O383" s="13">
        <f t="shared" si="286"/>
        <v>0</v>
      </c>
      <c r="P383" s="13">
        <f t="shared" si="287"/>
        <v>0</v>
      </c>
      <c r="Q383" s="13">
        <f t="shared" si="288"/>
        <v>0</v>
      </c>
      <c r="R383" s="13">
        <f t="shared" si="289"/>
        <v>0</v>
      </c>
      <c r="S383" s="14">
        <f t="shared" si="290"/>
        <v>0</v>
      </c>
      <c r="T383" s="86"/>
      <c r="U383" s="64">
        <f t="shared" si="291"/>
        <v>0</v>
      </c>
      <c r="V383" s="103"/>
      <c r="W383" s="103"/>
      <c r="X383" s="103"/>
      <c r="Y383" s="103"/>
      <c r="Z383" s="105">
        <f t="shared" si="264"/>
        <v>0</v>
      </c>
      <c r="AA383" s="103">
        <f t="shared" si="292"/>
        <v>0</v>
      </c>
    </row>
    <row r="384" spans="1:27" x14ac:dyDescent="0.2">
      <c r="A384" s="116">
        <v>3447</v>
      </c>
      <c r="B384" s="122" t="s">
        <v>137</v>
      </c>
      <c r="C384" s="15"/>
      <c r="D384" s="35"/>
      <c r="E384" s="141">
        <v>1</v>
      </c>
      <c r="F384" s="142"/>
      <c r="G384" s="143">
        <f t="shared" si="294"/>
        <v>1</v>
      </c>
      <c r="H384" s="141">
        <v>1</v>
      </c>
      <c r="I384" s="142" t="s">
        <v>226</v>
      </c>
      <c r="J384" s="144">
        <f>SUMIF(exportMMB!D:D,budgetMMB!A384,exportMMB!F:F)</f>
        <v>0</v>
      </c>
      <c r="K384" s="64">
        <f t="shared" si="284"/>
        <v>0</v>
      </c>
      <c r="N384" s="13">
        <f t="shared" si="285"/>
        <v>0</v>
      </c>
      <c r="O384" s="13">
        <f t="shared" si="286"/>
        <v>0</v>
      </c>
      <c r="P384" s="13">
        <f t="shared" si="287"/>
        <v>0</v>
      </c>
      <c r="Q384" s="13">
        <f t="shared" si="288"/>
        <v>0</v>
      </c>
      <c r="R384" s="13">
        <f t="shared" si="289"/>
        <v>0</v>
      </c>
      <c r="S384" s="14">
        <f t="shared" si="290"/>
        <v>0</v>
      </c>
      <c r="T384" s="86"/>
      <c r="U384" s="64">
        <f t="shared" si="291"/>
        <v>0</v>
      </c>
      <c r="V384" s="103"/>
      <c r="W384" s="103"/>
      <c r="X384" s="103"/>
      <c r="Y384" s="103"/>
      <c r="Z384" s="105">
        <f t="shared" si="264"/>
        <v>0</v>
      </c>
      <c r="AA384" s="103">
        <f t="shared" si="292"/>
        <v>0</v>
      </c>
    </row>
    <row r="385" spans="1:27" x14ac:dyDescent="0.2">
      <c r="A385" s="116">
        <v>3450</v>
      </c>
      <c r="B385" s="122" t="s">
        <v>442</v>
      </c>
      <c r="C385" s="15"/>
      <c r="D385" s="35"/>
      <c r="E385" s="141">
        <v>1</v>
      </c>
      <c r="F385" s="142"/>
      <c r="G385" s="143">
        <f t="shared" si="294"/>
        <v>1</v>
      </c>
      <c r="H385" s="141">
        <v>1</v>
      </c>
      <c r="I385" s="142" t="s">
        <v>226</v>
      </c>
      <c r="J385" s="144">
        <f>SUMIF(exportMMB!D:D,budgetMMB!A385,exportMMB!F:F)</f>
        <v>0</v>
      </c>
      <c r="K385" s="64">
        <f t="shared" si="284"/>
        <v>0</v>
      </c>
      <c r="N385" s="13">
        <f t="shared" si="285"/>
        <v>0</v>
      </c>
      <c r="O385" s="13">
        <f t="shared" si="286"/>
        <v>0</v>
      </c>
      <c r="P385" s="13">
        <f t="shared" si="287"/>
        <v>0</v>
      </c>
      <c r="Q385" s="13">
        <f t="shared" si="288"/>
        <v>0</v>
      </c>
      <c r="R385" s="13">
        <f t="shared" si="289"/>
        <v>0</v>
      </c>
      <c r="S385" s="14">
        <f t="shared" si="290"/>
        <v>0</v>
      </c>
      <c r="T385" s="86"/>
      <c r="U385" s="64">
        <f t="shared" si="291"/>
        <v>0</v>
      </c>
      <c r="V385" s="103"/>
      <c r="W385" s="103"/>
      <c r="X385" s="103"/>
      <c r="Y385" s="103"/>
      <c r="Z385" s="105">
        <f t="shared" si="264"/>
        <v>0</v>
      </c>
      <c r="AA385" s="103">
        <f t="shared" si="292"/>
        <v>0</v>
      </c>
    </row>
    <row r="386" spans="1:27" x14ac:dyDescent="0.2">
      <c r="A386" s="116" t="s">
        <v>278</v>
      </c>
      <c r="B386" s="122" t="s">
        <v>443</v>
      </c>
      <c r="C386" s="15"/>
      <c r="D386" s="35"/>
      <c r="E386" s="141">
        <v>1</v>
      </c>
      <c r="F386" s="142"/>
      <c r="G386" s="143">
        <f t="shared" si="294"/>
        <v>1</v>
      </c>
      <c r="H386" s="141">
        <v>1</v>
      </c>
      <c r="I386" s="142" t="s">
        <v>226</v>
      </c>
      <c r="J386" s="144">
        <f>SUMIF(exportMMB!D:D,budgetMMB!A386,exportMMB!F:F)</f>
        <v>0</v>
      </c>
      <c r="K386" s="64">
        <f t="shared" si="284"/>
        <v>0</v>
      </c>
      <c r="N386" s="13">
        <f t="shared" si="285"/>
        <v>0</v>
      </c>
      <c r="O386" s="13">
        <f t="shared" si="286"/>
        <v>0</v>
      </c>
      <c r="P386" s="13">
        <f t="shared" si="287"/>
        <v>0</v>
      </c>
      <c r="Q386" s="13">
        <f t="shared" si="288"/>
        <v>0</v>
      </c>
      <c r="R386" s="13">
        <f t="shared" si="289"/>
        <v>0</v>
      </c>
      <c r="S386" s="14">
        <f t="shared" si="290"/>
        <v>0</v>
      </c>
      <c r="T386" s="86"/>
      <c r="U386" s="64">
        <f t="shared" si="291"/>
        <v>0</v>
      </c>
      <c r="V386" s="103"/>
      <c r="W386" s="103"/>
      <c r="X386" s="103"/>
      <c r="Y386" s="103"/>
      <c r="Z386" s="105">
        <f t="shared" si="264"/>
        <v>0</v>
      </c>
      <c r="AA386" s="103">
        <f t="shared" si="292"/>
        <v>0</v>
      </c>
    </row>
    <row r="387" spans="1:27" x14ac:dyDescent="0.2">
      <c r="A387" s="116">
        <v>3483</v>
      </c>
      <c r="B387" s="122" t="s">
        <v>138</v>
      </c>
      <c r="C387" s="15"/>
      <c r="D387" s="35"/>
      <c r="E387" s="141">
        <v>1</v>
      </c>
      <c r="F387" s="142"/>
      <c r="G387" s="143">
        <f t="shared" si="294"/>
        <v>1</v>
      </c>
      <c r="H387" s="141">
        <v>1</v>
      </c>
      <c r="I387" s="142" t="s">
        <v>226</v>
      </c>
      <c r="J387" s="144">
        <f>SUMIF(exportMMB!D:D,budgetMMB!A387,exportMMB!F:F)</f>
        <v>0</v>
      </c>
      <c r="K387" s="64">
        <f t="shared" si="284"/>
        <v>0</v>
      </c>
      <c r="N387" s="13">
        <f t="shared" si="285"/>
        <v>0</v>
      </c>
      <c r="O387" s="13">
        <f t="shared" si="286"/>
        <v>0</v>
      </c>
      <c r="P387" s="13">
        <f t="shared" si="287"/>
        <v>0</v>
      </c>
      <c r="Q387" s="13">
        <f t="shared" si="288"/>
        <v>0</v>
      </c>
      <c r="R387" s="13">
        <f t="shared" si="289"/>
        <v>0</v>
      </c>
      <c r="S387" s="14">
        <f t="shared" si="290"/>
        <v>0</v>
      </c>
      <c r="T387" s="86"/>
      <c r="U387" s="64">
        <f t="shared" si="291"/>
        <v>0</v>
      </c>
      <c r="V387" s="103"/>
      <c r="W387" s="103"/>
      <c r="X387" s="103"/>
      <c r="Y387" s="103"/>
      <c r="Z387" s="105">
        <f t="shared" si="264"/>
        <v>0</v>
      </c>
      <c r="AA387" s="103">
        <f t="shared" si="292"/>
        <v>0</v>
      </c>
    </row>
    <row r="388" spans="1:27" x14ac:dyDescent="0.2">
      <c r="A388" s="116"/>
      <c r="B388" s="124" t="s">
        <v>265</v>
      </c>
      <c r="C388" s="15"/>
      <c r="D388" s="35"/>
      <c r="E388" s="141"/>
      <c r="F388" s="142"/>
      <c r="G388" s="143"/>
      <c r="H388" s="141"/>
      <c r="I388" s="142"/>
      <c r="J388" s="144"/>
      <c r="K388" s="66">
        <f t="shared" ref="K388:Z388" si="295">SUM(K371:K387)</f>
        <v>0</v>
      </c>
      <c r="L388" s="22"/>
      <c r="M388" s="22"/>
      <c r="N388" s="22">
        <f t="shared" si="295"/>
        <v>0</v>
      </c>
      <c r="O388" s="22">
        <f t="shared" si="295"/>
        <v>0</v>
      </c>
      <c r="P388" s="22">
        <f t="shared" si="295"/>
        <v>0</v>
      </c>
      <c r="Q388" s="22">
        <f t="shared" si="295"/>
        <v>0</v>
      </c>
      <c r="R388" s="22">
        <f t="shared" si="295"/>
        <v>0</v>
      </c>
      <c r="S388" s="23">
        <f t="shared" si="295"/>
        <v>0</v>
      </c>
      <c r="T388" s="85">
        <f t="shared" si="295"/>
        <v>0</v>
      </c>
      <c r="U388" s="66">
        <f t="shared" si="295"/>
        <v>0</v>
      </c>
      <c r="V388" s="112">
        <f t="shared" si="295"/>
        <v>0</v>
      </c>
      <c r="W388" s="112">
        <f t="shared" si="295"/>
        <v>0</v>
      </c>
      <c r="X388" s="112"/>
      <c r="Y388" s="112">
        <f t="shared" si="295"/>
        <v>0</v>
      </c>
      <c r="Z388" s="66">
        <f t="shared" si="295"/>
        <v>0</v>
      </c>
      <c r="AA388" s="112">
        <f>SUM(AA371:AA387)</f>
        <v>0</v>
      </c>
    </row>
    <row r="389" spans="1:27" x14ac:dyDescent="0.2">
      <c r="A389" s="62"/>
      <c r="B389" s="122"/>
      <c r="C389" s="15"/>
      <c r="E389" s="141"/>
      <c r="F389" s="142"/>
      <c r="G389" s="143"/>
      <c r="H389" s="141"/>
      <c r="I389" s="141"/>
      <c r="J389" s="144"/>
      <c r="T389" s="86"/>
      <c r="U389" s="64"/>
      <c r="V389" s="103"/>
      <c r="W389" s="103"/>
      <c r="X389" s="103"/>
      <c r="Y389" s="103"/>
      <c r="AA389" s="103"/>
    </row>
    <row r="390" spans="1:27" x14ac:dyDescent="0.2">
      <c r="A390" s="118" t="s">
        <v>200</v>
      </c>
      <c r="B390" s="98" t="s">
        <v>242</v>
      </c>
      <c r="C390" s="15"/>
      <c r="D390" s="35"/>
      <c r="E390" s="141"/>
      <c r="F390" s="142"/>
      <c r="G390" s="143"/>
      <c r="H390" s="141"/>
      <c r="I390" s="142"/>
      <c r="J390" s="144"/>
      <c r="P390" s="13"/>
      <c r="T390" s="86"/>
      <c r="U390" s="64"/>
      <c r="V390" s="103"/>
      <c r="W390" s="103"/>
      <c r="X390" s="103"/>
      <c r="Y390" s="103"/>
      <c r="AA390" s="103"/>
    </row>
    <row r="391" spans="1:27" x14ac:dyDescent="0.2">
      <c r="A391" s="116">
        <v>3501</v>
      </c>
      <c r="B391" s="122" t="s">
        <v>139</v>
      </c>
      <c r="C391" s="15"/>
      <c r="E391" s="141">
        <v>1</v>
      </c>
      <c r="F391" s="142"/>
      <c r="G391" s="143">
        <f t="shared" ref="G391:G394" si="296">SUM(D391:F391)</f>
        <v>1</v>
      </c>
      <c r="H391" s="141">
        <v>1</v>
      </c>
      <c r="I391" s="142" t="s">
        <v>226</v>
      </c>
      <c r="J391" s="144">
        <f>SUMIF(exportMMB!D:D,budgetMMB!A391,exportMMB!F:F)</f>
        <v>0</v>
      </c>
      <c r="K391" s="64">
        <f t="shared" ref="K391:K406" si="297">G391*H391*J391</f>
        <v>0</v>
      </c>
      <c r="N391" s="13">
        <f t="shared" ref="N391:N406" si="298">L391+M391</f>
        <v>0</v>
      </c>
      <c r="O391" s="13">
        <f t="shared" ref="O391:O406" si="299">MAX(K391-N391,0)</f>
        <v>0</v>
      </c>
      <c r="P391" s="13">
        <f t="shared" ref="P391:P406" si="300">N391+O391</f>
        <v>0</v>
      </c>
      <c r="Q391" s="13">
        <f t="shared" ref="Q391:Q406" si="301">K391-P391</f>
        <v>0</v>
      </c>
      <c r="R391" s="13">
        <f t="shared" ref="R391:R406" si="302">S391-K391</f>
        <v>0</v>
      </c>
      <c r="S391" s="14">
        <f t="shared" ref="S391:S406" si="303">K391</f>
        <v>0</v>
      </c>
      <c r="T391" s="86"/>
      <c r="U391" s="64">
        <f t="shared" ref="U391:U406" si="304">MAX(K391-SUM(V391:Y391),0)</f>
        <v>0</v>
      </c>
      <c r="V391" s="103"/>
      <c r="W391" s="103"/>
      <c r="X391" s="103"/>
      <c r="Y391" s="103"/>
      <c r="Z391" s="105">
        <f t="shared" si="264"/>
        <v>0</v>
      </c>
      <c r="AA391" s="103">
        <f t="shared" ref="AA391:AA406" si="305">U391</f>
        <v>0</v>
      </c>
    </row>
    <row r="392" spans="1:27" x14ac:dyDescent="0.2">
      <c r="A392" s="116" t="s">
        <v>142</v>
      </c>
      <c r="B392" s="122" t="s">
        <v>140</v>
      </c>
      <c r="C392" s="15"/>
      <c r="D392" s="35"/>
      <c r="E392" s="141">
        <v>1</v>
      </c>
      <c r="F392" s="142"/>
      <c r="G392" s="143">
        <f t="shared" si="296"/>
        <v>1</v>
      </c>
      <c r="H392" s="141">
        <v>1</v>
      </c>
      <c r="I392" s="142" t="s">
        <v>226</v>
      </c>
      <c r="J392" s="144">
        <f>SUMIF(exportMMB!D:D,budgetMMB!A392,exportMMB!F:F)</f>
        <v>0</v>
      </c>
      <c r="K392" s="64">
        <f t="shared" si="297"/>
        <v>0</v>
      </c>
      <c r="N392" s="13">
        <f t="shared" si="298"/>
        <v>0</v>
      </c>
      <c r="O392" s="13">
        <f t="shared" si="299"/>
        <v>0</v>
      </c>
      <c r="P392" s="13">
        <f t="shared" si="300"/>
        <v>0</v>
      </c>
      <c r="Q392" s="13">
        <f t="shared" si="301"/>
        <v>0</v>
      </c>
      <c r="R392" s="13">
        <f t="shared" si="302"/>
        <v>0</v>
      </c>
      <c r="S392" s="14">
        <f t="shared" si="303"/>
        <v>0</v>
      </c>
      <c r="T392" s="86"/>
      <c r="U392" s="64">
        <f t="shared" si="304"/>
        <v>0</v>
      </c>
      <c r="V392" s="103"/>
      <c r="W392" s="103"/>
      <c r="X392" s="103"/>
      <c r="Y392" s="103"/>
      <c r="Z392" s="105">
        <f t="shared" si="264"/>
        <v>0</v>
      </c>
      <c r="AA392" s="103">
        <f t="shared" si="305"/>
        <v>0</v>
      </c>
    </row>
    <row r="393" spans="1:27" x14ac:dyDescent="0.2">
      <c r="A393" s="116" t="s">
        <v>143</v>
      </c>
      <c r="B393" s="122" t="s">
        <v>141</v>
      </c>
      <c r="C393" s="15"/>
      <c r="D393" s="35"/>
      <c r="E393" s="141">
        <v>1</v>
      </c>
      <c r="F393" s="142"/>
      <c r="G393" s="143">
        <f t="shared" si="296"/>
        <v>1</v>
      </c>
      <c r="H393" s="141">
        <v>1</v>
      </c>
      <c r="I393" s="142" t="s">
        <v>226</v>
      </c>
      <c r="J393" s="144">
        <f>SUMIF(exportMMB!D:D,budgetMMB!A393,exportMMB!F:F)</f>
        <v>0</v>
      </c>
      <c r="K393" s="64">
        <f t="shared" si="297"/>
        <v>0</v>
      </c>
      <c r="N393" s="13">
        <f t="shared" si="298"/>
        <v>0</v>
      </c>
      <c r="O393" s="13">
        <f t="shared" si="299"/>
        <v>0</v>
      </c>
      <c r="P393" s="13">
        <f t="shared" si="300"/>
        <v>0</v>
      </c>
      <c r="Q393" s="13">
        <f t="shared" si="301"/>
        <v>0</v>
      </c>
      <c r="R393" s="13">
        <f t="shared" si="302"/>
        <v>0</v>
      </c>
      <c r="S393" s="14">
        <f t="shared" si="303"/>
        <v>0</v>
      </c>
      <c r="T393" s="86"/>
      <c r="U393" s="64">
        <f t="shared" si="304"/>
        <v>0</v>
      </c>
      <c r="V393" s="103"/>
      <c r="W393" s="103"/>
      <c r="X393" s="103"/>
      <c r="Y393" s="103"/>
      <c r="Z393" s="105">
        <f t="shared" si="264"/>
        <v>0</v>
      </c>
      <c r="AA393" s="103">
        <f t="shared" si="305"/>
        <v>0</v>
      </c>
    </row>
    <row r="394" spans="1:27" x14ac:dyDescent="0.2">
      <c r="A394" s="116" t="s">
        <v>444</v>
      </c>
      <c r="B394" s="122" t="s">
        <v>445</v>
      </c>
      <c r="C394" s="15"/>
      <c r="D394" s="35"/>
      <c r="E394" s="141">
        <v>1</v>
      </c>
      <c r="F394" s="142"/>
      <c r="G394" s="143">
        <f t="shared" si="296"/>
        <v>1</v>
      </c>
      <c r="H394" s="141">
        <v>1</v>
      </c>
      <c r="I394" s="142" t="s">
        <v>226</v>
      </c>
      <c r="J394" s="144">
        <f>SUMIF(exportMMB!D:D,budgetMMB!A394,exportMMB!F:F)</f>
        <v>0</v>
      </c>
      <c r="K394" s="64">
        <f t="shared" si="297"/>
        <v>0</v>
      </c>
      <c r="N394" s="13">
        <f t="shared" si="298"/>
        <v>0</v>
      </c>
      <c r="O394" s="13">
        <f t="shared" si="299"/>
        <v>0</v>
      </c>
      <c r="P394" s="13">
        <f t="shared" si="300"/>
        <v>0</v>
      </c>
      <c r="Q394" s="13">
        <f t="shared" si="301"/>
        <v>0</v>
      </c>
      <c r="R394" s="13">
        <f t="shared" si="302"/>
        <v>0</v>
      </c>
      <c r="S394" s="14">
        <f t="shared" si="303"/>
        <v>0</v>
      </c>
      <c r="T394" s="86"/>
      <c r="U394" s="64">
        <f t="shared" si="304"/>
        <v>0</v>
      </c>
      <c r="V394" s="103"/>
      <c r="W394" s="103"/>
      <c r="X394" s="103"/>
      <c r="Y394" s="103"/>
      <c r="Z394" s="105">
        <f t="shared" si="264"/>
        <v>0</v>
      </c>
      <c r="AA394" s="103">
        <f t="shared" si="305"/>
        <v>0</v>
      </c>
    </row>
    <row r="395" spans="1:27" x14ac:dyDescent="0.2">
      <c r="A395" s="116" t="s">
        <v>956</v>
      </c>
      <c r="B395" s="122" t="s">
        <v>957</v>
      </c>
      <c r="C395" s="15"/>
      <c r="D395" s="35"/>
      <c r="E395" s="141">
        <v>1</v>
      </c>
      <c r="F395" s="142"/>
      <c r="G395" s="143">
        <f t="shared" ref="G395:G402" si="306">SUM(D395:F395)</f>
        <v>1</v>
      </c>
      <c r="H395" s="141">
        <v>1</v>
      </c>
      <c r="I395" s="142" t="s">
        <v>226</v>
      </c>
      <c r="J395" s="144">
        <f>SUMIF(exportMMB!D:D,budgetMMB!A395,exportMMB!F:F)</f>
        <v>0</v>
      </c>
      <c r="K395" s="64">
        <f t="shared" si="297"/>
        <v>0</v>
      </c>
      <c r="N395" s="13">
        <f t="shared" si="298"/>
        <v>0</v>
      </c>
      <c r="O395" s="13">
        <f t="shared" si="299"/>
        <v>0</v>
      </c>
      <c r="P395" s="13">
        <f t="shared" si="300"/>
        <v>0</v>
      </c>
      <c r="Q395" s="13">
        <f t="shared" si="301"/>
        <v>0</v>
      </c>
      <c r="R395" s="13">
        <f t="shared" si="302"/>
        <v>0</v>
      </c>
      <c r="S395" s="14">
        <f t="shared" si="303"/>
        <v>0</v>
      </c>
      <c r="T395" s="86"/>
      <c r="U395" s="64">
        <f t="shared" si="304"/>
        <v>0</v>
      </c>
      <c r="V395" s="103"/>
      <c r="W395" s="103"/>
      <c r="X395" s="103"/>
      <c r="Y395" s="103"/>
      <c r="Z395" s="105">
        <f t="shared" si="264"/>
        <v>0</v>
      </c>
      <c r="AA395" s="103">
        <f t="shared" si="305"/>
        <v>0</v>
      </c>
    </row>
    <row r="396" spans="1:27" x14ac:dyDescent="0.2">
      <c r="A396" s="116" t="s">
        <v>446</v>
      </c>
      <c r="B396" s="122" t="s">
        <v>42</v>
      </c>
      <c r="C396" s="15"/>
      <c r="D396" s="35"/>
      <c r="E396" s="141">
        <v>1</v>
      </c>
      <c r="F396" s="142"/>
      <c r="G396" s="143">
        <f t="shared" si="306"/>
        <v>1</v>
      </c>
      <c r="H396" s="141">
        <v>1</v>
      </c>
      <c r="I396" s="142" t="s">
        <v>226</v>
      </c>
      <c r="J396" s="144">
        <f>SUMIF(exportMMB!D:D,budgetMMB!A396,exportMMB!F:F)</f>
        <v>0</v>
      </c>
      <c r="K396" s="64">
        <f t="shared" si="297"/>
        <v>0</v>
      </c>
      <c r="N396" s="13">
        <f t="shared" si="298"/>
        <v>0</v>
      </c>
      <c r="O396" s="13">
        <f t="shared" si="299"/>
        <v>0</v>
      </c>
      <c r="P396" s="13">
        <f t="shared" si="300"/>
        <v>0</v>
      </c>
      <c r="Q396" s="13">
        <f t="shared" si="301"/>
        <v>0</v>
      </c>
      <c r="R396" s="13">
        <f t="shared" si="302"/>
        <v>0</v>
      </c>
      <c r="S396" s="14">
        <f t="shared" si="303"/>
        <v>0</v>
      </c>
      <c r="T396" s="86"/>
      <c r="U396" s="64">
        <f t="shared" si="304"/>
        <v>0</v>
      </c>
      <c r="V396" s="103"/>
      <c r="W396" s="103"/>
      <c r="X396" s="103"/>
      <c r="Y396" s="103"/>
      <c r="Z396" s="105">
        <f t="shared" si="264"/>
        <v>0</v>
      </c>
      <c r="AA396" s="103">
        <f t="shared" si="305"/>
        <v>0</v>
      </c>
    </row>
    <row r="397" spans="1:27" x14ac:dyDescent="0.2">
      <c r="A397" s="116">
        <v>3540</v>
      </c>
      <c r="B397" s="122" t="s">
        <v>144</v>
      </c>
      <c r="C397" s="15"/>
      <c r="D397" s="35"/>
      <c r="E397" s="141">
        <v>1</v>
      </c>
      <c r="F397" s="142"/>
      <c r="G397" s="143">
        <f t="shared" si="306"/>
        <v>1</v>
      </c>
      <c r="H397" s="141">
        <v>1</v>
      </c>
      <c r="I397" s="142" t="s">
        <v>226</v>
      </c>
      <c r="J397" s="144">
        <f>SUMIF(exportMMB!D:D,budgetMMB!A397,exportMMB!F:F)</f>
        <v>0</v>
      </c>
      <c r="K397" s="64">
        <f t="shared" si="297"/>
        <v>0</v>
      </c>
      <c r="N397" s="13">
        <f t="shared" si="298"/>
        <v>0</v>
      </c>
      <c r="O397" s="13">
        <f t="shared" si="299"/>
        <v>0</v>
      </c>
      <c r="P397" s="13">
        <f t="shared" si="300"/>
        <v>0</v>
      </c>
      <c r="Q397" s="13">
        <f t="shared" si="301"/>
        <v>0</v>
      </c>
      <c r="R397" s="13">
        <f t="shared" si="302"/>
        <v>0</v>
      </c>
      <c r="S397" s="14">
        <f t="shared" si="303"/>
        <v>0</v>
      </c>
      <c r="T397" s="86"/>
      <c r="U397" s="64">
        <f t="shared" si="304"/>
        <v>0</v>
      </c>
      <c r="V397" s="103"/>
      <c r="W397" s="103"/>
      <c r="X397" s="103"/>
      <c r="Y397" s="103"/>
      <c r="Z397" s="105">
        <f t="shared" si="264"/>
        <v>0</v>
      </c>
      <c r="AA397" s="103">
        <f t="shared" si="305"/>
        <v>0</v>
      </c>
    </row>
    <row r="398" spans="1:27" x14ac:dyDescent="0.2">
      <c r="A398" s="116">
        <v>3541</v>
      </c>
      <c r="B398" s="122" t="s">
        <v>43</v>
      </c>
      <c r="C398" s="15"/>
      <c r="D398" s="35"/>
      <c r="E398" s="141">
        <v>1</v>
      </c>
      <c r="F398" s="142"/>
      <c r="G398" s="143">
        <f t="shared" si="306"/>
        <v>1</v>
      </c>
      <c r="H398" s="141">
        <v>1</v>
      </c>
      <c r="I398" s="142" t="s">
        <v>226</v>
      </c>
      <c r="J398" s="144">
        <f>SUMIF(exportMMB!D:D,budgetMMB!A398,exportMMB!F:F)</f>
        <v>0</v>
      </c>
      <c r="K398" s="64">
        <f t="shared" si="297"/>
        <v>0</v>
      </c>
      <c r="N398" s="13">
        <f t="shared" si="298"/>
        <v>0</v>
      </c>
      <c r="O398" s="13">
        <f t="shared" si="299"/>
        <v>0</v>
      </c>
      <c r="P398" s="13">
        <f t="shared" si="300"/>
        <v>0</v>
      </c>
      <c r="Q398" s="13">
        <f t="shared" si="301"/>
        <v>0</v>
      </c>
      <c r="R398" s="13">
        <f t="shared" si="302"/>
        <v>0</v>
      </c>
      <c r="S398" s="14">
        <f t="shared" si="303"/>
        <v>0</v>
      </c>
      <c r="T398" s="86"/>
      <c r="U398" s="64">
        <f t="shared" si="304"/>
        <v>0</v>
      </c>
      <c r="V398" s="103"/>
      <c r="W398" s="103"/>
      <c r="X398" s="103"/>
      <c r="Y398" s="103"/>
      <c r="Z398" s="105">
        <f t="shared" si="264"/>
        <v>0</v>
      </c>
      <c r="AA398" s="103">
        <f t="shared" si="305"/>
        <v>0</v>
      </c>
    </row>
    <row r="399" spans="1:27" x14ac:dyDescent="0.2">
      <c r="A399" s="116">
        <v>3542</v>
      </c>
      <c r="B399" s="122" t="s">
        <v>145</v>
      </c>
      <c r="C399" s="15"/>
      <c r="D399" s="35"/>
      <c r="E399" s="141">
        <v>1</v>
      </c>
      <c r="F399" s="142"/>
      <c r="G399" s="143">
        <f t="shared" si="306"/>
        <v>1</v>
      </c>
      <c r="H399" s="141">
        <v>1</v>
      </c>
      <c r="I399" s="142" t="s">
        <v>226</v>
      </c>
      <c r="J399" s="144">
        <f>SUMIF(exportMMB!D:D,budgetMMB!A399,exportMMB!F:F)</f>
        <v>0</v>
      </c>
      <c r="K399" s="64">
        <f t="shared" si="297"/>
        <v>0</v>
      </c>
      <c r="N399" s="13">
        <f t="shared" si="298"/>
        <v>0</v>
      </c>
      <c r="O399" s="13">
        <f t="shared" si="299"/>
        <v>0</v>
      </c>
      <c r="P399" s="13">
        <f t="shared" si="300"/>
        <v>0</v>
      </c>
      <c r="Q399" s="13">
        <f t="shared" si="301"/>
        <v>0</v>
      </c>
      <c r="R399" s="13">
        <f t="shared" si="302"/>
        <v>0</v>
      </c>
      <c r="S399" s="14">
        <f t="shared" si="303"/>
        <v>0</v>
      </c>
      <c r="T399" s="86"/>
      <c r="U399" s="64">
        <f t="shared" si="304"/>
        <v>0</v>
      </c>
      <c r="V399" s="103"/>
      <c r="W399" s="103"/>
      <c r="X399" s="103"/>
      <c r="Y399" s="103"/>
      <c r="Z399" s="105">
        <f t="shared" si="264"/>
        <v>0</v>
      </c>
      <c r="AA399" s="103">
        <f t="shared" si="305"/>
        <v>0</v>
      </c>
    </row>
    <row r="400" spans="1:27" x14ac:dyDescent="0.2">
      <c r="A400" s="116" t="s">
        <v>777</v>
      </c>
      <c r="B400" s="122" t="s">
        <v>778</v>
      </c>
      <c r="C400" s="15"/>
      <c r="D400" s="35"/>
      <c r="E400" s="141">
        <v>1</v>
      </c>
      <c r="F400" s="142"/>
      <c r="G400" s="143">
        <f t="shared" si="306"/>
        <v>1</v>
      </c>
      <c r="H400" s="141">
        <v>1</v>
      </c>
      <c r="I400" s="142" t="s">
        <v>226</v>
      </c>
      <c r="J400" s="144">
        <f>SUMIF(exportMMB!D:D,budgetMMB!A400,exportMMB!F:F)</f>
        <v>0</v>
      </c>
      <c r="K400" s="64">
        <f t="shared" si="297"/>
        <v>0</v>
      </c>
      <c r="N400" s="13">
        <f t="shared" si="298"/>
        <v>0</v>
      </c>
      <c r="O400" s="13">
        <f t="shared" si="299"/>
        <v>0</v>
      </c>
      <c r="P400" s="13">
        <f t="shared" si="300"/>
        <v>0</v>
      </c>
      <c r="Q400" s="13">
        <f t="shared" si="301"/>
        <v>0</v>
      </c>
      <c r="R400" s="13">
        <f t="shared" si="302"/>
        <v>0</v>
      </c>
      <c r="S400" s="14">
        <f t="shared" si="303"/>
        <v>0</v>
      </c>
      <c r="T400" s="86"/>
      <c r="U400" s="64">
        <f t="shared" si="304"/>
        <v>0</v>
      </c>
      <c r="V400" s="103"/>
      <c r="W400" s="103"/>
      <c r="X400" s="103"/>
      <c r="Y400" s="103"/>
      <c r="Z400" s="105">
        <f t="shared" ref="Z400" si="307">K400-SUM(U400:Y400)</f>
        <v>0</v>
      </c>
      <c r="AA400" s="103">
        <f t="shared" si="305"/>
        <v>0</v>
      </c>
    </row>
    <row r="401" spans="1:27" x14ac:dyDescent="0.2">
      <c r="A401" s="116">
        <v>3544</v>
      </c>
      <c r="B401" s="122" t="s">
        <v>447</v>
      </c>
      <c r="C401" s="15"/>
      <c r="D401" s="35"/>
      <c r="E401" s="141">
        <v>1</v>
      </c>
      <c r="F401" s="142"/>
      <c r="G401" s="143">
        <f t="shared" si="306"/>
        <v>1</v>
      </c>
      <c r="H401" s="141">
        <v>1</v>
      </c>
      <c r="I401" s="142" t="s">
        <v>226</v>
      </c>
      <c r="J401" s="144">
        <f>SUMIF(exportMMB!D:D,budgetMMB!A401,exportMMB!F:F)</f>
        <v>0</v>
      </c>
      <c r="K401" s="64">
        <f t="shared" si="297"/>
        <v>0</v>
      </c>
      <c r="N401" s="13">
        <f t="shared" si="298"/>
        <v>0</v>
      </c>
      <c r="O401" s="13">
        <f t="shared" si="299"/>
        <v>0</v>
      </c>
      <c r="P401" s="13">
        <f t="shared" si="300"/>
        <v>0</v>
      </c>
      <c r="Q401" s="13">
        <f t="shared" si="301"/>
        <v>0</v>
      </c>
      <c r="R401" s="13">
        <f t="shared" si="302"/>
        <v>0</v>
      </c>
      <c r="S401" s="14">
        <f t="shared" si="303"/>
        <v>0</v>
      </c>
      <c r="T401" s="86"/>
      <c r="U401" s="64">
        <f t="shared" si="304"/>
        <v>0</v>
      </c>
      <c r="V401" s="103"/>
      <c r="W401" s="103"/>
      <c r="X401" s="103"/>
      <c r="Y401" s="103"/>
      <c r="Z401" s="105">
        <f t="shared" ref="Z401:Z461" si="308">K401-SUM(U401:Y401)</f>
        <v>0</v>
      </c>
      <c r="AA401" s="103">
        <f t="shared" si="305"/>
        <v>0</v>
      </c>
    </row>
    <row r="402" spans="1:27" x14ac:dyDescent="0.2">
      <c r="A402" s="116" t="s">
        <v>448</v>
      </c>
      <c r="B402" s="122" t="s">
        <v>449</v>
      </c>
      <c r="C402" s="15"/>
      <c r="D402" s="35"/>
      <c r="E402" s="141">
        <v>1</v>
      </c>
      <c r="F402" s="142"/>
      <c r="G402" s="143">
        <f t="shared" si="306"/>
        <v>1</v>
      </c>
      <c r="H402" s="141">
        <v>1</v>
      </c>
      <c r="I402" s="142" t="s">
        <v>226</v>
      </c>
      <c r="J402" s="144">
        <f>SUMIF(exportMMB!D:D,budgetMMB!A402,exportMMB!F:F)</f>
        <v>0</v>
      </c>
      <c r="K402" s="64">
        <f t="shared" si="297"/>
        <v>0</v>
      </c>
      <c r="N402" s="13">
        <f t="shared" si="298"/>
        <v>0</v>
      </c>
      <c r="O402" s="13">
        <f t="shared" si="299"/>
        <v>0</v>
      </c>
      <c r="P402" s="13">
        <f t="shared" si="300"/>
        <v>0</v>
      </c>
      <c r="Q402" s="13">
        <f t="shared" si="301"/>
        <v>0</v>
      </c>
      <c r="R402" s="13">
        <f t="shared" si="302"/>
        <v>0</v>
      </c>
      <c r="S402" s="14">
        <f t="shared" si="303"/>
        <v>0</v>
      </c>
      <c r="T402" s="86"/>
      <c r="U402" s="64">
        <f t="shared" si="304"/>
        <v>0</v>
      </c>
      <c r="V402" s="103"/>
      <c r="W402" s="103"/>
      <c r="X402" s="103"/>
      <c r="Y402" s="103"/>
      <c r="Z402" s="105">
        <f t="shared" si="308"/>
        <v>0</v>
      </c>
      <c r="AA402" s="103">
        <f t="shared" si="305"/>
        <v>0</v>
      </c>
    </row>
    <row r="403" spans="1:27" x14ac:dyDescent="0.2">
      <c r="A403" s="116">
        <v>3547</v>
      </c>
      <c r="B403" s="122" t="s">
        <v>779</v>
      </c>
      <c r="C403" s="15"/>
      <c r="D403" s="35"/>
      <c r="E403" s="141">
        <v>1</v>
      </c>
      <c r="F403" s="142"/>
      <c r="G403" s="143">
        <f t="shared" ref="G403:G406" si="309">SUM(D403:F403)</f>
        <v>1</v>
      </c>
      <c r="H403" s="141">
        <v>1</v>
      </c>
      <c r="I403" s="142" t="s">
        <v>226</v>
      </c>
      <c r="J403" s="144">
        <f>SUMIF(exportMMB!D:D,budgetMMB!A403,exportMMB!F:F)</f>
        <v>0</v>
      </c>
      <c r="K403" s="64">
        <f t="shared" si="297"/>
        <v>0</v>
      </c>
      <c r="N403" s="13">
        <f t="shared" si="298"/>
        <v>0</v>
      </c>
      <c r="O403" s="13">
        <f t="shared" si="299"/>
        <v>0</v>
      </c>
      <c r="P403" s="13">
        <f t="shared" si="300"/>
        <v>0</v>
      </c>
      <c r="Q403" s="13">
        <f t="shared" si="301"/>
        <v>0</v>
      </c>
      <c r="R403" s="13">
        <f t="shared" si="302"/>
        <v>0</v>
      </c>
      <c r="S403" s="14">
        <f t="shared" si="303"/>
        <v>0</v>
      </c>
      <c r="T403" s="86"/>
      <c r="U403" s="64">
        <f t="shared" si="304"/>
        <v>0</v>
      </c>
      <c r="V403" s="103"/>
      <c r="W403" s="103"/>
      <c r="X403" s="103"/>
      <c r="Y403" s="103"/>
      <c r="Z403" s="105">
        <f t="shared" ref="Z403:Z404" si="310">K403-SUM(U403:Y403)</f>
        <v>0</v>
      </c>
      <c r="AA403" s="103">
        <f t="shared" si="305"/>
        <v>0</v>
      </c>
    </row>
    <row r="404" spans="1:27" x14ac:dyDescent="0.2">
      <c r="A404" s="116">
        <v>3548</v>
      </c>
      <c r="B404" s="122" t="s">
        <v>780</v>
      </c>
      <c r="C404" s="15"/>
      <c r="D404" s="35"/>
      <c r="E404" s="141">
        <v>1</v>
      </c>
      <c r="F404" s="142"/>
      <c r="G404" s="143">
        <f t="shared" si="309"/>
        <v>1</v>
      </c>
      <c r="H404" s="141">
        <v>1</v>
      </c>
      <c r="I404" s="142" t="s">
        <v>226</v>
      </c>
      <c r="J404" s="144">
        <f>SUMIF(exportMMB!D:D,budgetMMB!A404,exportMMB!F:F)</f>
        <v>0</v>
      </c>
      <c r="K404" s="64">
        <f t="shared" si="297"/>
        <v>0</v>
      </c>
      <c r="N404" s="13">
        <f t="shared" si="298"/>
        <v>0</v>
      </c>
      <c r="O404" s="13">
        <f t="shared" si="299"/>
        <v>0</v>
      </c>
      <c r="P404" s="13">
        <f t="shared" si="300"/>
        <v>0</v>
      </c>
      <c r="Q404" s="13">
        <f t="shared" si="301"/>
        <v>0</v>
      </c>
      <c r="R404" s="13">
        <f t="shared" si="302"/>
        <v>0</v>
      </c>
      <c r="S404" s="14">
        <f t="shared" si="303"/>
        <v>0</v>
      </c>
      <c r="T404" s="86"/>
      <c r="U404" s="64">
        <f t="shared" si="304"/>
        <v>0</v>
      </c>
      <c r="V404" s="103"/>
      <c r="W404" s="103"/>
      <c r="X404" s="103"/>
      <c r="Y404" s="103"/>
      <c r="Z404" s="105">
        <f t="shared" si="310"/>
        <v>0</v>
      </c>
      <c r="AA404" s="103">
        <f t="shared" si="305"/>
        <v>0</v>
      </c>
    </row>
    <row r="405" spans="1:27" x14ac:dyDescent="0.2">
      <c r="A405" s="116">
        <v>3550</v>
      </c>
      <c r="B405" s="122" t="s">
        <v>146</v>
      </c>
      <c r="C405" s="15"/>
      <c r="D405" s="35"/>
      <c r="E405" s="141">
        <v>1</v>
      </c>
      <c r="F405" s="142"/>
      <c r="G405" s="143">
        <f t="shared" si="309"/>
        <v>1</v>
      </c>
      <c r="H405" s="141">
        <v>1</v>
      </c>
      <c r="I405" s="142" t="s">
        <v>226</v>
      </c>
      <c r="J405" s="144">
        <f>SUMIF(exportMMB!D:D,budgetMMB!A405,exportMMB!F:F)</f>
        <v>0</v>
      </c>
      <c r="K405" s="64">
        <f t="shared" si="297"/>
        <v>0</v>
      </c>
      <c r="N405" s="13">
        <f t="shared" si="298"/>
        <v>0</v>
      </c>
      <c r="O405" s="13">
        <f t="shared" si="299"/>
        <v>0</v>
      </c>
      <c r="P405" s="13">
        <f t="shared" si="300"/>
        <v>0</v>
      </c>
      <c r="Q405" s="13">
        <f t="shared" si="301"/>
        <v>0</v>
      </c>
      <c r="R405" s="13">
        <f t="shared" si="302"/>
        <v>0</v>
      </c>
      <c r="S405" s="14">
        <f t="shared" si="303"/>
        <v>0</v>
      </c>
      <c r="T405" s="86"/>
      <c r="U405" s="64">
        <f t="shared" si="304"/>
        <v>0</v>
      </c>
      <c r="V405" s="103"/>
      <c r="W405" s="103"/>
      <c r="X405" s="103"/>
      <c r="Y405" s="103"/>
      <c r="Z405" s="105">
        <f t="shared" si="308"/>
        <v>0</v>
      </c>
      <c r="AA405" s="103">
        <f t="shared" si="305"/>
        <v>0</v>
      </c>
    </row>
    <row r="406" spans="1:27" ht="10.7" customHeight="1" x14ac:dyDescent="0.2">
      <c r="A406" s="116">
        <v>3583</v>
      </c>
      <c r="B406" s="122" t="s">
        <v>147</v>
      </c>
      <c r="C406" s="15"/>
      <c r="D406" s="35"/>
      <c r="E406" s="141">
        <v>1</v>
      </c>
      <c r="F406" s="142"/>
      <c r="G406" s="143">
        <f t="shared" si="309"/>
        <v>1</v>
      </c>
      <c r="H406" s="141">
        <v>1</v>
      </c>
      <c r="I406" s="142" t="s">
        <v>226</v>
      </c>
      <c r="J406" s="144">
        <f>SUMIF(exportMMB!D:D,budgetMMB!A406,exportMMB!F:F)</f>
        <v>0</v>
      </c>
      <c r="K406" s="64">
        <f t="shared" si="297"/>
        <v>0</v>
      </c>
      <c r="N406" s="13">
        <f t="shared" si="298"/>
        <v>0</v>
      </c>
      <c r="O406" s="13">
        <f t="shared" si="299"/>
        <v>0</v>
      </c>
      <c r="P406" s="13">
        <f t="shared" si="300"/>
        <v>0</v>
      </c>
      <c r="Q406" s="13">
        <f t="shared" si="301"/>
        <v>0</v>
      </c>
      <c r="R406" s="13">
        <f t="shared" si="302"/>
        <v>0</v>
      </c>
      <c r="S406" s="14">
        <f t="shared" si="303"/>
        <v>0</v>
      </c>
      <c r="T406" s="86"/>
      <c r="U406" s="64">
        <f t="shared" si="304"/>
        <v>0</v>
      </c>
      <c r="V406" s="103"/>
      <c r="W406" s="103"/>
      <c r="X406" s="103"/>
      <c r="Y406" s="103"/>
      <c r="Z406" s="105">
        <f t="shared" si="308"/>
        <v>0</v>
      </c>
      <c r="AA406" s="103">
        <f t="shared" si="305"/>
        <v>0</v>
      </c>
    </row>
    <row r="407" spans="1:27" x14ac:dyDescent="0.2">
      <c r="A407" s="116"/>
      <c r="B407" s="124" t="s">
        <v>265</v>
      </c>
      <c r="C407" s="15"/>
      <c r="D407" s="35"/>
      <c r="E407" s="141"/>
      <c r="F407" s="142"/>
      <c r="G407" s="143"/>
      <c r="H407" s="141"/>
      <c r="I407" s="142"/>
      <c r="J407" s="144"/>
      <c r="K407" s="66">
        <f t="shared" ref="K407:Z407" si="311">SUM(K391:K406)</f>
        <v>0</v>
      </c>
      <c r="L407" s="22"/>
      <c r="M407" s="22"/>
      <c r="N407" s="22">
        <f t="shared" si="311"/>
        <v>0</v>
      </c>
      <c r="O407" s="22">
        <f t="shared" si="311"/>
        <v>0</v>
      </c>
      <c r="P407" s="22">
        <f t="shared" si="311"/>
        <v>0</v>
      </c>
      <c r="Q407" s="22">
        <f t="shared" si="311"/>
        <v>0</v>
      </c>
      <c r="R407" s="22">
        <f t="shared" si="311"/>
        <v>0</v>
      </c>
      <c r="S407" s="23">
        <f t="shared" si="311"/>
        <v>0</v>
      </c>
      <c r="T407" s="85">
        <f t="shared" si="311"/>
        <v>0</v>
      </c>
      <c r="U407" s="66">
        <f t="shared" si="311"/>
        <v>0</v>
      </c>
      <c r="V407" s="112">
        <f t="shared" si="311"/>
        <v>0</v>
      </c>
      <c r="W407" s="112">
        <f t="shared" si="311"/>
        <v>0</v>
      </c>
      <c r="X407" s="112"/>
      <c r="Y407" s="112">
        <f t="shared" si="311"/>
        <v>0</v>
      </c>
      <c r="Z407" s="66">
        <f t="shared" si="311"/>
        <v>0</v>
      </c>
      <c r="AA407" s="112">
        <f>SUM(AA391:AA406)</f>
        <v>0</v>
      </c>
    </row>
    <row r="408" spans="1:27" x14ac:dyDescent="0.2">
      <c r="A408" s="62"/>
      <c r="B408" s="122"/>
      <c r="C408" s="15"/>
      <c r="E408" s="141"/>
      <c r="F408" s="142"/>
      <c r="G408" s="143"/>
      <c r="H408" s="141"/>
      <c r="I408" s="141"/>
      <c r="J408" s="144"/>
      <c r="T408" s="86"/>
      <c r="U408" s="64"/>
      <c r="V408" s="103"/>
      <c r="W408" s="103"/>
      <c r="X408" s="103"/>
      <c r="Y408" s="103"/>
      <c r="AA408" s="103"/>
    </row>
    <row r="409" spans="1:27" x14ac:dyDescent="0.2">
      <c r="A409" s="118" t="s">
        <v>199</v>
      </c>
      <c r="B409" s="98" t="s">
        <v>243</v>
      </c>
      <c r="C409" s="15"/>
      <c r="D409" s="35"/>
      <c r="E409" s="141"/>
      <c r="F409" s="142"/>
      <c r="G409" s="143"/>
      <c r="H409" s="141"/>
      <c r="I409" s="142"/>
      <c r="J409" s="144"/>
      <c r="P409" s="13"/>
      <c r="T409" s="86"/>
      <c r="U409" s="64"/>
      <c r="V409" s="103"/>
      <c r="W409" s="103"/>
      <c r="X409" s="103"/>
      <c r="Y409" s="103"/>
      <c r="AA409" s="103"/>
    </row>
    <row r="410" spans="1:27" x14ac:dyDescent="0.2">
      <c r="A410" s="116">
        <v>3601</v>
      </c>
      <c r="B410" s="122" t="s">
        <v>148</v>
      </c>
      <c r="C410" s="15"/>
      <c r="D410" s="35"/>
      <c r="E410" s="141">
        <v>1</v>
      </c>
      <c r="F410" s="142"/>
      <c r="G410" s="143">
        <f t="shared" ref="G410:G414" si="312">SUM(D410:F410)</f>
        <v>1</v>
      </c>
      <c r="H410" s="141">
        <v>1</v>
      </c>
      <c r="I410" s="142" t="s">
        <v>226</v>
      </c>
      <c r="J410" s="144">
        <f>SUMIF(exportMMB!D:D,budgetMMB!A410,exportMMB!F:F)</f>
        <v>0</v>
      </c>
      <c r="K410" s="64">
        <f t="shared" ref="K410:K421" si="313">G410*H410*J410</f>
        <v>0</v>
      </c>
      <c r="N410" s="13">
        <f t="shared" ref="N410:N421" si="314">L410+M410</f>
        <v>0</v>
      </c>
      <c r="O410" s="13">
        <f t="shared" ref="O410:O421" si="315">MAX(K410-N410,0)</f>
        <v>0</v>
      </c>
      <c r="P410" s="13">
        <f t="shared" ref="P410:P421" si="316">N410+O410</f>
        <v>0</v>
      </c>
      <c r="Q410" s="13">
        <f t="shared" ref="Q410:Q421" si="317">K410-P410</f>
        <v>0</v>
      </c>
      <c r="R410" s="13">
        <f t="shared" ref="R410:R421" si="318">S410-K410</f>
        <v>0</v>
      </c>
      <c r="S410" s="14">
        <f t="shared" ref="S410:S421" si="319">K410</f>
        <v>0</v>
      </c>
      <c r="T410" s="86"/>
      <c r="U410" s="64">
        <f t="shared" ref="U410:U421" si="320">MAX(K410-SUM(V410:Y410),0)</f>
        <v>0</v>
      </c>
      <c r="V410" s="103"/>
      <c r="W410" s="103"/>
      <c r="X410" s="103"/>
      <c r="Y410" s="103"/>
      <c r="Z410" s="105">
        <f t="shared" si="308"/>
        <v>0</v>
      </c>
      <c r="AA410" s="103">
        <f t="shared" ref="AA410:AA421" si="321">U410</f>
        <v>0</v>
      </c>
    </row>
    <row r="411" spans="1:27" x14ac:dyDescent="0.2">
      <c r="A411" s="116">
        <v>3602</v>
      </c>
      <c r="B411" s="122" t="s">
        <v>149</v>
      </c>
      <c r="C411" s="15"/>
      <c r="D411" s="35"/>
      <c r="E411" s="141">
        <v>1</v>
      </c>
      <c r="F411" s="142"/>
      <c r="G411" s="143">
        <f t="shared" si="312"/>
        <v>1</v>
      </c>
      <c r="H411" s="141">
        <v>1</v>
      </c>
      <c r="I411" s="142" t="s">
        <v>226</v>
      </c>
      <c r="J411" s="144">
        <f>SUMIF(exportMMB!D:D,budgetMMB!A411,exportMMB!F:F)</f>
        <v>0</v>
      </c>
      <c r="K411" s="64">
        <f t="shared" si="313"/>
        <v>0</v>
      </c>
      <c r="N411" s="13">
        <f t="shared" si="314"/>
        <v>0</v>
      </c>
      <c r="O411" s="13">
        <f t="shared" si="315"/>
        <v>0</v>
      </c>
      <c r="P411" s="13">
        <f t="shared" si="316"/>
        <v>0</v>
      </c>
      <c r="Q411" s="13">
        <f t="shared" si="317"/>
        <v>0</v>
      </c>
      <c r="R411" s="13">
        <f t="shared" si="318"/>
        <v>0</v>
      </c>
      <c r="S411" s="14">
        <f t="shared" si="319"/>
        <v>0</v>
      </c>
      <c r="T411" s="86"/>
      <c r="U411" s="64">
        <f t="shared" si="320"/>
        <v>0</v>
      </c>
      <c r="V411" s="103"/>
      <c r="W411" s="103"/>
      <c r="X411" s="103"/>
      <c r="Y411" s="103"/>
      <c r="Z411" s="105">
        <f t="shared" si="308"/>
        <v>0</v>
      </c>
      <c r="AA411" s="103">
        <f t="shared" si="321"/>
        <v>0</v>
      </c>
    </row>
    <row r="412" spans="1:27" x14ac:dyDescent="0.2">
      <c r="A412" s="116">
        <v>3613</v>
      </c>
      <c r="B412" s="122" t="s">
        <v>42</v>
      </c>
      <c r="C412" s="15"/>
      <c r="D412" s="35"/>
      <c r="E412" s="141">
        <v>1</v>
      </c>
      <c r="F412" s="142"/>
      <c r="G412" s="143">
        <f t="shared" si="312"/>
        <v>1</v>
      </c>
      <c r="H412" s="141">
        <v>1</v>
      </c>
      <c r="I412" s="142" t="s">
        <v>226</v>
      </c>
      <c r="J412" s="144">
        <f>SUMIF(exportMMB!D:D,budgetMMB!A412,exportMMB!F:F)</f>
        <v>0</v>
      </c>
      <c r="K412" s="64">
        <f t="shared" si="313"/>
        <v>0</v>
      </c>
      <c r="N412" s="13">
        <f t="shared" si="314"/>
        <v>0</v>
      </c>
      <c r="O412" s="13">
        <f t="shared" si="315"/>
        <v>0</v>
      </c>
      <c r="P412" s="13">
        <f t="shared" si="316"/>
        <v>0</v>
      </c>
      <c r="Q412" s="13">
        <f t="shared" si="317"/>
        <v>0</v>
      </c>
      <c r="R412" s="13">
        <f t="shared" si="318"/>
        <v>0</v>
      </c>
      <c r="S412" s="14">
        <f t="shared" si="319"/>
        <v>0</v>
      </c>
      <c r="T412" s="86"/>
      <c r="U412" s="64">
        <f t="shared" si="320"/>
        <v>0</v>
      </c>
      <c r="V412" s="103"/>
      <c r="W412" s="103"/>
      <c r="X412" s="103"/>
      <c r="Y412" s="103"/>
      <c r="Z412" s="105">
        <f t="shared" ref="Z412:Z413" si="322">K412-SUM(U412:Y412)</f>
        <v>0</v>
      </c>
      <c r="AA412" s="103">
        <f t="shared" si="321"/>
        <v>0</v>
      </c>
    </row>
    <row r="413" spans="1:27" x14ac:dyDescent="0.2">
      <c r="A413" s="116">
        <v>3639</v>
      </c>
      <c r="B413" s="122" t="s">
        <v>921</v>
      </c>
      <c r="C413" s="15"/>
      <c r="D413" s="35"/>
      <c r="E413" s="141">
        <v>1</v>
      </c>
      <c r="F413" s="142"/>
      <c r="G413" s="143">
        <f t="shared" si="312"/>
        <v>1</v>
      </c>
      <c r="H413" s="141">
        <v>1</v>
      </c>
      <c r="I413" s="142" t="s">
        <v>226</v>
      </c>
      <c r="J413" s="144">
        <f>SUMIF(exportMMB!D:D,budgetMMB!A413,exportMMB!F:F)</f>
        <v>0</v>
      </c>
      <c r="K413" s="64">
        <f t="shared" si="313"/>
        <v>0</v>
      </c>
      <c r="N413" s="13">
        <f t="shared" si="314"/>
        <v>0</v>
      </c>
      <c r="O413" s="13">
        <f t="shared" si="315"/>
        <v>0</v>
      </c>
      <c r="P413" s="13">
        <f t="shared" si="316"/>
        <v>0</v>
      </c>
      <c r="Q413" s="13">
        <f t="shared" si="317"/>
        <v>0</v>
      </c>
      <c r="R413" s="13">
        <f t="shared" si="318"/>
        <v>0</v>
      </c>
      <c r="S413" s="14">
        <f t="shared" si="319"/>
        <v>0</v>
      </c>
      <c r="T413" s="86"/>
      <c r="U413" s="64">
        <f t="shared" si="320"/>
        <v>0</v>
      </c>
      <c r="V413" s="103"/>
      <c r="W413" s="103"/>
      <c r="X413" s="103"/>
      <c r="Y413" s="103"/>
      <c r="Z413" s="105">
        <f t="shared" si="322"/>
        <v>0</v>
      </c>
      <c r="AA413" s="103">
        <f t="shared" si="321"/>
        <v>0</v>
      </c>
    </row>
    <row r="414" spans="1:27" x14ac:dyDescent="0.2">
      <c r="A414" s="116">
        <v>3640</v>
      </c>
      <c r="B414" s="122" t="s">
        <v>150</v>
      </c>
      <c r="C414" s="15"/>
      <c r="D414" s="35"/>
      <c r="E414" s="141">
        <v>1</v>
      </c>
      <c r="F414" s="142"/>
      <c r="G414" s="143">
        <f t="shared" si="312"/>
        <v>1</v>
      </c>
      <c r="H414" s="141">
        <v>1</v>
      </c>
      <c r="I414" s="142" t="s">
        <v>226</v>
      </c>
      <c r="J414" s="144">
        <f>SUMIF(exportMMB!D:D,budgetMMB!A414,exportMMB!F:F)</f>
        <v>0</v>
      </c>
      <c r="K414" s="64">
        <f t="shared" si="313"/>
        <v>0</v>
      </c>
      <c r="N414" s="13">
        <f t="shared" si="314"/>
        <v>0</v>
      </c>
      <c r="O414" s="13">
        <f t="shared" si="315"/>
        <v>0</v>
      </c>
      <c r="P414" s="13">
        <f t="shared" si="316"/>
        <v>0</v>
      </c>
      <c r="Q414" s="13">
        <f t="shared" si="317"/>
        <v>0</v>
      </c>
      <c r="R414" s="13">
        <f t="shared" si="318"/>
        <v>0</v>
      </c>
      <c r="S414" s="14">
        <f t="shared" si="319"/>
        <v>0</v>
      </c>
      <c r="T414" s="86"/>
      <c r="U414" s="64">
        <f t="shared" si="320"/>
        <v>0</v>
      </c>
      <c r="V414" s="103"/>
      <c r="W414" s="103"/>
      <c r="X414" s="103"/>
      <c r="Y414" s="103"/>
      <c r="Z414" s="105">
        <f t="shared" si="308"/>
        <v>0</v>
      </c>
      <c r="AA414" s="103">
        <f t="shared" si="321"/>
        <v>0</v>
      </c>
    </row>
    <row r="415" spans="1:27" x14ac:dyDescent="0.2">
      <c r="A415" s="116">
        <v>3641</v>
      </c>
      <c r="B415" s="122" t="s">
        <v>43</v>
      </c>
      <c r="C415" s="15"/>
      <c r="D415" s="35"/>
      <c r="E415" s="141">
        <v>1</v>
      </c>
      <c r="F415" s="142"/>
      <c r="G415" s="143">
        <f t="shared" ref="G415:G421" si="323">SUM(D415:F415)</f>
        <v>1</v>
      </c>
      <c r="H415" s="141">
        <v>1</v>
      </c>
      <c r="I415" s="142" t="s">
        <v>226</v>
      </c>
      <c r="J415" s="144">
        <f>SUMIF(exportMMB!D:D,budgetMMB!A415,exportMMB!F:F)</f>
        <v>0</v>
      </c>
      <c r="K415" s="64">
        <f t="shared" si="313"/>
        <v>0</v>
      </c>
      <c r="N415" s="13">
        <f t="shared" si="314"/>
        <v>0</v>
      </c>
      <c r="O415" s="13">
        <f t="shared" si="315"/>
        <v>0</v>
      </c>
      <c r="P415" s="13">
        <f t="shared" si="316"/>
        <v>0</v>
      </c>
      <c r="Q415" s="13">
        <f t="shared" si="317"/>
        <v>0</v>
      </c>
      <c r="R415" s="13">
        <f t="shared" si="318"/>
        <v>0</v>
      </c>
      <c r="S415" s="14">
        <f t="shared" si="319"/>
        <v>0</v>
      </c>
      <c r="T415" s="86"/>
      <c r="U415" s="64">
        <f t="shared" si="320"/>
        <v>0</v>
      </c>
      <c r="V415" s="103"/>
      <c r="W415" s="103"/>
      <c r="X415" s="103"/>
      <c r="Y415" s="103"/>
      <c r="Z415" s="105">
        <f t="shared" si="308"/>
        <v>0</v>
      </c>
      <c r="AA415" s="103">
        <f t="shared" si="321"/>
        <v>0</v>
      </c>
    </row>
    <row r="416" spans="1:27" x14ac:dyDescent="0.2">
      <c r="A416" s="116">
        <v>3642</v>
      </c>
      <c r="B416" s="122" t="s">
        <v>44</v>
      </c>
      <c r="C416" s="15"/>
      <c r="D416" s="35"/>
      <c r="E416" s="141">
        <v>1</v>
      </c>
      <c r="F416" s="142"/>
      <c r="G416" s="143">
        <f t="shared" si="323"/>
        <v>1</v>
      </c>
      <c r="H416" s="141">
        <v>1</v>
      </c>
      <c r="I416" s="142" t="s">
        <v>226</v>
      </c>
      <c r="J416" s="144">
        <f>SUMIF(exportMMB!D:D,budgetMMB!A416,exportMMB!F:F)</f>
        <v>0</v>
      </c>
      <c r="K416" s="64">
        <f t="shared" si="313"/>
        <v>0</v>
      </c>
      <c r="N416" s="13">
        <f t="shared" si="314"/>
        <v>0</v>
      </c>
      <c r="O416" s="13">
        <f t="shared" si="315"/>
        <v>0</v>
      </c>
      <c r="P416" s="13">
        <f t="shared" si="316"/>
        <v>0</v>
      </c>
      <c r="Q416" s="13">
        <f t="shared" si="317"/>
        <v>0</v>
      </c>
      <c r="R416" s="13">
        <f t="shared" si="318"/>
        <v>0</v>
      </c>
      <c r="S416" s="14">
        <f t="shared" si="319"/>
        <v>0</v>
      </c>
      <c r="T416" s="86"/>
      <c r="U416" s="64">
        <f t="shared" si="320"/>
        <v>0</v>
      </c>
      <c r="V416" s="103"/>
      <c r="W416" s="103"/>
      <c r="X416" s="103"/>
      <c r="Y416" s="103"/>
      <c r="Z416" s="105">
        <f t="shared" si="308"/>
        <v>0</v>
      </c>
      <c r="AA416" s="103">
        <f t="shared" si="321"/>
        <v>0</v>
      </c>
    </row>
    <row r="417" spans="1:27" x14ac:dyDescent="0.2">
      <c r="A417" s="116">
        <v>3643</v>
      </c>
      <c r="B417" s="122" t="s">
        <v>781</v>
      </c>
      <c r="C417" s="15"/>
      <c r="D417" s="35"/>
      <c r="E417" s="141">
        <v>1</v>
      </c>
      <c r="F417" s="142"/>
      <c r="G417" s="143">
        <f t="shared" si="323"/>
        <v>1</v>
      </c>
      <c r="H417" s="141">
        <v>1</v>
      </c>
      <c r="I417" s="142" t="s">
        <v>226</v>
      </c>
      <c r="J417" s="144">
        <f>SUMIF(exportMMB!D:D,budgetMMB!A417,exportMMB!F:F)</f>
        <v>0</v>
      </c>
      <c r="K417" s="64">
        <f t="shared" si="313"/>
        <v>0</v>
      </c>
      <c r="N417" s="13">
        <f t="shared" si="314"/>
        <v>0</v>
      </c>
      <c r="O417" s="13">
        <f t="shared" si="315"/>
        <v>0</v>
      </c>
      <c r="P417" s="13">
        <f t="shared" si="316"/>
        <v>0</v>
      </c>
      <c r="Q417" s="13">
        <f t="shared" si="317"/>
        <v>0</v>
      </c>
      <c r="R417" s="13">
        <f t="shared" si="318"/>
        <v>0</v>
      </c>
      <c r="S417" s="14">
        <f t="shared" si="319"/>
        <v>0</v>
      </c>
      <c r="T417" s="86"/>
      <c r="U417" s="64">
        <f t="shared" si="320"/>
        <v>0</v>
      </c>
      <c r="V417" s="103"/>
      <c r="W417" s="103"/>
      <c r="X417" s="103"/>
      <c r="Y417" s="103"/>
      <c r="Z417" s="105">
        <f t="shared" ref="Z417" si="324">K417-SUM(U417:Y417)</f>
        <v>0</v>
      </c>
      <c r="AA417" s="103">
        <f t="shared" si="321"/>
        <v>0</v>
      </c>
    </row>
    <row r="418" spans="1:27" x14ac:dyDescent="0.2">
      <c r="A418" s="116">
        <v>3645</v>
      </c>
      <c r="B418" s="122" t="s">
        <v>151</v>
      </c>
      <c r="C418" s="15"/>
      <c r="D418" s="35"/>
      <c r="E418" s="141">
        <v>1</v>
      </c>
      <c r="F418" s="142"/>
      <c r="G418" s="143">
        <f t="shared" si="323"/>
        <v>1</v>
      </c>
      <c r="H418" s="141">
        <v>1</v>
      </c>
      <c r="I418" s="142" t="s">
        <v>226</v>
      </c>
      <c r="J418" s="144">
        <f>SUMIF(exportMMB!D:D,budgetMMB!A418,exportMMB!F:F)</f>
        <v>0</v>
      </c>
      <c r="K418" s="64">
        <f t="shared" si="313"/>
        <v>0</v>
      </c>
      <c r="N418" s="13">
        <f t="shared" si="314"/>
        <v>0</v>
      </c>
      <c r="O418" s="13">
        <f t="shared" si="315"/>
        <v>0</v>
      </c>
      <c r="P418" s="13">
        <f t="shared" si="316"/>
        <v>0</v>
      </c>
      <c r="Q418" s="13">
        <f t="shared" si="317"/>
        <v>0</v>
      </c>
      <c r="R418" s="13">
        <f t="shared" si="318"/>
        <v>0</v>
      </c>
      <c r="S418" s="14">
        <f t="shared" si="319"/>
        <v>0</v>
      </c>
      <c r="T418" s="86"/>
      <c r="U418" s="64">
        <f t="shared" si="320"/>
        <v>0</v>
      </c>
      <c r="V418" s="103"/>
      <c r="W418" s="103"/>
      <c r="X418" s="103"/>
      <c r="Y418" s="103"/>
      <c r="Z418" s="105">
        <f t="shared" si="308"/>
        <v>0</v>
      </c>
      <c r="AA418" s="103">
        <f t="shared" si="321"/>
        <v>0</v>
      </c>
    </row>
    <row r="419" spans="1:27" x14ac:dyDescent="0.2">
      <c r="A419" s="116">
        <v>3646</v>
      </c>
      <c r="B419" s="122" t="s">
        <v>450</v>
      </c>
      <c r="C419" s="15"/>
      <c r="D419" s="35"/>
      <c r="E419" s="141">
        <v>1</v>
      </c>
      <c r="F419" s="142"/>
      <c r="G419" s="143">
        <f t="shared" si="323"/>
        <v>1</v>
      </c>
      <c r="H419" s="141">
        <v>1</v>
      </c>
      <c r="I419" s="142" t="s">
        <v>226</v>
      </c>
      <c r="J419" s="144">
        <f>SUMIF(exportMMB!D:D,budgetMMB!A419,exportMMB!F:F)</f>
        <v>0</v>
      </c>
      <c r="K419" s="64">
        <f t="shared" si="313"/>
        <v>0</v>
      </c>
      <c r="N419" s="13">
        <f t="shared" si="314"/>
        <v>0</v>
      </c>
      <c r="O419" s="13">
        <f t="shared" si="315"/>
        <v>0</v>
      </c>
      <c r="P419" s="13">
        <f t="shared" si="316"/>
        <v>0</v>
      </c>
      <c r="Q419" s="13">
        <f t="shared" si="317"/>
        <v>0</v>
      </c>
      <c r="R419" s="13">
        <f t="shared" si="318"/>
        <v>0</v>
      </c>
      <c r="S419" s="14">
        <f t="shared" si="319"/>
        <v>0</v>
      </c>
      <c r="T419" s="86"/>
      <c r="U419" s="64">
        <f t="shared" si="320"/>
        <v>0</v>
      </c>
      <c r="V419" s="103"/>
      <c r="W419" s="103"/>
      <c r="X419" s="103"/>
      <c r="Y419" s="103"/>
      <c r="Z419" s="105">
        <f t="shared" si="308"/>
        <v>0</v>
      </c>
      <c r="AA419" s="103">
        <f t="shared" si="321"/>
        <v>0</v>
      </c>
    </row>
    <row r="420" spans="1:27" x14ac:dyDescent="0.2">
      <c r="A420" s="116">
        <v>3647</v>
      </c>
      <c r="B420" s="122" t="s">
        <v>451</v>
      </c>
      <c r="C420" s="15"/>
      <c r="D420" s="35"/>
      <c r="E420" s="141">
        <v>1</v>
      </c>
      <c r="F420" s="142"/>
      <c r="G420" s="143">
        <f t="shared" si="323"/>
        <v>1</v>
      </c>
      <c r="H420" s="141">
        <v>1</v>
      </c>
      <c r="I420" s="142" t="s">
        <v>226</v>
      </c>
      <c r="J420" s="144">
        <f>SUMIF(exportMMB!D:D,budgetMMB!A420,exportMMB!F:F)</f>
        <v>0</v>
      </c>
      <c r="K420" s="64">
        <f t="shared" si="313"/>
        <v>0</v>
      </c>
      <c r="N420" s="13">
        <f t="shared" si="314"/>
        <v>0</v>
      </c>
      <c r="O420" s="13">
        <f t="shared" si="315"/>
        <v>0</v>
      </c>
      <c r="P420" s="13">
        <f t="shared" si="316"/>
        <v>0</v>
      </c>
      <c r="Q420" s="13">
        <f t="shared" si="317"/>
        <v>0</v>
      </c>
      <c r="R420" s="13">
        <f t="shared" si="318"/>
        <v>0</v>
      </c>
      <c r="S420" s="14">
        <f t="shared" si="319"/>
        <v>0</v>
      </c>
      <c r="T420" s="86"/>
      <c r="U420" s="64">
        <f t="shared" si="320"/>
        <v>0</v>
      </c>
      <c r="V420" s="103"/>
      <c r="W420" s="103"/>
      <c r="X420" s="103"/>
      <c r="Y420" s="103"/>
      <c r="Z420" s="105">
        <f t="shared" si="308"/>
        <v>0</v>
      </c>
      <c r="AA420" s="103">
        <f t="shared" si="321"/>
        <v>0</v>
      </c>
    </row>
    <row r="421" spans="1:27" x14ac:dyDescent="0.2">
      <c r="A421" s="116">
        <v>3683</v>
      </c>
      <c r="B421" s="122" t="s">
        <v>152</v>
      </c>
      <c r="C421" s="15"/>
      <c r="D421" s="35"/>
      <c r="E421" s="141">
        <v>1</v>
      </c>
      <c r="F421" s="142"/>
      <c r="G421" s="143">
        <f t="shared" si="323"/>
        <v>1</v>
      </c>
      <c r="H421" s="141">
        <v>1</v>
      </c>
      <c r="I421" s="142" t="s">
        <v>226</v>
      </c>
      <c r="J421" s="144">
        <f>SUMIF(exportMMB!D:D,budgetMMB!A421,exportMMB!F:F)</f>
        <v>0</v>
      </c>
      <c r="K421" s="64">
        <f t="shared" si="313"/>
        <v>0</v>
      </c>
      <c r="N421" s="13">
        <f t="shared" si="314"/>
        <v>0</v>
      </c>
      <c r="O421" s="13">
        <f t="shared" si="315"/>
        <v>0</v>
      </c>
      <c r="P421" s="13">
        <f t="shared" si="316"/>
        <v>0</v>
      </c>
      <c r="Q421" s="13">
        <f t="shared" si="317"/>
        <v>0</v>
      </c>
      <c r="R421" s="13">
        <f t="shared" si="318"/>
        <v>0</v>
      </c>
      <c r="S421" s="14">
        <f t="shared" si="319"/>
        <v>0</v>
      </c>
      <c r="T421" s="86"/>
      <c r="U421" s="64">
        <f t="shared" si="320"/>
        <v>0</v>
      </c>
      <c r="V421" s="103"/>
      <c r="W421" s="103"/>
      <c r="X421" s="103"/>
      <c r="Y421" s="103"/>
      <c r="Z421" s="105">
        <f t="shared" si="308"/>
        <v>0</v>
      </c>
      <c r="AA421" s="103">
        <f t="shared" si="321"/>
        <v>0</v>
      </c>
    </row>
    <row r="422" spans="1:27" x14ac:dyDescent="0.2">
      <c r="A422" s="116"/>
      <c r="B422" s="124" t="s">
        <v>265</v>
      </c>
      <c r="C422" s="15"/>
      <c r="D422" s="35"/>
      <c r="E422" s="141"/>
      <c r="F422" s="142"/>
      <c r="G422" s="143"/>
      <c r="H422" s="141"/>
      <c r="I422" s="142"/>
      <c r="J422" s="144"/>
      <c r="K422" s="66">
        <f t="shared" ref="K422:Z422" si="325">SUM(K410:K421)</f>
        <v>0</v>
      </c>
      <c r="L422" s="22"/>
      <c r="M422" s="22"/>
      <c r="N422" s="22">
        <f t="shared" si="325"/>
        <v>0</v>
      </c>
      <c r="O422" s="22">
        <f t="shared" si="325"/>
        <v>0</v>
      </c>
      <c r="P422" s="22">
        <f t="shared" si="325"/>
        <v>0</v>
      </c>
      <c r="Q422" s="22">
        <f t="shared" si="325"/>
        <v>0</v>
      </c>
      <c r="R422" s="22">
        <f t="shared" si="325"/>
        <v>0</v>
      </c>
      <c r="S422" s="23">
        <f t="shared" si="325"/>
        <v>0</v>
      </c>
      <c r="T422" s="85">
        <f t="shared" si="325"/>
        <v>0</v>
      </c>
      <c r="U422" s="66">
        <f t="shared" si="325"/>
        <v>0</v>
      </c>
      <c r="V422" s="112">
        <f t="shared" si="325"/>
        <v>0</v>
      </c>
      <c r="W422" s="112">
        <f t="shared" si="325"/>
        <v>0</v>
      </c>
      <c r="X422" s="112"/>
      <c r="Y422" s="112">
        <f t="shared" si="325"/>
        <v>0</v>
      </c>
      <c r="Z422" s="66">
        <f t="shared" si="325"/>
        <v>0</v>
      </c>
      <c r="AA422" s="112">
        <f>SUM(AA410:AA421)</f>
        <v>0</v>
      </c>
    </row>
    <row r="423" spans="1:27" x14ac:dyDescent="0.2">
      <c r="A423" s="116"/>
      <c r="B423" s="122"/>
      <c r="C423" s="15"/>
      <c r="E423" s="141"/>
      <c r="F423" s="142"/>
      <c r="G423" s="143"/>
      <c r="H423" s="141"/>
      <c r="I423" s="141"/>
      <c r="J423" s="144"/>
      <c r="P423" s="13"/>
      <c r="T423" s="86"/>
      <c r="U423" s="64"/>
      <c r="V423" s="103"/>
      <c r="W423" s="103"/>
      <c r="X423" s="103"/>
      <c r="Y423" s="103"/>
      <c r="AA423" s="103"/>
    </row>
    <row r="424" spans="1:27" x14ac:dyDescent="0.2">
      <c r="A424" s="118" t="s">
        <v>206</v>
      </c>
      <c r="B424" s="98" t="s">
        <v>244</v>
      </c>
      <c r="C424" s="15"/>
      <c r="D424" s="35"/>
      <c r="E424" s="141"/>
      <c r="F424" s="142"/>
      <c r="G424" s="143"/>
      <c r="H424" s="141"/>
      <c r="I424" s="142"/>
      <c r="J424" s="144"/>
      <c r="P424" s="13"/>
      <c r="T424" s="86"/>
      <c r="U424" s="64"/>
      <c r="V424" s="103"/>
      <c r="W424" s="103"/>
      <c r="X424" s="103"/>
      <c r="Y424" s="103"/>
      <c r="AA424" s="103"/>
    </row>
    <row r="425" spans="1:27" x14ac:dyDescent="0.2">
      <c r="A425" s="116" t="s">
        <v>484</v>
      </c>
      <c r="B425" s="122" t="s">
        <v>483</v>
      </c>
      <c r="C425" s="15"/>
      <c r="D425" s="35"/>
      <c r="E425" s="141">
        <v>1</v>
      </c>
      <c r="F425" s="142"/>
      <c r="G425" s="143">
        <f t="shared" ref="G425:G427" si="326">SUM(D425:F425)</f>
        <v>1</v>
      </c>
      <c r="H425" s="141">
        <v>1</v>
      </c>
      <c r="I425" s="142" t="s">
        <v>226</v>
      </c>
      <c r="J425" s="144">
        <f>SUMIF(exportMMB!D:D,budgetMMB!A425,exportMMB!F:F)</f>
        <v>0</v>
      </c>
      <c r="K425" s="64">
        <f t="shared" ref="K425:K443" si="327">G425*H425*J425</f>
        <v>0</v>
      </c>
      <c r="N425" s="13">
        <f t="shared" ref="N425:N443" si="328">L425+M425</f>
        <v>0</v>
      </c>
      <c r="O425" s="13">
        <f t="shared" ref="O425:O443" si="329">MAX(K425-N425,0)</f>
        <v>0</v>
      </c>
      <c r="P425" s="13">
        <f t="shared" ref="P425:P443" si="330">N425+O425</f>
        <v>0</v>
      </c>
      <c r="Q425" s="13">
        <f t="shared" ref="Q425:Q443" si="331">K425-P425</f>
        <v>0</v>
      </c>
      <c r="R425" s="13">
        <f t="shared" ref="R425:R443" si="332">S425-K425</f>
        <v>0</v>
      </c>
      <c r="S425" s="14">
        <f t="shared" ref="S425:S443" si="333">K425</f>
        <v>0</v>
      </c>
      <c r="T425" s="86"/>
      <c r="U425" s="64">
        <f t="shared" ref="U425:U443" si="334">MAX(K425-SUM(V425:Y425),0)</f>
        <v>0</v>
      </c>
      <c r="V425" s="103"/>
      <c r="W425" s="103"/>
      <c r="X425" s="103"/>
      <c r="Y425" s="103"/>
      <c r="Z425" s="105">
        <f t="shared" si="308"/>
        <v>0</v>
      </c>
      <c r="AA425" s="103">
        <f t="shared" ref="AA425:AA442" si="335">U425</f>
        <v>0</v>
      </c>
    </row>
    <row r="426" spans="1:27" x14ac:dyDescent="0.2">
      <c r="A426" s="116">
        <v>3702</v>
      </c>
      <c r="B426" s="122" t="s">
        <v>922</v>
      </c>
      <c r="C426" s="15"/>
      <c r="D426" s="35"/>
      <c r="E426" s="141">
        <v>1</v>
      </c>
      <c r="F426" s="142"/>
      <c r="G426" s="143">
        <f t="shared" si="326"/>
        <v>1</v>
      </c>
      <c r="H426" s="141">
        <v>1</v>
      </c>
      <c r="I426" s="142" t="s">
        <v>226</v>
      </c>
      <c r="J426" s="144">
        <f>SUMIF(exportMMB!D:D,budgetMMB!A426,exportMMB!F:F)</f>
        <v>0</v>
      </c>
      <c r="K426" s="64">
        <f t="shared" si="327"/>
        <v>0</v>
      </c>
      <c r="N426" s="13">
        <f t="shared" si="328"/>
        <v>0</v>
      </c>
      <c r="O426" s="13">
        <f t="shared" si="329"/>
        <v>0</v>
      </c>
      <c r="P426" s="13">
        <f t="shared" si="330"/>
        <v>0</v>
      </c>
      <c r="Q426" s="13">
        <f t="shared" si="331"/>
        <v>0</v>
      </c>
      <c r="R426" s="13">
        <f t="shared" si="332"/>
        <v>0</v>
      </c>
      <c r="S426" s="14">
        <f t="shared" si="333"/>
        <v>0</v>
      </c>
      <c r="T426" s="86"/>
      <c r="U426" s="64">
        <f t="shared" si="334"/>
        <v>0</v>
      </c>
      <c r="V426" s="103"/>
      <c r="W426" s="103"/>
      <c r="X426" s="103"/>
      <c r="Y426" s="103"/>
      <c r="Z426" s="105">
        <f t="shared" si="308"/>
        <v>0</v>
      </c>
      <c r="AA426" s="103">
        <f t="shared" si="335"/>
        <v>0</v>
      </c>
    </row>
    <row r="427" spans="1:27" x14ac:dyDescent="0.2">
      <c r="A427" s="116">
        <v>3704</v>
      </c>
      <c r="B427" s="122" t="s">
        <v>782</v>
      </c>
      <c r="C427" s="15"/>
      <c r="D427" s="35"/>
      <c r="E427" s="141">
        <v>1</v>
      </c>
      <c r="F427" s="142"/>
      <c r="G427" s="143">
        <f t="shared" si="326"/>
        <v>1</v>
      </c>
      <c r="H427" s="141">
        <v>1</v>
      </c>
      <c r="I427" s="142" t="s">
        <v>226</v>
      </c>
      <c r="J427" s="144">
        <f>SUMIF(exportMMB!D:D,budgetMMB!A427,exportMMB!F:F)</f>
        <v>0</v>
      </c>
      <c r="K427" s="64">
        <f t="shared" si="327"/>
        <v>0</v>
      </c>
      <c r="N427" s="13">
        <f t="shared" si="328"/>
        <v>0</v>
      </c>
      <c r="O427" s="13">
        <f t="shared" si="329"/>
        <v>0</v>
      </c>
      <c r="P427" s="13">
        <f t="shared" si="330"/>
        <v>0</v>
      </c>
      <c r="Q427" s="13">
        <f t="shared" si="331"/>
        <v>0</v>
      </c>
      <c r="R427" s="13">
        <f t="shared" si="332"/>
        <v>0</v>
      </c>
      <c r="S427" s="14">
        <f t="shared" si="333"/>
        <v>0</v>
      </c>
      <c r="T427" s="86"/>
      <c r="U427" s="64">
        <f t="shared" si="334"/>
        <v>0</v>
      </c>
      <c r="V427" s="103"/>
      <c r="W427" s="103"/>
      <c r="X427" s="103"/>
      <c r="Y427" s="103"/>
      <c r="Z427" s="105">
        <f t="shared" ref="Z427" si="336">K427-SUM(U427:Y427)</f>
        <v>0</v>
      </c>
      <c r="AA427" s="103">
        <f t="shared" si="335"/>
        <v>0</v>
      </c>
    </row>
    <row r="428" spans="1:27" x14ac:dyDescent="0.2">
      <c r="A428" s="116">
        <v>3740</v>
      </c>
      <c r="B428" s="122" t="s">
        <v>485</v>
      </c>
      <c r="C428" s="15"/>
      <c r="D428" s="35"/>
      <c r="E428" s="141">
        <v>1</v>
      </c>
      <c r="F428" s="142"/>
      <c r="G428" s="143">
        <f t="shared" ref="G428" si="337">SUM(D428:F428)</f>
        <v>1</v>
      </c>
      <c r="H428" s="141">
        <v>1</v>
      </c>
      <c r="I428" s="142" t="s">
        <v>226</v>
      </c>
      <c r="J428" s="144">
        <f>SUMIF(exportMMB!D:D,budgetMMB!A428,exportMMB!F:F)</f>
        <v>0</v>
      </c>
      <c r="K428" s="64">
        <f t="shared" si="327"/>
        <v>0</v>
      </c>
      <c r="N428" s="13">
        <f t="shared" si="328"/>
        <v>0</v>
      </c>
      <c r="O428" s="13">
        <f t="shared" si="329"/>
        <v>0</v>
      </c>
      <c r="P428" s="13">
        <f t="shared" si="330"/>
        <v>0</v>
      </c>
      <c r="Q428" s="13">
        <f t="shared" si="331"/>
        <v>0</v>
      </c>
      <c r="R428" s="13">
        <f t="shared" si="332"/>
        <v>0</v>
      </c>
      <c r="S428" s="14">
        <f t="shared" si="333"/>
        <v>0</v>
      </c>
      <c r="T428" s="86"/>
      <c r="U428" s="64">
        <f t="shared" si="334"/>
        <v>0</v>
      </c>
      <c r="V428" s="103"/>
      <c r="W428" s="103"/>
      <c r="X428" s="103"/>
      <c r="Y428" s="103"/>
      <c r="Z428" s="105">
        <f t="shared" si="308"/>
        <v>0</v>
      </c>
      <c r="AA428" s="103">
        <f t="shared" si="335"/>
        <v>0</v>
      </c>
    </row>
    <row r="429" spans="1:27" x14ac:dyDescent="0.2">
      <c r="A429" s="116">
        <v>3741</v>
      </c>
      <c r="B429" s="122" t="s">
        <v>486</v>
      </c>
      <c r="C429" s="15"/>
      <c r="D429" s="35"/>
      <c r="E429" s="141">
        <v>1</v>
      </c>
      <c r="F429" s="142"/>
      <c r="G429" s="143">
        <f t="shared" ref="G429:G434" si="338">SUM(D429:F429)</f>
        <v>1</v>
      </c>
      <c r="H429" s="141">
        <v>1</v>
      </c>
      <c r="I429" s="142" t="s">
        <v>226</v>
      </c>
      <c r="J429" s="144">
        <f>SUMIF(exportMMB!D:D,budgetMMB!A429,exportMMB!F:F)</f>
        <v>0</v>
      </c>
      <c r="K429" s="64">
        <f t="shared" si="327"/>
        <v>0</v>
      </c>
      <c r="N429" s="13">
        <f t="shared" si="328"/>
        <v>0</v>
      </c>
      <c r="O429" s="13">
        <f t="shared" si="329"/>
        <v>0</v>
      </c>
      <c r="P429" s="13">
        <f t="shared" si="330"/>
        <v>0</v>
      </c>
      <c r="Q429" s="13">
        <f t="shared" si="331"/>
        <v>0</v>
      </c>
      <c r="R429" s="13">
        <f t="shared" si="332"/>
        <v>0</v>
      </c>
      <c r="S429" s="14">
        <f t="shared" si="333"/>
        <v>0</v>
      </c>
      <c r="T429" s="86"/>
      <c r="U429" s="64">
        <f t="shared" si="334"/>
        <v>0</v>
      </c>
      <c r="V429" s="103"/>
      <c r="W429" s="103"/>
      <c r="X429" s="103"/>
      <c r="Y429" s="103"/>
      <c r="Z429" s="105">
        <f t="shared" si="308"/>
        <v>0</v>
      </c>
      <c r="AA429" s="103">
        <f t="shared" si="335"/>
        <v>0</v>
      </c>
    </row>
    <row r="430" spans="1:27" x14ac:dyDescent="0.2">
      <c r="A430" s="116">
        <v>3742</v>
      </c>
      <c r="B430" s="122" t="s">
        <v>153</v>
      </c>
      <c r="C430" s="15"/>
      <c r="D430" s="35"/>
      <c r="E430" s="141">
        <v>1</v>
      </c>
      <c r="F430" s="142"/>
      <c r="G430" s="143">
        <f t="shared" si="338"/>
        <v>1</v>
      </c>
      <c r="H430" s="141">
        <v>1</v>
      </c>
      <c r="I430" s="142" t="s">
        <v>226</v>
      </c>
      <c r="J430" s="144">
        <f>SUMIF(exportMMB!D:D,budgetMMB!A430,exportMMB!F:F)</f>
        <v>0</v>
      </c>
      <c r="K430" s="64">
        <f t="shared" si="327"/>
        <v>0</v>
      </c>
      <c r="N430" s="13">
        <f t="shared" si="328"/>
        <v>0</v>
      </c>
      <c r="O430" s="13">
        <f t="shared" si="329"/>
        <v>0</v>
      </c>
      <c r="P430" s="13">
        <f t="shared" si="330"/>
        <v>0</v>
      </c>
      <c r="Q430" s="13">
        <f t="shared" si="331"/>
        <v>0</v>
      </c>
      <c r="R430" s="13">
        <f t="shared" si="332"/>
        <v>0</v>
      </c>
      <c r="S430" s="14">
        <f t="shared" si="333"/>
        <v>0</v>
      </c>
      <c r="T430" s="86"/>
      <c r="U430" s="64">
        <f t="shared" si="334"/>
        <v>0</v>
      </c>
      <c r="V430" s="103"/>
      <c r="W430" s="103"/>
      <c r="X430" s="103"/>
      <c r="Y430" s="103"/>
      <c r="Z430" s="105">
        <f t="shared" si="308"/>
        <v>0</v>
      </c>
      <c r="AA430" s="103">
        <f t="shared" si="335"/>
        <v>0</v>
      </c>
    </row>
    <row r="431" spans="1:27" x14ac:dyDescent="0.2">
      <c r="A431" s="116">
        <v>3743</v>
      </c>
      <c r="B431" s="122" t="s">
        <v>154</v>
      </c>
      <c r="C431" s="15"/>
      <c r="D431" s="35"/>
      <c r="E431" s="141">
        <v>1</v>
      </c>
      <c r="F431" s="142"/>
      <c r="G431" s="143">
        <f t="shared" si="338"/>
        <v>1</v>
      </c>
      <c r="H431" s="141">
        <v>1</v>
      </c>
      <c r="I431" s="142" t="s">
        <v>226</v>
      </c>
      <c r="J431" s="144">
        <f>SUMIF(exportMMB!D:D,budgetMMB!A431,exportMMB!F:F)</f>
        <v>0</v>
      </c>
      <c r="K431" s="64">
        <f t="shared" si="327"/>
        <v>0</v>
      </c>
      <c r="N431" s="13">
        <f t="shared" si="328"/>
        <v>0</v>
      </c>
      <c r="O431" s="13">
        <f t="shared" si="329"/>
        <v>0</v>
      </c>
      <c r="P431" s="13">
        <f t="shared" si="330"/>
        <v>0</v>
      </c>
      <c r="Q431" s="13">
        <f t="shared" si="331"/>
        <v>0</v>
      </c>
      <c r="R431" s="13">
        <f t="shared" si="332"/>
        <v>0</v>
      </c>
      <c r="S431" s="14">
        <f t="shared" si="333"/>
        <v>0</v>
      </c>
      <c r="T431" s="86"/>
      <c r="U431" s="64">
        <f t="shared" si="334"/>
        <v>0</v>
      </c>
      <c r="V431" s="103"/>
      <c r="W431" s="103"/>
      <c r="X431" s="103"/>
      <c r="Y431" s="103"/>
      <c r="Z431" s="105">
        <f t="shared" si="308"/>
        <v>0</v>
      </c>
      <c r="AA431" s="103">
        <f t="shared" si="335"/>
        <v>0</v>
      </c>
    </row>
    <row r="432" spans="1:27" x14ac:dyDescent="0.2">
      <c r="A432" s="116">
        <v>3751</v>
      </c>
      <c r="B432" s="122" t="s">
        <v>155</v>
      </c>
      <c r="C432" s="15"/>
      <c r="D432" s="35"/>
      <c r="E432" s="141">
        <v>1</v>
      </c>
      <c r="F432" s="142"/>
      <c r="G432" s="143">
        <f t="shared" si="338"/>
        <v>1</v>
      </c>
      <c r="H432" s="141">
        <v>1</v>
      </c>
      <c r="I432" s="142" t="s">
        <v>226</v>
      </c>
      <c r="J432" s="144">
        <f>SUMIF(exportMMB!D:D,budgetMMB!A432,exportMMB!F:F)</f>
        <v>0</v>
      </c>
      <c r="K432" s="64">
        <f t="shared" si="327"/>
        <v>0</v>
      </c>
      <c r="N432" s="13">
        <f t="shared" si="328"/>
        <v>0</v>
      </c>
      <c r="O432" s="13">
        <f t="shared" si="329"/>
        <v>0</v>
      </c>
      <c r="P432" s="13">
        <f t="shared" si="330"/>
        <v>0</v>
      </c>
      <c r="Q432" s="13">
        <f t="shared" si="331"/>
        <v>0</v>
      </c>
      <c r="R432" s="13">
        <f t="shared" si="332"/>
        <v>0</v>
      </c>
      <c r="S432" s="14">
        <f t="shared" si="333"/>
        <v>0</v>
      </c>
      <c r="T432" s="86"/>
      <c r="U432" s="64">
        <f t="shared" si="334"/>
        <v>0</v>
      </c>
      <c r="V432" s="103"/>
      <c r="W432" s="103"/>
      <c r="X432" s="103"/>
      <c r="Y432" s="103"/>
      <c r="Z432" s="105">
        <f t="shared" si="308"/>
        <v>0</v>
      </c>
      <c r="AA432" s="111"/>
    </row>
    <row r="433" spans="1:27" x14ac:dyDescent="0.2">
      <c r="A433" s="116">
        <v>3755</v>
      </c>
      <c r="B433" s="122" t="s">
        <v>156</v>
      </c>
      <c r="C433" s="15"/>
      <c r="D433" s="35"/>
      <c r="E433" s="141">
        <v>1</v>
      </c>
      <c r="F433" s="142"/>
      <c r="G433" s="143">
        <f t="shared" si="338"/>
        <v>1</v>
      </c>
      <c r="H433" s="141">
        <v>1</v>
      </c>
      <c r="I433" s="142" t="s">
        <v>226</v>
      </c>
      <c r="J433" s="144">
        <f>SUMIF(exportMMB!D:D,budgetMMB!A433,exportMMB!F:F)</f>
        <v>0</v>
      </c>
      <c r="K433" s="64">
        <f t="shared" si="327"/>
        <v>0</v>
      </c>
      <c r="N433" s="13">
        <f t="shared" si="328"/>
        <v>0</v>
      </c>
      <c r="O433" s="13">
        <f t="shared" si="329"/>
        <v>0</v>
      </c>
      <c r="P433" s="13">
        <f t="shared" si="330"/>
        <v>0</v>
      </c>
      <c r="Q433" s="13">
        <f t="shared" si="331"/>
        <v>0</v>
      </c>
      <c r="R433" s="13">
        <f t="shared" si="332"/>
        <v>0</v>
      </c>
      <c r="S433" s="14">
        <f t="shared" si="333"/>
        <v>0</v>
      </c>
      <c r="T433" s="86"/>
      <c r="U433" s="64">
        <f t="shared" si="334"/>
        <v>0</v>
      </c>
      <c r="V433" s="103"/>
      <c r="W433" s="103"/>
      <c r="X433" s="103"/>
      <c r="Y433" s="103"/>
      <c r="Z433" s="105">
        <f t="shared" si="308"/>
        <v>0</v>
      </c>
      <c r="AA433" s="111"/>
    </row>
    <row r="434" spans="1:27" x14ac:dyDescent="0.2">
      <c r="A434" s="116">
        <v>3757</v>
      </c>
      <c r="B434" s="122" t="s">
        <v>157</v>
      </c>
      <c r="C434" s="15"/>
      <c r="D434" s="35"/>
      <c r="E434" s="141">
        <v>1</v>
      </c>
      <c r="F434" s="142"/>
      <c r="G434" s="143">
        <f t="shared" si="338"/>
        <v>1</v>
      </c>
      <c r="H434" s="141">
        <v>1</v>
      </c>
      <c r="I434" s="142" t="s">
        <v>226</v>
      </c>
      <c r="J434" s="144">
        <f>SUMIF(exportMMB!D:D,budgetMMB!A434,exportMMB!F:F)</f>
        <v>0</v>
      </c>
      <c r="K434" s="64">
        <f t="shared" si="327"/>
        <v>0</v>
      </c>
      <c r="N434" s="13">
        <f t="shared" si="328"/>
        <v>0</v>
      </c>
      <c r="O434" s="13">
        <f t="shared" si="329"/>
        <v>0</v>
      </c>
      <c r="P434" s="13">
        <f t="shared" si="330"/>
        <v>0</v>
      </c>
      <c r="Q434" s="13">
        <f t="shared" si="331"/>
        <v>0</v>
      </c>
      <c r="R434" s="13">
        <f t="shared" si="332"/>
        <v>0</v>
      </c>
      <c r="S434" s="14">
        <f t="shared" si="333"/>
        <v>0</v>
      </c>
      <c r="T434" s="86"/>
      <c r="U434" s="64">
        <f t="shared" si="334"/>
        <v>0</v>
      </c>
      <c r="V434" s="103"/>
      <c r="W434" s="103"/>
      <c r="X434" s="103"/>
      <c r="Y434" s="103"/>
      <c r="Z434" s="105">
        <f t="shared" si="308"/>
        <v>0</v>
      </c>
      <c r="AA434" s="111"/>
    </row>
    <row r="435" spans="1:27" x14ac:dyDescent="0.2">
      <c r="A435" s="116">
        <v>3758</v>
      </c>
      <c r="B435" s="122" t="s">
        <v>158</v>
      </c>
      <c r="C435" s="15"/>
      <c r="D435" s="35"/>
      <c r="E435" s="141">
        <v>1</v>
      </c>
      <c r="F435" s="142"/>
      <c r="G435" s="143">
        <f t="shared" ref="G435:G442" si="339">SUM(D435:F435)</f>
        <v>1</v>
      </c>
      <c r="H435" s="141">
        <v>1</v>
      </c>
      <c r="I435" s="142" t="s">
        <v>226</v>
      </c>
      <c r="J435" s="144">
        <f>SUMIF(exportMMB!D:D,budgetMMB!A435,exportMMB!F:F)</f>
        <v>0</v>
      </c>
      <c r="K435" s="64">
        <f t="shared" si="327"/>
        <v>0</v>
      </c>
      <c r="N435" s="13">
        <f t="shared" si="328"/>
        <v>0</v>
      </c>
      <c r="O435" s="13">
        <f t="shared" si="329"/>
        <v>0</v>
      </c>
      <c r="P435" s="13">
        <f t="shared" si="330"/>
        <v>0</v>
      </c>
      <c r="Q435" s="13">
        <f t="shared" si="331"/>
        <v>0</v>
      </c>
      <c r="R435" s="13">
        <f t="shared" si="332"/>
        <v>0</v>
      </c>
      <c r="S435" s="14">
        <f t="shared" si="333"/>
        <v>0</v>
      </c>
      <c r="T435" s="86"/>
      <c r="U435" s="64">
        <f t="shared" si="334"/>
        <v>0</v>
      </c>
      <c r="V435" s="103"/>
      <c r="W435" s="103"/>
      <c r="X435" s="103"/>
      <c r="Y435" s="103"/>
      <c r="Z435" s="105">
        <f t="shared" si="308"/>
        <v>0</v>
      </c>
      <c r="AA435" s="111"/>
    </row>
    <row r="436" spans="1:27" x14ac:dyDescent="0.2">
      <c r="A436" s="116">
        <v>3759</v>
      </c>
      <c r="B436" s="122" t="s">
        <v>159</v>
      </c>
      <c r="C436" s="15"/>
      <c r="D436" s="35"/>
      <c r="E436" s="141">
        <v>1</v>
      </c>
      <c r="F436" s="142"/>
      <c r="G436" s="143">
        <f t="shared" si="339"/>
        <v>1</v>
      </c>
      <c r="H436" s="141">
        <v>1</v>
      </c>
      <c r="I436" s="142" t="s">
        <v>226</v>
      </c>
      <c r="J436" s="144">
        <f>SUMIF(exportMMB!D:D,budgetMMB!A436,exportMMB!F:F)</f>
        <v>0</v>
      </c>
      <c r="K436" s="64">
        <f t="shared" si="327"/>
        <v>0</v>
      </c>
      <c r="N436" s="13">
        <f t="shared" si="328"/>
        <v>0</v>
      </c>
      <c r="O436" s="13">
        <f t="shared" si="329"/>
        <v>0</v>
      </c>
      <c r="P436" s="13">
        <f t="shared" si="330"/>
        <v>0</v>
      </c>
      <c r="Q436" s="13">
        <f t="shared" si="331"/>
        <v>0</v>
      </c>
      <c r="R436" s="13">
        <f t="shared" si="332"/>
        <v>0</v>
      </c>
      <c r="S436" s="14">
        <f t="shared" si="333"/>
        <v>0</v>
      </c>
      <c r="T436" s="86"/>
      <c r="U436" s="64">
        <f t="shared" si="334"/>
        <v>0</v>
      </c>
      <c r="V436" s="103"/>
      <c r="W436" s="103"/>
      <c r="X436" s="103"/>
      <c r="Y436" s="103"/>
      <c r="Z436" s="105">
        <f t="shared" si="308"/>
        <v>0</v>
      </c>
      <c r="AA436" s="111"/>
    </row>
    <row r="437" spans="1:27" x14ac:dyDescent="0.2">
      <c r="A437" s="116">
        <v>3760</v>
      </c>
      <c r="B437" s="122" t="s">
        <v>487</v>
      </c>
      <c r="C437" s="15"/>
      <c r="D437" s="35"/>
      <c r="E437" s="141">
        <v>1</v>
      </c>
      <c r="F437" s="142"/>
      <c r="G437" s="143">
        <f t="shared" si="339"/>
        <v>1</v>
      </c>
      <c r="H437" s="141">
        <v>1</v>
      </c>
      <c r="I437" s="142" t="s">
        <v>226</v>
      </c>
      <c r="J437" s="144">
        <f>SUMIF(exportMMB!D:D,budgetMMB!A437,exportMMB!F:F)</f>
        <v>0</v>
      </c>
      <c r="K437" s="64">
        <f t="shared" si="327"/>
        <v>0</v>
      </c>
      <c r="N437" s="13">
        <f t="shared" si="328"/>
        <v>0</v>
      </c>
      <c r="O437" s="13">
        <f t="shared" si="329"/>
        <v>0</v>
      </c>
      <c r="P437" s="13">
        <f t="shared" si="330"/>
        <v>0</v>
      </c>
      <c r="Q437" s="13">
        <f t="shared" si="331"/>
        <v>0</v>
      </c>
      <c r="R437" s="13">
        <f t="shared" si="332"/>
        <v>0</v>
      </c>
      <c r="S437" s="14">
        <f t="shared" si="333"/>
        <v>0</v>
      </c>
      <c r="T437" s="86"/>
      <c r="U437" s="64">
        <f t="shared" si="334"/>
        <v>0</v>
      </c>
      <c r="V437" s="103"/>
      <c r="W437" s="103"/>
      <c r="X437" s="103"/>
      <c r="Y437" s="103"/>
      <c r="Z437" s="105">
        <f t="shared" si="308"/>
        <v>0</v>
      </c>
      <c r="AA437" s="111"/>
    </row>
    <row r="438" spans="1:27" x14ac:dyDescent="0.2">
      <c r="A438" s="116">
        <v>3761</v>
      </c>
      <c r="B438" s="122" t="s">
        <v>783</v>
      </c>
      <c r="C438" s="15"/>
      <c r="D438" s="35"/>
      <c r="E438" s="141">
        <v>1</v>
      </c>
      <c r="F438" s="142"/>
      <c r="G438" s="143">
        <f t="shared" si="339"/>
        <v>1</v>
      </c>
      <c r="H438" s="141">
        <v>1</v>
      </c>
      <c r="I438" s="142" t="s">
        <v>226</v>
      </c>
      <c r="J438" s="144">
        <f>SUMIF(exportMMB!D:D,budgetMMB!A438,exportMMB!F:F)</f>
        <v>0</v>
      </c>
      <c r="K438" s="64">
        <f t="shared" si="327"/>
        <v>0</v>
      </c>
      <c r="N438" s="13">
        <f t="shared" si="328"/>
        <v>0</v>
      </c>
      <c r="O438" s="13">
        <f t="shared" si="329"/>
        <v>0</v>
      </c>
      <c r="P438" s="13">
        <f t="shared" si="330"/>
        <v>0</v>
      </c>
      <c r="Q438" s="13">
        <f t="shared" si="331"/>
        <v>0</v>
      </c>
      <c r="R438" s="13">
        <f t="shared" si="332"/>
        <v>0</v>
      </c>
      <c r="S438" s="14">
        <f t="shared" si="333"/>
        <v>0</v>
      </c>
      <c r="T438" s="86"/>
      <c r="U438" s="64">
        <f t="shared" si="334"/>
        <v>0</v>
      </c>
      <c r="V438" s="103"/>
      <c r="W438" s="103"/>
      <c r="X438" s="103"/>
      <c r="Y438" s="103"/>
      <c r="Z438" s="105">
        <f t="shared" ref="Z438" si="340">K438-SUM(U438:Y438)</f>
        <v>0</v>
      </c>
      <c r="AA438" s="111"/>
    </row>
    <row r="439" spans="1:27" x14ac:dyDescent="0.2">
      <c r="A439" s="116">
        <v>3762</v>
      </c>
      <c r="B439" s="122" t="s">
        <v>488</v>
      </c>
      <c r="C439" s="15"/>
      <c r="D439" s="44"/>
      <c r="E439" s="141">
        <v>1</v>
      </c>
      <c r="F439" s="142"/>
      <c r="G439" s="143">
        <f t="shared" si="339"/>
        <v>1</v>
      </c>
      <c r="H439" s="141">
        <v>1</v>
      </c>
      <c r="I439" s="142" t="s">
        <v>226</v>
      </c>
      <c r="J439" s="144">
        <f>SUMIF(exportMMB!D:D,budgetMMB!A439,exportMMB!F:F)</f>
        <v>0</v>
      </c>
      <c r="K439" s="64">
        <f t="shared" si="327"/>
        <v>0</v>
      </c>
      <c r="N439" s="13">
        <f t="shared" si="328"/>
        <v>0</v>
      </c>
      <c r="O439" s="13">
        <f t="shared" si="329"/>
        <v>0</v>
      </c>
      <c r="P439" s="13">
        <f t="shared" si="330"/>
        <v>0</v>
      </c>
      <c r="Q439" s="13">
        <f t="shared" si="331"/>
        <v>0</v>
      </c>
      <c r="R439" s="13">
        <f t="shared" si="332"/>
        <v>0</v>
      </c>
      <c r="S439" s="14">
        <f t="shared" si="333"/>
        <v>0</v>
      </c>
      <c r="T439" s="86"/>
      <c r="U439" s="64">
        <f t="shared" si="334"/>
        <v>0</v>
      </c>
      <c r="V439" s="103"/>
      <c r="W439" s="103"/>
      <c r="X439" s="103"/>
      <c r="Y439" s="103"/>
      <c r="Z439" s="105">
        <f t="shared" si="308"/>
        <v>0</v>
      </c>
      <c r="AA439" s="111"/>
    </row>
    <row r="440" spans="1:27" x14ac:dyDescent="0.2">
      <c r="A440" s="116">
        <v>3784</v>
      </c>
      <c r="B440" s="122" t="s">
        <v>364</v>
      </c>
      <c r="C440" s="15"/>
      <c r="E440" s="141">
        <v>1</v>
      </c>
      <c r="F440" s="142"/>
      <c r="G440" s="143">
        <f t="shared" si="339"/>
        <v>1</v>
      </c>
      <c r="H440" s="141">
        <v>1</v>
      </c>
      <c r="I440" s="142" t="s">
        <v>226</v>
      </c>
      <c r="J440" s="144">
        <f>SUMIF(exportMMB!D:D,budgetMMB!A440,exportMMB!F:F)</f>
        <v>0</v>
      </c>
      <c r="K440" s="64">
        <f t="shared" si="327"/>
        <v>0</v>
      </c>
      <c r="N440" s="13">
        <f t="shared" si="328"/>
        <v>0</v>
      </c>
      <c r="O440" s="13">
        <f t="shared" si="329"/>
        <v>0</v>
      </c>
      <c r="P440" s="13">
        <f t="shared" si="330"/>
        <v>0</v>
      </c>
      <c r="Q440" s="13">
        <f t="shared" si="331"/>
        <v>0</v>
      </c>
      <c r="R440" s="13">
        <f t="shared" si="332"/>
        <v>0</v>
      </c>
      <c r="S440" s="14">
        <f t="shared" si="333"/>
        <v>0</v>
      </c>
      <c r="T440" s="86"/>
      <c r="U440" s="64">
        <f t="shared" si="334"/>
        <v>0</v>
      </c>
      <c r="V440" s="103"/>
      <c r="W440" s="103"/>
      <c r="X440" s="103"/>
      <c r="Y440" s="103"/>
      <c r="Z440" s="105">
        <f t="shared" si="308"/>
        <v>0</v>
      </c>
      <c r="AA440" s="103">
        <f t="shared" si="335"/>
        <v>0</v>
      </c>
    </row>
    <row r="441" spans="1:27" x14ac:dyDescent="0.2">
      <c r="A441" s="116" t="s">
        <v>490</v>
      </c>
      <c r="B441" s="122" t="s">
        <v>489</v>
      </c>
      <c r="C441" s="15"/>
      <c r="E441" s="141">
        <v>1</v>
      </c>
      <c r="F441" s="142"/>
      <c r="G441" s="143">
        <f t="shared" si="339"/>
        <v>1</v>
      </c>
      <c r="H441" s="141">
        <v>1</v>
      </c>
      <c r="I441" s="142" t="s">
        <v>226</v>
      </c>
      <c r="J441" s="144">
        <f>SUMIF(exportMMB!D:D,budgetMMB!A441,exportMMB!F:F)</f>
        <v>0</v>
      </c>
      <c r="K441" s="64">
        <f t="shared" si="327"/>
        <v>0</v>
      </c>
      <c r="N441" s="13">
        <f t="shared" si="328"/>
        <v>0</v>
      </c>
      <c r="O441" s="13">
        <f t="shared" si="329"/>
        <v>0</v>
      </c>
      <c r="P441" s="13">
        <f t="shared" si="330"/>
        <v>0</v>
      </c>
      <c r="Q441" s="13">
        <f t="shared" si="331"/>
        <v>0</v>
      </c>
      <c r="R441" s="13">
        <f t="shared" si="332"/>
        <v>0</v>
      </c>
      <c r="S441" s="14">
        <f t="shared" si="333"/>
        <v>0</v>
      </c>
      <c r="T441" s="86"/>
      <c r="U441" s="64">
        <f t="shared" si="334"/>
        <v>0</v>
      </c>
      <c r="V441" s="103"/>
      <c r="W441" s="103"/>
      <c r="X441" s="103"/>
      <c r="Y441" s="103"/>
      <c r="Z441" s="105">
        <f t="shared" si="308"/>
        <v>0</v>
      </c>
      <c r="AA441" s="103">
        <f t="shared" si="335"/>
        <v>0</v>
      </c>
    </row>
    <row r="442" spans="1:27" x14ac:dyDescent="0.2">
      <c r="A442" s="116">
        <v>3794</v>
      </c>
      <c r="B442" s="122" t="s">
        <v>160</v>
      </c>
      <c r="C442" s="15"/>
      <c r="E442" s="141">
        <v>1</v>
      </c>
      <c r="F442" s="142"/>
      <c r="G442" s="143">
        <f t="shared" si="339"/>
        <v>1</v>
      </c>
      <c r="H442" s="141">
        <v>1</v>
      </c>
      <c r="I442" s="142" t="s">
        <v>226</v>
      </c>
      <c r="J442" s="144">
        <f>SUMIF(exportMMB!D:D,budgetMMB!A442,exportMMB!F:F)</f>
        <v>0</v>
      </c>
      <c r="K442" s="64">
        <f t="shared" si="327"/>
        <v>0</v>
      </c>
      <c r="N442" s="13">
        <f t="shared" si="328"/>
        <v>0</v>
      </c>
      <c r="O442" s="13">
        <f t="shared" si="329"/>
        <v>0</v>
      </c>
      <c r="P442" s="13">
        <f t="shared" si="330"/>
        <v>0</v>
      </c>
      <c r="Q442" s="13">
        <f t="shared" si="331"/>
        <v>0</v>
      </c>
      <c r="R442" s="13">
        <f t="shared" si="332"/>
        <v>0</v>
      </c>
      <c r="S442" s="14">
        <f t="shared" si="333"/>
        <v>0</v>
      </c>
      <c r="T442" s="86"/>
      <c r="U442" s="64">
        <f t="shared" si="334"/>
        <v>0</v>
      </c>
      <c r="V442" s="103"/>
      <c r="W442" s="103"/>
      <c r="X442" s="103"/>
      <c r="Y442" s="103"/>
      <c r="Z442" s="105">
        <f t="shared" si="308"/>
        <v>0</v>
      </c>
      <c r="AA442" s="103">
        <f t="shared" si="335"/>
        <v>0</v>
      </c>
    </row>
    <row r="443" spans="1:27" x14ac:dyDescent="0.2">
      <c r="A443" s="116">
        <v>3797</v>
      </c>
      <c r="B443" s="122" t="s">
        <v>161</v>
      </c>
      <c r="C443" s="15"/>
      <c r="E443" s="141">
        <v>1</v>
      </c>
      <c r="F443" s="142"/>
      <c r="G443" s="143">
        <f t="shared" ref="G443:G447" si="341">SUM(D443:F443)</f>
        <v>1</v>
      </c>
      <c r="H443" s="141">
        <v>1</v>
      </c>
      <c r="I443" s="142" t="s">
        <v>226</v>
      </c>
      <c r="J443" s="144">
        <f>SUMIF(exportMMB!D:D,budgetMMB!A443,exportMMB!F:F)</f>
        <v>0</v>
      </c>
      <c r="K443" s="64">
        <f t="shared" si="327"/>
        <v>0</v>
      </c>
      <c r="N443" s="13">
        <f t="shared" si="328"/>
        <v>0</v>
      </c>
      <c r="O443" s="13">
        <f t="shared" si="329"/>
        <v>0</v>
      </c>
      <c r="P443" s="13">
        <f t="shared" si="330"/>
        <v>0</v>
      </c>
      <c r="Q443" s="13">
        <f t="shared" si="331"/>
        <v>0</v>
      </c>
      <c r="R443" s="13">
        <f t="shared" si="332"/>
        <v>0</v>
      </c>
      <c r="S443" s="14">
        <f t="shared" si="333"/>
        <v>0</v>
      </c>
      <c r="T443" s="86"/>
      <c r="U443" s="64">
        <f t="shared" si="334"/>
        <v>0</v>
      </c>
      <c r="V443" s="103"/>
      <c r="W443" s="103"/>
      <c r="X443" s="103"/>
      <c r="Y443" s="103"/>
      <c r="Z443" s="105">
        <f t="shared" si="308"/>
        <v>0</v>
      </c>
      <c r="AA443" s="111"/>
    </row>
    <row r="444" spans="1:27" x14ac:dyDescent="0.2">
      <c r="A444" s="62"/>
      <c r="B444" s="124" t="s">
        <v>265</v>
      </c>
      <c r="C444" s="15"/>
      <c r="E444" s="141"/>
      <c r="F444" s="142"/>
      <c r="G444" s="143"/>
      <c r="H444" s="141"/>
      <c r="I444" s="142"/>
      <c r="J444" s="144"/>
      <c r="K444" s="66">
        <f>SUM(K425:K443)</f>
        <v>0</v>
      </c>
      <c r="L444" s="22"/>
      <c r="M444" s="22"/>
      <c r="N444" s="22">
        <f t="shared" ref="N444:Y444" si="342">SUM(N425:N443)</f>
        <v>0</v>
      </c>
      <c r="O444" s="22">
        <f t="shared" si="342"/>
        <v>0</v>
      </c>
      <c r="P444" s="22">
        <f t="shared" si="342"/>
        <v>0</v>
      </c>
      <c r="Q444" s="22">
        <f t="shared" si="342"/>
        <v>0</v>
      </c>
      <c r="R444" s="22">
        <f t="shared" si="342"/>
        <v>0</v>
      </c>
      <c r="S444" s="23">
        <f t="shared" si="342"/>
        <v>0</v>
      </c>
      <c r="T444" s="85">
        <f>SUM(T425:T443)</f>
        <v>0</v>
      </c>
      <c r="U444" s="66">
        <f t="shared" si="342"/>
        <v>0</v>
      </c>
      <c r="V444" s="112">
        <f t="shared" si="342"/>
        <v>0</v>
      </c>
      <c r="W444" s="112">
        <f t="shared" si="342"/>
        <v>0</v>
      </c>
      <c r="X444" s="112"/>
      <c r="Y444" s="112">
        <f t="shared" si="342"/>
        <v>0</v>
      </c>
      <c r="Z444" s="66">
        <f>SUM(Z425:Z443)</f>
        <v>0</v>
      </c>
      <c r="AA444" s="112">
        <f>SUM(AA425:AA443)</f>
        <v>0</v>
      </c>
    </row>
    <row r="445" spans="1:27" x14ac:dyDescent="0.2">
      <c r="A445" s="62"/>
      <c r="B445" s="122"/>
      <c r="C445" s="15"/>
      <c r="E445" s="141"/>
      <c r="F445" s="142"/>
      <c r="G445" s="143"/>
      <c r="H445" s="141"/>
      <c r="I445" s="141"/>
      <c r="J445" s="144"/>
      <c r="T445" s="86"/>
      <c r="U445" s="64"/>
      <c r="V445" s="103"/>
      <c r="W445" s="103"/>
      <c r="X445" s="103"/>
      <c r="Y445" s="103"/>
      <c r="AA445" s="103"/>
    </row>
    <row r="446" spans="1:27" x14ac:dyDescent="0.2">
      <c r="A446" s="118" t="s">
        <v>204</v>
      </c>
      <c r="B446" s="98" t="s">
        <v>245</v>
      </c>
      <c r="C446" s="15"/>
      <c r="D446" s="35"/>
      <c r="E446" s="141"/>
      <c r="F446" s="142"/>
      <c r="G446" s="143"/>
      <c r="H446" s="141"/>
      <c r="I446" s="142"/>
      <c r="J446" s="144"/>
      <c r="P446" s="13"/>
      <c r="T446" s="86"/>
      <c r="U446" s="64"/>
      <c r="V446" s="103"/>
      <c r="W446" s="103"/>
      <c r="X446" s="103"/>
      <c r="Y446" s="103"/>
      <c r="AA446" s="103"/>
    </row>
    <row r="447" spans="1:27" x14ac:dyDescent="0.2">
      <c r="A447" s="116">
        <v>3801</v>
      </c>
      <c r="B447" s="122" t="s">
        <v>162</v>
      </c>
      <c r="C447" s="15"/>
      <c r="D447" s="35"/>
      <c r="E447" s="141">
        <v>1</v>
      </c>
      <c r="F447" s="142"/>
      <c r="G447" s="143">
        <f t="shared" si="341"/>
        <v>1</v>
      </c>
      <c r="H447" s="141">
        <v>1</v>
      </c>
      <c r="I447" s="142" t="s">
        <v>226</v>
      </c>
      <c r="J447" s="144">
        <f>SUMIF(exportMMB!D:D,budgetMMB!A447,exportMMB!F:F)</f>
        <v>0</v>
      </c>
      <c r="K447" s="64">
        <f t="shared" ref="K447:K461" si="343">G447*H447*J447</f>
        <v>0</v>
      </c>
      <c r="N447" s="13">
        <f t="shared" ref="N447:N461" si="344">L447+M447</f>
        <v>0</v>
      </c>
      <c r="O447" s="13">
        <f t="shared" ref="O447:O461" si="345">MAX(K447-N447,0)</f>
        <v>0</v>
      </c>
      <c r="P447" s="13">
        <f t="shared" ref="P447:P461" si="346">N447+O447</f>
        <v>0</v>
      </c>
      <c r="Q447" s="13">
        <f t="shared" ref="Q447:Q461" si="347">K447-P447</f>
        <v>0</v>
      </c>
      <c r="R447" s="13">
        <f t="shared" ref="R447:R461" si="348">S447-K447</f>
        <v>0</v>
      </c>
      <c r="S447" s="14">
        <f t="shared" ref="S447:S461" si="349">K447</f>
        <v>0</v>
      </c>
      <c r="T447" s="86"/>
      <c r="U447" s="64">
        <f t="shared" ref="U447:U461" si="350">MAX(K447-SUM(V447:Y447),0)</f>
        <v>0</v>
      </c>
      <c r="V447" s="103"/>
      <c r="W447" s="103"/>
      <c r="X447" s="103"/>
      <c r="Y447" s="103"/>
      <c r="Z447" s="105">
        <f t="shared" si="308"/>
        <v>0</v>
      </c>
      <c r="AA447" s="103">
        <f t="shared" ref="AA447:AA461" si="351">U447</f>
        <v>0</v>
      </c>
    </row>
    <row r="448" spans="1:27" x14ac:dyDescent="0.2">
      <c r="A448" s="116" t="s">
        <v>395</v>
      </c>
      <c r="B448" s="122" t="s">
        <v>396</v>
      </c>
      <c r="C448" s="15"/>
      <c r="D448" s="35"/>
      <c r="E448" s="141">
        <v>1</v>
      </c>
      <c r="F448" s="142"/>
      <c r="G448" s="143">
        <f t="shared" ref="G448" si="352">SUM(D448:F448)</f>
        <v>1</v>
      </c>
      <c r="H448" s="141">
        <v>1</v>
      </c>
      <c r="I448" s="142" t="s">
        <v>226</v>
      </c>
      <c r="J448" s="144">
        <f>SUMIF(exportMMB!D:D,budgetMMB!A448,exportMMB!F:F)</f>
        <v>0</v>
      </c>
      <c r="K448" s="64">
        <f t="shared" si="343"/>
        <v>0</v>
      </c>
      <c r="N448" s="13">
        <f t="shared" si="344"/>
        <v>0</v>
      </c>
      <c r="O448" s="13">
        <f t="shared" si="345"/>
        <v>0</v>
      </c>
      <c r="P448" s="13">
        <f t="shared" si="346"/>
        <v>0</v>
      </c>
      <c r="Q448" s="13">
        <f t="shared" si="347"/>
        <v>0</v>
      </c>
      <c r="R448" s="13">
        <f t="shared" si="348"/>
        <v>0</v>
      </c>
      <c r="S448" s="14">
        <f t="shared" si="349"/>
        <v>0</v>
      </c>
      <c r="T448" s="86"/>
      <c r="U448" s="64">
        <f t="shared" si="350"/>
        <v>0</v>
      </c>
      <c r="V448" s="103"/>
      <c r="W448" s="103"/>
      <c r="X448" s="103"/>
      <c r="Y448" s="103"/>
      <c r="Z448" s="105">
        <f t="shared" si="308"/>
        <v>0</v>
      </c>
      <c r="AA448" s="103">
        <f t="shared" si="351"/>
        <v>0</v>
      </c>
    </row>
    <row r="449" spans="1:27" x14ac:dyDescent="0.2">
      <c r="A449" s="116">
        <v>3803</v>
      </c>
      <c r="B449" s="122" t="s">
        <v>163</v>
      </c>
      <c r="C449" s="15"/>
      <c r="D449" s="35"/>
      <c r="E449" s="141">
        <v>1</v>
      </c>
      <c r="F449" s="142"/>
      <c r="G449" s="143">
        <f t="shared" ref="G449:G454" si="353">SUM(D449:F449)</f>
        <v>1</v>
      </c>
      <c r="H449" s="141">
        <v>1</v>
      </c>
      <c r="I449" s="142" t="s">
        <v>226</v>
      </c>
      <c r="J449" s="144">
        <f>SUMIF(exportMMB!D:D,budgetMMB!A449,exportMMB!F:F)</f>
        <v>0</v>
      </c>
      <c r="K449" s="64">
        <f t="shared" si="343"/>
        <v>0</v>
      </c>
      <c r="N449" s="13">
        <f t="shared" si="344"/>
        <v>0</v>
      </c>
      <c r="O449" s="13">
        <f t="shared" si="345"/>
        <v>0</v>
      </c>
      <c r="P449" s="13">
        <f t="shared" si="346"/>
        <v>0</v>
      </c>
      <c r="Q449" s="13">
        <f t="shared" si="347"/>
        <v>0</v>
      </c>
      <c r="R449" s="13">
        <f t="shared" si="348"/>
        <v>0</v>
      </c>
      <c r="S449" s="14">
        <f t="shared" si="349"/>
        <v>0</v>
      </c>
      <c r="T449" s="86"/>
      <c r="U449" s="64">
        <f t="shared" si="350"/>
        <v>0</v>
      </c>
      <c r="V449" s="103"/>
      <c r="W449" s="103"/>
      <c r="X449" s="103"/>
      <c r="Y449" s="103"/>
      <c r="Z449" s="105">
        <f t="shared" si="308"/>
        <v>0</v>
      </c>
      <c r="AA449" s="103">
        <f t="shared" si="351"/>
        <v>0</v>
      </c>
    </row>
    <row r="450" spans="1:27" x14ac:dyDescent="0.2">
      <c r="A450" s="116">
        <v>3804</v>
      </c>
      <c r="B450" s="122" t="s">
        <v>164</v>
      </c>
      <c r="C450" s="15"/>
      <c r="D450" s="35"/>
      <c r="E450" s="141">
        <v>1</v>
      </c>
      <c r="F450" s="142"/>
      <c r="G450" s="143">
        <f t="shared" si="353"/>
        <v>1</v>
      </c>
      <c r="H450" s="141">
        <v>1</v>
      </c>
      <c r="I450" s="142" t="s">
        <v>226</v>
      </c>
      <c r="J450" s="144">
        <f>SUMIF(exportMMB!D:D,budgetMMB!A450,exportMMB!F:F)</f>
        <v>0</v>
      </c>
      <c r="K450" s="64">
        <f t="shared" si="343"/>
        <v>0</v>
      </c>
      <c r="N450" s="13">
        <f t="shared" si="344"/>
        <v>0</v>
      </c>
      <c r="O450" s="13">
        <f t="shared" si="345"/>
        <v>0</v>
      </c>
      <c r="P450" s="13">
        <f t="shared" si="346"/>
        <v>0</v>
      </c>
      <c r="Q450" s="13">
        <f t="shared" si="347"/>
        <v>0</v>
      </c>
      <c r="R450" s="13">
        <f t="shared" si="348"/>
        <v>0</v>
      </c>
      <c r="S450" s="14">
        <f t="shared" si="349"/>
        <v>0</v>
      </c>
      <c r="T450" s="86"/>
      <c r="U450" s="64">
        <f t="shared" si="350"/>
        <v>0</v>
      </c>
      <c r="V450" s="103"/>
      <c r="W450" s="103"/>
      <c r="X450" s="103"/>
      <c r="Y450" s="103"/>
      <c r="Z450" s="105">
        <f t="shared" si="308"/>
        <v>0</v>
      </c>
      <c r="AA450" s="103">
        <f t="shared" si="351"/>
        <v>0</v>
      </c>
    </row>
    <row r="451" spans="1:27" x14ac:dyDescent="0.2">
      <c r="A451" s="116" t="s">
        <v>397</v>
      </c>
      <c r="B451" s="122" t="s">
        <v>399</v>
      </c>
      <c r="C451" s="15"/>
      <c r="D451" s="35"/>
      <c r="E451" s="141">
        <v>1</v>
      </c>
      <c r="F451" s="142"/>
      <c r="G451" s="143">
        <f t="shared" si="353"/>
        <v>1</v>
      </c>
      <c r="H451" s="141">
        <v>1</v>
      </c>
      <c r="I451" s="142" t="s">
        <v>226</v>
      </c>
      <c r="J451" s="144">
        <f>SUMIF(exportMMB!D:D,budgetMMB!A451,exportMMB!F:F)</f>
        <v>0</v>
      </c>
      <c r="K451" s="64">
        <f t="shared" si="343"/>
        <v>0</v>
      </c>
      <c r="N451" s="13">
        <f t="shared" si="344"/>
        <v>0</v>
      </c>
      <c r="O451" s="13">
        <f t="shared" si="345"/>
        <v>0</v>
      </c>
      <c r="P451" s="13">
        <f t="shared" si="346"/>
        <v>0</v>
      </c>
      <c r="Q451" s="13">
        <f t="shared" si="347"/>
        <v>0</v>
      </c>
      <c r="R451" s="13">
        <f t="shared" si="348"/>
        <v>0</v>
      </c>
      <c r="S451" s="14">
        <f t="shared" si="349"/>
        <v>0</v>
      </c>
      <c r="T451" s="86"/>
      <c r="U451" s="64">
        <f t="shared" si="350"/>
        <v>0</v>
      </c>
      <c r="V451" s="103"/>
      <c r="W451" s="103"/>
      <c r="X451" s="103"/>
      <c r="Y451" s="103"/>
      <c r="Z451" s="105">
        <f t="shared" si="308"/>
        <v>0</v>
      </c>
      <c r="AA451" s="103">
        <f t="shared" si="351"/>
        <v>0</v>
      </c>
    </row>
    <row r="452" spans="1:27" x14ac:dyDescent="0.2">
      <c r="A452" s="116" t="s">
        <v>398</v>
      </c>
      <c r="B452" s="122" t="s">
        <v>400</v>
      </c>
      <c r="C452" s="15"/>
      <c r="D452" s="35"/>
      <c r="E452" s="141">
        <v>1</v>
      </c>
      <c r="F452" s="142"/>
      <c r="G452" s="143">
        <f t="shared" si="353"/>
        <v>1</v>
      </c>
      <c r="H452" s="141">
        <v>1</v>
      </c>
      <c r="I452" s="142" t="s">
        <v>226</v>
      </c>
      <c r="J452" s="144">
        <f>SUMIF(exportMMB!D:D,budgetMMB!A452,exportMMB!F:F)</f>
        <v>0</v>
      </c>
      <c r="K452" s="64">
        <f t="shared" si="343"/>
        <v>0</v>
      </c>
      <c r="N452" s="13">
        <f t="shared" si="344"/>
        <v>0</v>
      </c>
      <c r="O452" s="13">
        <f t="shared" si="345"/>
        <v>0</v>
      </c>
      <c r="P452" s="13">
        <f t="shared" si="346"/>
        <v>0</v>
      </c>
      <c r="Q452" s="13">
        <f t="shared" si="347"/>
        <v>0</v>
      </c>
      <c r="R452" s="13">
        <f t="shared" si="348"/>
        <v>0</v>
      </c>
      <c r="S452" s="14">
        <f t="shared" si="349"/>
        <v>0</v>
      </c>
      <c r="T452" s="86"/>
      <c r="U452" s="64">
        <f t="shared" si="350"/>
        <v>0</v>
      </c>
      <c r="V452" s="103"/>
      <c r="W452" s="103"/>
      <c r="X452" s="103"/>
      <c r="Y452" s="103"/>
      <c r="Z452" s="105">
        <f t="shared" si="308"/>
        <v>0</v>
      </c>
      <c r="AA452" s="103">
        <f t="shared" si="351"/>
        <v>0</v>
      </c>
    </row>
    <row r="453" spans="1:27" x14ac:dyDescent="0.2">
      <c r="A453" s="116">
        <v>3840</v>
      </c>
      <c r="B453" s="122" t="s">
        <v>165</v>
      </c>
      <c r="C453" s="15"/>
      <c r="D453" s="35"/>
      <c r="E453" s="141">
        <v>1</v>
      </c>
      <c r="F453" s="142"/>
      <c r="G453" s="143">
        <f t="shared" si="353"/>
        <v>1</v>
      </c>
      <c r="H453" s="141">
        <v>1</v>
      </c>
      <c r="I453" s="142" t="s">
        <v>226</v>
      </c>
      <c r="J453" s="144">
        <f>SUMIF(exportMMB!D:D,budgetMMB!A453,exportMMB!F:F)</f>
        <v>0</v>
      </c>
      <c r="K453" s="64">
        <f t="shared" si="343"/>
        <v>0</v>
      </c>
      <c r="N453" s="13">
        <f t="shared" si="344"/>
        <v>0</v>
      </c>
      <c r="O453" s="13">
        <f t="shared" si="345"/>
        <v>0</v>
      </c>
      <c r="P453" s="13">
        <f t="shared" si="346"/>
        <v>0</v>
      </c>
      <c r="Q453" s="13">
        <f t="shared" si="347"/>
        <v>0</v>
      </c>
      <c r="R453" s="13">
        <f t="shared" si="348"/>
        <v>0</v>
      </c>
      <c r="S453" s="14">
        <f t="shared" si="349"/>
        <v>0</v>
      </c>
      <c r="T453" s="86"/>
      <c r="U453" s="64">
        <f t="shared" si="350"/>
        <v>0</v>
      </c>
      <c r="V453" s="103"/>
      <c r="W453" s="103"/>
      <c r="X453" s="103"/>
      <c r="Y453" s="103"/>
      <c r="Z453" s="105">
        <f t="shared" si="308"/>
        <v>0</v>
      </c>
      <c r="AA453" s="103">
        <f t="shared" si="351"/>
        <v>0</v>
      </c>
    </row>
    <row r="454" spans="1:27" x14ac:dyDescent="0.2">
      <c r="A454" s="116">
        <v>3843</v>
      </c>
      <c r="B454" s="122" t="s">
        <v>784</v>
      </c>
      <c r="C454" s="15"/>
      <c r="D454" s="35"/>
      <c r="E454" s="141">
        <v>1</v>
      </c>
      <c r="F454" s="142"/>
      <c r="G454" s="143">
        <f t="shared" si="353"/>
        <v>1</v>
      </c>
      <c r="H454" s="141">
        <v>1</v>
      </c>
      <c r="I454" s="142" t="s">
        <v>226</v>
      </c>
      <c r="J454" s="144">
        <f>SUMIF(exportMMB!D:D,budgetMMB!A454,exportMMB!F:F)</f>
        <v>0</v>
      </c>
      <c r="K454" s="64">
        <f t="shared" si="343"/>
        <v>0</v>
      </c>
      <c r="N454" s="13">
        <f t="shared" si="344"/>
        <v>0</v>
      </c>
      <c r="O454" s="13">
        <f t="shared" si="345"/>
        <v>0</v>
      </c>
      <c r="P454" s="13">
        <f t="shared" si="346"/>
        <v>0</v>
      </c>
      <c r="Q454" s="13">
        <f t="shared" si="347"/>
        <v>0</v>
      </c>
      <c r="R454" s="13">
        <f t="shared" si="348"/>
        <v>0</v>
      </c>
      <c r="S454" s="14">
        <f t="shared" si="349"/>
        <v>0</v>
      </c>
      <c r="T454" s="86"/>
      <c r="U454" s="64">
        <f t="shared" si="350"/>
        <v>0</v>
      </c>
      <c r="V454" s="103"/>
      <c r="W454" s="103"/>
      <c r="X454" s="103"/>
      <c r="Y454" s="103"/>
      <c r="Z454" s="105">
        <f t="shared" ref="Z454" si="354">K454-SUM(U454:Y454)</f>
        <v>0</v>
      </c>
      <c r="AA454" s="103">
        <f t="shared" si="351"/>
        <v>0</v>
      </c>
    </row>
    <row r="455" spans="1:27" x14ac:dyDescent="0.2">
      <c r="A455" s="116">
        <v>3844</v>
      </c>
      <c r="B455" s="122" t="s">
        <v>166</v>
      </c>
      <c r="C455" s="15"/>
      <c r="D455" s="35"/>
      <c r="E455" s="141">
        <v>1</v>
      </c>
      <c r="F455" s="142"/>
      <c r="G455" s="143">
        <f t="shared" ref="G455:G461" si="355">SUM(D455:F455)</f>
        <v>1</v>
      </c>
      <c r="H455" s="141">
        <v>1</v>
      </c>
      <c r="I455" s="142" t="s">
        <v>226</v>
      </c>
      <c r="J455" s="144">
        <f>SUMIF(exportMMB!D:D,budgetMMB!A455,exportMMB!F:F)</f>
        <v>0</v>
      </c>
      <c r="K455" s="64">
        <f t="shared" si="343"/>
        <v>0</v>
      </c>
      <c r="N455" s="13">
        <f t="shared" si="344"/>
        <v>0</v>
      </c>
      <c r="O455" s="13">
        <f t="shared" si="345"/>
        <v>0</v>
      </c>
      <c r="P455" s="13">
        <f t="shared" si="346"/>
        <v>0</v>
      </c>
      <c r="Q455" s="13">
        <f t="shared" si="347"/>
        <v>0</v>
      </c>
      <c r="R455" s="13">
        <f t="shared" si="348"/>
        <v>0</v>
      </c>
      <c r="S455" s="14">
        <f t="shared" si="349"/>
        <v>0</v>
      </c>
      <c r="T455" s="86"/>
      <c r="U455" s="64">
        <f t="shared" si="350"/>
        <v>0</v>
      </c>
      <c r="V455" s="103"/>
      <c r="W455" s="103"/>
      <c r="X455" s="103"/>
      <c r="Y455" s="103"/>
      <c r="Z455" s="105">
        <f t="shared" si="308"/>
        <v>0</v>
      </c>
      <c r="AA455" s="103">
        <f t="shared" si="351"/>
        <v>0</v>
      </c>
    </row>
    <row r="456" spans="1:27" x14ac:dyDescent="0.2">
      <c r="A456" s="116" t="s">
        <v>401</v>
      </c>
      <c r="B456" s="122" t="s">
        <v>402</v>
      </c>
      <c r="C456" s="15"/>
      <c r="D456" s="35"/>
      <c r="E456" s="141">
        <v>1</v>
      </c>
      <c r="F456" s="142"/>
      <c r="G456" s="143">
        <f t="shared" si="355"/>
        <v>1</v>
      </c>
      <c r="H456" s="141">
        <v>1</v>
      </c>
      <c r="I456" s="142" t="s">
        <v>226</v>
      </c>
      <c r="J456" s="144">
        <f>SUMIF(exportMMB!D:D,budgetMMB!A456,exportMMB!F:F)</f>
        <v>0</v>
      </c>
      <c r="K456" s="64">
        <f t="shared" si="343"/>
        <v>0</v>
      </c>
      <c r="N456" s="13">
        <f t="shared" si="344"/>
        <v>0</v>
      </c>
      <c r="O456" s="13">
        <f t="shared" si="345"/>
        <v>0</v>
      </c>
      <c r="P456" s="13">
        <f t="shared" si="346"/>
        <v>0</v>
      </c>
      <c r="Q456" s="13">
        <f t="shared" si="347"/>
        <v>0</v>
      </c>
      <c r="R456" s="13">
        <f t="shared" si="348"/>
        <v>0</v>
      </c>
      <c r="S456" s="14">
        <f t="shared" si="349"/>
        <v>0</v>
      </c>
      <c r="T456" s="86"/>
      <c r="U456" s="64">
        <f t="shared" si="350"/>
        <v>0</v>
      </c>
      <c r="V456" s="103"/>
      <c r="W456" s="103"/>
      <c r="X456" s="103"/>
      <c r="Y456" s="103"/>
      <c r="Z456" s="105">
        <f t="shared" si="308"/>
        <v>0</v>
      </c>
      <c r="AA456" s="103">
        <f t="shared" si="351"/>
        <v>0</v>
      </c>
    </row>
    <row r="457" spans="1:27" x14ac:dyDescent="0.2">
      <c r="A457" s="116">
        <v>3846</v>
      </c>
      <c r="B457" s="122" t="s">
        <v>403</v>
      </c>
      <c r="C457" s="15"/>
      <c r="D457" s="35"/>
      <c r="E457" s="141">
        <v>1</v>
      </c>
      <c r="F457" s="142"/>
      <c r="G457" s="143">
        <f t="shared" si="355"/>
        <v>1</v>
      </c>
      <c r="H457" s="141">
        <v>1</v>
      </c>
      <c r="I457" s="142" t="s">
        <v>226</v>
      </c>
      <c r="J457" s="144">
        <f>SUMIF(exportMMB!D:D,budgetMMB!A457,exportMMB!F:F)</f>
        <v>0</v>
      </c>
      <c r="K457" s="64">
        <f t="shared" si="343"/>
        <v>0</v>
      </c>
      <c r="N457" s="13">
        <f t="shared" si="344"/>
        <v>0</v>
      </c>
      <c r="O457" s="13">
        <f t="shared" si="345"/>
        <v>0</v>
      </c>
      <c r="P457" s="13">
        <f t="shared" si="346"/>
        <v>0</v>
      </c>
      <c r="Q457" s="13">
        <f t="shared" si="347"/>
        <v>0</v>
      </c>
      <c r="R457" s="13">
        <f t="shared" si="348"/>
        <v>0</v>
      </c>
      <c r="S457" s="14">
        <f t="shared" si="349"/>
        <v>0</v>
      </c>
      <c r="T457" s="86"/>
      <c r="U457" s="64">
        <f t="shared" si="350"/>
        <v>0</v>
      </c>
      <c r="V457" s="103"/>
      <c r="W457" s="103"/>
      <c r="X457" s="103"/>
      <c r="Y457" s="103"/>
      <c r="Z457" s="105">
        <f t="shared" si="308"/>
        <v>0</v>
      </c>
      <c r="AA457" s="103">
        <f t="shared" si="351"/>
        <v>0</v>
      </c>
    </row>
    <row r="458" spans="1:27" x14ac:dyDescent="0.2">
      <c r="A458" s="116" t="s">
        <v>404</v>
      </c>
      <c r="B458" s="122" t="s">
        <v>405</v>
      </c>
      <c r="C458" s="15"/>
      <c r="D458" s="35"/>
      <c r="E458" s="141">
        <v>1</v>
      </c>
      <c r="F458" s="142"/>
      <c r="G458" s="143">
        <f t="shared" si="355"/>
        <v>1</v>
      </c>
      <c r="H458" s="141">
        <v>1</v>
      </c>
      <c r="I458" s="142" t="s">
        <v>226</v>
      </c>
      <c r="J458" s="144">
        <f>SUMIF(exportMMB!D:D,budgetMMB!A458,exportMMB!F:F)</f>
        <v>0</v>
      </c>
      <c r="K458" s="64">
        <f t="shared" si="343"/>
        <v>0</v>
      </c>
      <c r="N458" s="13">
        <f t="shared" si="344"/>
        <v>0</v>
      </c>
      <c r="O458" s="13">
        <f t="shared" si="345"/>
        <v>0</v>
      </c>
      <c r="P458" s="13">
        <f t="shared" si="346"/>
        <v>0</v>
      </c>
      <c r="Q458" s="13">
        <f t="shared" si="347"/>
        <v>0</v>
      </c>
      <c r="R458" s="13">
        <f t="shared" si="348"/>
        <v>0</v>
      </c>
      <c r="S458" s="14">
        <f t="shared" si="349"/>
        <v>0</v>
      </c>
      <c r="T458" s="86"/>
      <c r="U458" s="64">
        <f t="shared" si="350"/>
        <v>0</v>
      </c>
      <c r="V458" s="103"/>
      <c r="W458" s="103"/>
      <c r="X458" s="103"/>
      <c r="Y458" s="103"/>
      <c r="Z458" s="105">
        <f t="shared" si="308"/>
        <v>0</v>
      </c>
      <c r="AA458" s="103">
        <f t="shared" si="351"/>
        <v>0</v>
      </c>
    </row>
    <row r="459" spans="1:27" x14ac:dyDescent="0.2">
      <c r="A459" s="116">
        <v>3855</v>
      </c>
      <c r="B459" s="122" t="s">
        <v>785</v>
      </c>
      <c r="C459" s="15"/>
      <c r="D459" s="35"/>
      <c r="E459" s="141">
        <v>1</v>
      </c>
      <c r="F459" s="142"/>
      <c r="G459" s="143">
        <f t="shared" si="355"/>
        <v>1</v>
      </c>
      <c r="H459" s="141">
        <v>1</v>
      </c>
      <c r="I459" s="142" t="s">
        <v>226</v>
      </c>
      <c r="J459" s="144">
        <f>SUMIF(exportMMB!D:D,budgetMMB!A459,exportMMB!F:F)</f>
        <v>0</v>
      </c>
      <c r="K459" s="64">
        <f t="shared" si="343"/>
        <v>0</v>
      </c>
      <c r="N459" s="13">
        <f t="shared" si="344"/>
        <v>0</v>
      </c>
      <c r="O459" s="13">
        <f t="shared" si="345"/>
        <v>0</v>
      </c>
      <c r="P459" s="13">
        <f t="shared" si="346"/>
        <v>0</v>
      </c>
      <c r="Q459" s="13">
        <f t="shared" si="347"/>
        <v>0</v>
      </c>
      <c r="R459" s="13">
        <f t="shared" si="348"/>
        <v>0</v>
      </c>
      <c r="S459" s="14">
        <f t="shared" si="349"/>
        <v>0</v>
      </c>
      <c r="T459" s="86"/>
      <c r="U459" s="64">
        <f t="shared" si="350"/>
        <v>0</v>
      </c>
      <c r="V459" s="103"/>
      <c r="W459" s="103"/>
      <c r="X459" s="103"/>
      <c r="Y459" s="103"/>
      <c r="Z459" s="105">
        <f t="shared" si="308"/>
        <v>0</v>
      </c>
      <c r="AA459" s="103">
        <f t="shared" si="351"/>
        <v>0</v>
      </c>
    </row>
    <row r="460" spans="1:27" x14ac:dyDescent="0.2">
      <c r="A460" s="116" t="s">
        <v>406</v>
      </c>
      <c r="B460" s="122" t="s">
        <v>407</v>
      </c>
      <c r="C460" s="15"/>
      <c r="D460" s="35"/>
      <c r="E460" s="141">
        <v>1</v>
      </c>
      <c r="F460" s="142"/>
      <c r="G460" s="143">
        <f t="shared" si="355"/>
        <v>1</v>
      </c>
      <c r="H460" s="141">
        <v>1</v>
      </c>
      <c r="I460" s="142" t="s">
        <v>226</v>
      </c>
      <c r="J460" s="144">
        <f>SUMIF(exportMMB!D:D,budgetMMB!A460,exportMMB!F:F)</f>
        <v>0</v>
      </c>
      <c r="K460" s="64">
        <f t="shared" si="343"/>
        <v>0</v>
      </c>
      <c r="N460" s="13">
        <f t="shared" si="344"/>
        <v>0</v>
      </c>
      <c r="O460" s="13">
        <f t="shared" si="345"/>
        <v>0</v>
      </c>
      <c r="P460" s="13">
        <f t="shared" si="346"/>
        <v>0</v>
      </c>
      <c r="Q460" s="13">
        <f t="shared" si="347"/>
        <v>0</v>
      </c>
      <c r="R460" s="13">
        <f t="shared" si="348"/>
        <v>0</v>
      </c>
      <c r="S460" s="14">
        <f t="shared" si="349"/>
        <v>0</v>
      </c>
      <c r="T460" s="86"/>
      <c r="U460" s="64">
        <f t="shared" si="350"/>
        <v>0</v>
      </c>
      <c r="V460" s="103"/>
      <c r="W460" s="103"/>
      <c r="X460" s="103"/>
      <c r="Y460" s="103"/>
      <c r="Z460" s="105">
        <f t="shared" si="308"/>
        <v>0</v>
      </c>
      <c r="AA460" s="103">
        <f t="shared" si="351"/>
        <v>0</v>
      </c>
    </row>
    <row r="461" spans="1:27" x14ac:dyDescent="0.2">
      <c r="A461" s="116">
        <v>3883</v>
      </c>
      <c r="B461" s="122" t="s">
        <v>167</v>
      </c>
      <c r="C461" s="15"/>
      <c r="D461" s="35"/>
      <c r="E461" s="141">
        <v>1</v>
      </c>
      <c r="F461" s="142"/>
      <c r="G461" s="143">
        <f t="shared" si="355"/>
        <v>1</v>
      </c>
      <c r="H461" s="141">
        <v>1</v>
      </c>
      <c r="I461" s="142" t="s">
        <v>226</v>
      </c>
      <c r="J461" s="144">
        <f>SUMIF(exportMMB!D:D,budgetMMB!A461,exportMMB!F:F)</f>
        <v>0</v>
      </c>
      <c r="K461" s="64">
        <f t="shared" si="343"/>
        <v>0</v>
      </c>
      <c r="N461" s="13">
        <f t="shared" si="344"/>
        <v>0</v>
      </c>
      <c r="O461" s="13">
        <f t="shared" si="345"/>
        <v>0</v>
      </c>
      <c r="P461" s="13">
        <f t="shared" si="346"/>
        <v>0</v>
      </c>
      <c r="Q461" s="13">
        <f t="shared" si="347"/>
        <v>0</v>
      </c>
      <c r="R461" s="13">
        <f t="shared" si="348"/>
        <v>0</v>
      </c>
      <c r="S461" s="14">
        <f t="shared" si="349"/>
        <v>0</v>
      </c>
      <c r="T461" s="86"/>
      <c r="U461" s="64">
        <f t="shared" si="350"/>
        <v>0</v>
      </c>
      <c r="V461" s="103"/>
      <c r="W461" s="103"/>
      <c r="X461" s="103"/>
      <c r="Y461" s="103"/>
      <c r="Z461" s="105">
        <f t="shared" si="308"/>
        <v>0</v>
      </c>
      <c r="AA461" s="103">
        <f t="shared" si="351"/>
        <v>0</v>
      </c>
    </row>
    <row r="462" spans="1:27" x14ac:dyDescent="0.2">
      <c r="A462" s="116"/>
      <c r="B462" s="124" t="s">
        <v>265</v>
      </c>
      <c r="C462" s="15"/>
      <c r="D462" s="35"/>
      <c r="E462" s="141"/>
      <c r="F462" s="142"/>
      <c r="G462" s="143"/>
      <c r="H462" s="141"/>
      <c r="I462" s="142"/>
      <c r="J462" s="144"/>
      <c r="K462" s="66">
        <f>SUM(K447:K461)</f>
        <v>0</v>
      </c>
      <c r="L462" s="22"/>
      <c r="M462" s="22"/>
      <c r="N462" s="22">
        <f t="shared" ref="N462:Z462" si="356">SUM(N447:N461)</f>
        <v>0</v>
      </c>
      <c r="O462" s="22">
        <f t="shared" si="356"/>
        <v>0</v>
      </c>
      <c r="P462" s="22">
        <f t="shared" si="356"/>
        <v>0</v>
      </c>
      <c r="Q462" s="22">
        <f t="shared" si="356"/>
        <v>0</v>
      </c>
      <c r="R462" s="22">
        <f t="shared" si="356"/>
        <v>0</v>
      </c>
      <c r="S462" s="23">
        <f t="shared" si="356"/>
        <v>0</v>
      </c>
      <c r="T462" s="85">
        <f t="shared" si="356"/>
        <v>0</v>
      </c>
      <c r="U462" s="66">
        <f t="shared" si="356"/>
        <v>0</v>
      </c>
      <c r="V462" s="112">
        <f t="shared" si="356"/>
        <v>0</v>
      </c>
      <c r="W462" s="112">
        <f t="shared" si="356"/>
        <v>0</v>
      </c>
      <c r="X462" s="112"/>
      <c r="Y462" s="112">
        <f t="shared" si="356"/>
        <v>0</v>
      </c>
      <c r="Z462" s="66">
        <f t="shared" si="356"/>
        <v>0</v>
      </c>
      <c r="AA462" s="112">
        <f>SUM(AA447:AA461)</f>
        <v>0</v>
      </c>
    </row>
    <row r="463" spans="1:27" x14ac:dyDescent="0.2">
      <c r="A463" s="62"/>
      <c r="B463" s="122"/>
      <c r="C463" s="15"/>
      <c r="E463" s="141"/>
      <c r="F463" s="142"/>
      <c r="G463" s="143"/>
      <c r="H463" s="141"/>
      <c r="I463" s="141"/>
      <c r="J463" s="144"/>
      <c r="T463" s="86"/>
      <c r="U463" s="64"/>
      <c r="V463" s="103"/>
      <c r="W463" s="103"/>
      <c r="X463" s="103"/>
      <c r="Y463" s="103"/>
      <c r="AA463" s="103"/>
    </row>
    <row r="464" spans="1:27" x14ac:dyDescent="0.2">
      <c r="A464" s="118" t="s">
        <v>205</v>
      </c>
      <c r="B464" s="98" t="s">
        <v>246</v>
      </c>
      <c r="C464" s="15"/>
      <c r="E464" s="141"/>
      <c r="F464" s="142"/>
      <c r="G464" s="143"/>
      <c r="H464" s="141"/>
      <c r="I464" s="142"/>
      <c r="J464" s="144"/>
      <c r="T464" s="86"/>
      <c r="U464" s="64"/>
      <c r="V464" s="103"/>
      <c r="W464" s="103"/>
      <c r="X464" s="103"/>
      <c r="Y464" s="103"/>
      <c r="AA464" s="103"/>
    </row>
    <row r="465" spans="1:27" x14ac:dyDescent="0.2">
      <c r="A465" s="116" t="s">
        <v>386</v>
      </c>
      <c r="B465" s="122" t="s">
        <v>387</v>
      </c>
      <c r="C465" s="15"/>
      <c r="E465" s="141">
        <v>1</v>
      </c>
      <c r="F465" s="142"/>
      <c r="G465" s="143">
        <f t="shared" ref="G465:G467" si="357">SUM(D465:F465)</f>
        <v>1</v>
      </c>
      <c r="H465" s="141">
        <v>1</v>
      </c>
      <c r="I465" s="142" t="s">
        <v>226</v>
      </c>
      <c r="J465" s="144">
        <f>SUMIF(exportMMB!D:D,budgetMMB!A465,exportMMB!F:F)</f>
        <v>0</v>
      </c>
      <c r="K465" s="64">
        <f t="shared" ref="K465:K472" si="358">G465*H465*J465</f>
        <v>0</v>
      </c>
      <c r="N465" s="13">
        <f t="shared" ref="N465:N472" si="359">L465+M465</f>
        <v>0</v>
      </c>
      <c r="O465" s="13">
        <f t="shared" ref="O465:O472" si="360">MAX(K465-N465,0)</f>
        <v>0</v>
      </c>
      <c r="P465" s="13">
        <f t="shared" ref="P465:P472" si="361">N465+O465</f>
        <v>0</v>
      </c>
      <c r="Q465" s="13">
        <f t="shared" ref="Q465:Q472" si="362">K465-P465</f>
        <v>0</v>
      </c>
      <c r="R465" s="13">
        <f t="shared" ref="R465:R472" si="363">S465-K465</f>
        <v>0</v>
      </c>
      <c r="S465" s="14">
        <f t="shared" ref="S465:S472" si="364">K465</f>
        <v>0</v>
      </c>
      <c r="T465" s="86"/>
      <c r="U465" s="64">
        <f t="shared" ref="U465:U472" si="365">MAX(K465-SUM(V465:Y465),0)</f>
        <v>0</v>
      </c>
      <c r="V465" s="103"/>
      <c r="W465" s="103"/>
      <c r="X465" s="103"/>
      <c r="Y465" s="103"/>
      <c r="Z465" s="105">
        <f t="shared" ref="Z465:Z508" si="366">K465-SUM(U465:Y465)</f>
        <v>0</v>
      </c>
      <c r="AA465" s="103">
        <f t="shared" ref="AA465:AA471" si="367">U465</f>
        <v>0</v>
      </c>
    </row>
    <row r="466" spans="1:27" x14ac:dyDescent="0.2">
      <c r="A466" s="116">
        <v>3903</v>
      </c>
      <c r="B466" s="122" t="s">
        <v>163</v>
      </c>
      <c r="C466" s="15"/>
      <c r="E466" s="141">
        <v>1</v>
      </c>
      <c r="F466" s="142"/>
      <c r="G466" s="143">
        <f t="shared" si="357"/>
        <v>1</v>
      </c>
      <c r="H466" s="141">
        <v>1</v>
      </c>
      <c r="I466" s="142" t="s">
        <v>226</v>
      </c>
      <c r="J466" s="144">
        <f>SUMIF(exportMMB!D:D,budgetMMB!A466,exportMMB!F:F)</f>
        <v>0</v>
      </c>
      <c r="K466" s="64">
        <f t="shared" si="358"/>
        <v>0</v>
      </c>
      <c r="N466" s="13">
        <f t="shared" si="359"/>
        <v>0</v>
      </c>
      <c r="O466" s="13">
        <f t="shared" si="360"/>
        <v>0</v>
      </c>
      <c r="P466" s="13">
        <f t="shared" si="361"/>
        <v>0</v>
      </c>
      <c r="Q466" s="13">
        <f t="shared" si="362"/>
        <v>0</v>
      </c>
      <c r="R466" s="13">
        <f t="shared" si="363"/>
        <v>0</v>
      </c>
      <c r="S466" s="14">
        <f t="shared" si="364"/>
        <v>0</v>
      </c>
      <c r="T466" s="86"/>
      <c r="U466" s="64">
        <f t="shared" si="365"/>
        <v>0</v>
      </c>
      <c r="V466" s="103"/>
      <c r="W466" s="103"/>
      <c r="X466" s="103"/>
      <c r="Y466" s="103"/>
      <c r="Z466" s="105">
        <f t="shared" si="366"/>
        <v>0</v>
      </c>
      <c r="AA466" s="103">
        <f t="shared" si="367"/>
        <v>0</v>
      </c>
    </row>
    <row r="467" spans="1:27" x14ac:dyDescent="0.2">
      <c r="A467" s="116">
        <v>3940</v>
      </c>
      <c r="B467" s="122" t="s">
        <v>123</v>
      </c>
      <c r="C467" s="15"/>
      <c r="E467" s="141">
        <v>1</v>
      </c>
      <c r="F467" s="142"/>
      <c r="G467" s="143">
        <f t="shared" si="357"/>
        <v>1</v>
      </c>
      <c r="H467" s="141">
        <v>1</v>
      </c>
      <c r="I467" s="142" t="s">
        <v>226</v>
      </c>
      <c r="J467" s="144">
        <f>SUMIF(exportMMB!D:D,budgetMMB!A467,exportMMB!F:F)</f>
        <v>0</v>
      </c>
      <c r="K467" s="64">
        <f t="shared" si="358"/>
        <v>0</v>
      </c>
      <c r="N467" s="13">
        <f t="shared" si="359"/>
        <v>0</v>
      </c>
      <c r="O467" s="13">
        <f t="shared" si="360"/>
        <v>0</v>
      </c>
      <c r="P467" s="13">
        <f t="shared" si="361"/>
        <v>0</v>
      </c>
      <c r="Q467" s="13">
        <f t="shared" si="362"/>
        <v>0</v>
      </c>
      <c r="R467" s="13">
        <f t="shared" si="363"/>
        <v>0</v>
      </c>
      <c r="S467" s="14">
        <f t="shared" si="364"/>
        <v>0</v>
      </c>
      <c r="T467" s="86"/>
      <c r="U467" s="64">
        <f t="shared" si="365"/>
        <v>0</v>
      </c>
      <c r="V467" s="103"/>
      <c r="W467" s="103"/>
      <c r="X467" s="103"/>
      <c r="Y467" s="103"/>
      <c r="Z467" s="105">
        <f t="shared" si="366"/>
        <v>0</v>
      </c>
      <c r="AA467" s="103">
        <f t="shared" si="367"/>
        <v>0</v>
      </c>
    </row>
    <row r="468" spans="1:27" x14ac:dyDescent="0.2">
      <c r="A468" s="116" t="s">
        <v>388</v>
      </c>
      <c r="B468" s="122" t="s">
        <v>389</v>
      </c>
      <c r="C468" s="15"/>
      <c r="E468" s="141">
        <v>1</v>
      </c>
      <c r="F468" s="142"/>
      <c r="G468" s="143">
        <f t="shared" ref="G468" si="368">SUM(D468:F468)</f>
        <v>1</v>
      </c>
      <c r="H468" s="141">
        <v>1</v>
      </c>
      <c r="I468" s="142" t="s">
        <v>226</v>
      </c>
      <c r="J468" s="144">
        <f>SUMIF(exportMMB!D:D,budgetMMB!A468,exportMMB!F:F)</f>
        <v>0</v>
      </c>
      <c r="K468" s="64">
        <f t="shared" si="358"/>
        <v>0</v>
      </c>
      <c r="N468" s="13">
        <f t="shared" si="359"/>
        <v>0</v>
      </c>
      <c r="O468" s="13">
        <f t="shared" si="360"/>
        <v>0</v>
      </c>
      <c r="P468" s="13">
        <f t="shared" si="361"/>
        <v>0</v>
      </c>
      <c r="Q468" s="13">
        <f t="shared" si="362"/>
        <v>0</v>
      </c>
      <c r="R468" s="13">
        <f t="shared" si="363"/>
        <v>0</v>
      </c>
      <c r="S468" s="14">
        <f t="shared" si="364"/>
        <v>0</v>
      </c>
      <c r="T468" s="86"/>
      <c r="U468" s="64">
        <f t="shared" si="365"/>
        <v>0</v>
      </c>
      <c r="V468" s="103"/>
      <c r="W468" s="103"/>
      <c r="X468" s="103"/>
      <c r="Y468" s="103"/>
      <c r="Z468" s="105">
        <f t="shared" si="366"/>
        <v>0</v>
      </c>
      <c r="AA468" s="103">
        <f t="shared" si="367"/>
        <v>0</v>
      </c>
    </row>
    <row r="469" spans="1:27" x14ac:dyDescent="0.2">
      <c r="A469" s="116">
        <v>3943</v>
      </c>
      <c r="B469" s="122" t="s">
        <v>124</v>
      </c>
      <c r="C469" s="15"/>
      <c r="E469" s="141">
        <v>1</v>
      </c>
      <c r="F469" s="142"/>
      <c r="G469" s="143">
        <f t="shared" ref="G469:G472" si="369">SUM(D469:F469)</f>
        <v>1</v>
      </c>
      <c r="H469" s="141">
        <v>1</v>
      </c>
      <c r="I469" s="142" t="s">
        <v>226</v>
      </c>
      <c r="J469" s="144">
        <f>SUMIF(exportMMB!D:D,budgetMMB!A469,exportMMB!F:F)</f>
        <v>0</v>
      </c>
      <c r="K469" s="64">
        <f t="shared" si="358"/>
        <v>0</v>
      </c>
      <c r="N469" s="13">
        <f t="shared" si="359"/>
        <v>0</v>
      </c>
      <c r="O469" s="13">
        <f t="shared" si="360"/>
        <v>0</v>
      </c>
      <c r="P469" s="13">
        <f t="shared" si="361"/>
        <v>0</v>
      </c>
      <c r="Q469" s="13">
        <f t="shared" si="362"/>
        <v>0</v>
      </c>
      <c r="R469" s="13">
        <f t="shared" si="363"/>
        <v>0</v>
      </c>
      <c r="S469" s="14">
        <f t="shared" si="364"/>
        <v>0</v>
      </c>
      <c r="T469" s="86"/>
      <c r="U469" s="64">
        <f t="shared" si="365"/>
        <v>0</v>
      </c>
      <c r="V469" s="103"/>
      <c r="W469" s="103"/>
      <c r="X469" s="103"/>
      <c r="Y469" s="103"/>
      <c r="Z469" s="105">
        <f t="shared" si="366"/>
        <v>0</v>
      </c>
      <c r="AA469" s="103">
        <f t="shared" si="367"/>
        <v>0</v>
      </c>
    </row>
    <row r="470" spans="1:27" x14ac:dyDescent="0.2">
      <c r="A470" s="116" t="s">
        <v>786</v>
      </c>
      <c r="B470" s="122" t="s">
        <v>390</v>
      </c>
      <c r="C470" s="15"/>
      <c r="E470" s="141">
        <v>1</v>
      </c>
      <c r="F470" s="142"/>
      <c r="G470" s="143">
        <f t="shared" si="369"/>
        <v>1</v>
      </c>
      <c r="H470" s="141">
        <v>1</v>
      </c>
      <c r="I470" s="142" t="s">
        <v>226</v>
      </c>
      <c r="J470" s="144">
        <f>SUMIF(exportMMB!D:D,budgetMMB!A470,exportMMB!F:F)</f>
        <v>0</v>
      </c>
      <c r="K470" s="64">
        <f t="shared" si="358"/>
        <v>0</v>
      </c>
      <c r="N470" s="13">
        <f t="shared" si="359"/>
        <v>0</v>
      </c>
      <c r="O470" s="13">
        <f t="shared" si="360"/>
        <v>0</v>
      </c>
      <c r="P470" s="13">
        <f t="shared" si="361"/>
        <v>0</v>
      </c>
      <c r="Q470" s="13">
        <f t="shared" si="362"/>
        <v>0</v>
      </c>
      <c r="R470" s="13">
        <f t="shared" si="363"/>
        <v>0</v>
      </c>
      <c r="S470" s="14">
        <f t="shared" si="364"/>
        <v>0</v>
      </c>
      <c r="T470" s="86"/>
      <c r="U470" s="64">
        <f t="shared" si="365"/>
        <v>0</v>
      </c>
      <c r="V470" s="103"/>
      <c r="W470" s="103"/>
      <c r="X470" s="103"/>
      <c r="Y470" s="103"/>
      <c r="Z470" s="105">
        <f t="shared" si="366"/>
        <v>0</v>
      </c>
      <c r="AA470" s="103">
        <f t="shared" si="367"/>
        <v>0</v>
      </c>
    </row>
    <row r="471" spans="1:27" x14ac:dyDescent="0.2">
      <c r="A471" s="116" t="s">
        <v>393</v>
      </c>
      <c r="B471" s="122" t="s">
        <v>391</v>
      </c>
      <c r="C471" s="15"/>
      <c r="E471" s="141">
        <v>1</v>
      </c>
      <c r="F471" s="142"/>
      <c r="G471" s="143">
        <f t="shared" si="369"/>
        <v>1</v>
      </c>
      <c r="H471" s="141">
        <v>1</v>
      </c>
      <c r="I471" s="142" t="s">
        <v>226</v>
      </c>
      <c r="J471" s="144">
        <f>SUMIF(exportMMB!D:D,budgetMMB!A471,exportMMB!F:F)</f>
        <v>0</v>
      </c>
      <c r="K471" s="64">
        <f t="shared" si="358"/>
        <v>0</v>
      </c>
      <c r="N471" s="13">
        <f t="shared" si="359"/>
        <v>0</v>
      </c>
      <c r="O471" s="13">
        <f t="shared" si="360"/>
        <v>0</v>
      </c>
      <c r="P471" s="13">
        <f t="shared" si="361"/>
        <v>0</v>
      </c>
      <c r="Q471" s="13">
        <f t="shared" si="362"/>
        <v>0</v>
      </c>
      <c r="R471" s="13">
        <f t="shared" si="363"/>
        <v>0</v>
      </c>
      <c r="S471" s="14">
        <f t="shared" si="364"/>
        <v>0</v>
      </c>
      <c r="T471" s="86"/>
      <c r="U471" s="64">
        <f t="shared" si="365"/>
        <v>0</v>
      </c>
      <c r="V471" s="103"/>
      <c r="W471" s="103"/>
      <c r="X471" s="103"/>
      <c r="Y471" s="103"/>
      <c r="Z471" s="105">
        <f t="shared" si="366"/>
        <v>0</v>
      </c>
      <c r="AA471" s="103">
        <f t="shared" si="367"/>
        <v>0</v>
      </c>
    </row>
    <row r="472" spans="1:27" x14ac:dyDescent="0.2">
      <c r="A472" s="116" t="s">
        <v>394</v>
      </c>
      <c r="B472" s="122" t="s">
        <v>392</v>
      </c>
      <c r="C472" s="15"/>
      <c r="E472" s="141">
        <v>1</v>
      </c>
      <c r="F472" s="142"/>
      <c r="G472" s="143">
        <f t="shared" si="369"/>
        <v>1</v>
      </c>
      <c r="H472" s="141">
        <v>1</v>
      </c>
      <c r="I472" s="142" t="s">
        <v>226</v>
      </c>
      <c r="J472" s="144">
        <f>SUMIF(exportMMB!D:D,budgetMMB!A472,exportMMB!F:F)</f>
        <v>0</v>
      </c>
      <c r="K472" s="64">
        <f t="shared" si="358"/>
        <v>0</v>
      </c>
      <c r="N472" s="13">
        <f t="shared" si="359"/>
        <v>0</v>
      </c>
      <c r="O472" s="13">
        <f t="shared" si="360"/>
        <v>0</v>
      </c>
      <c r="P472" s="13">
        <f t="shared" si="361"/>
        <v>0</v>
      </c>
      <c r="Q472" s="13">
        <f t="shared" si="362"/>
        <v>0</v>
      </c>
      <c r="R472" s="13">
        <f t="shared" si="363"/>
        <v>0</v>
      </c>
      <c r="S472" s="14">
        <f t="shared" si="364"/>
        <v>0</v>
      </c>
      <c r="T472" s="86"/>
      <c r="U472" s="64">
        <f t="shared" si="365"/>
        <v>0</v>
      </c>
      <c r="V472" s="103"/>
      <c r="W472" s="103"/>
      <c r="X472" s="103"/>
      <c r="Y472" s="103"/>
      <c r="Z472" s="105">
        <f t="shared" si="366"/>
        <v>0</v>
      </c>
      <c r="AA472" s="111"/>
    </row>
    <row r="473" spans="1:27" x14ac:dyDescent="0.2">
      <c r="A473" s="62"/>
      <c r="B473" s="124" t="s">
        <v>265</v>
      </c>
      <c r="C473" s="15"/>
      <c r="E473" s="141"/>
      <c r="F473" s="142"/>
      <c r="G473" s="143"/>
      <c r="H473" s="141"/>
      <c r="I473" s="141"/>
      <c r="J473" s="144"/>
      <c r="K473" s="66">
        <f t="shared" ref="K473:Z473" si="370">SUM(K465:K472)</f>
        <v>0</v>
      </c>
      <c r="L473" s="22"/>
      <c r="M473" s="22"/>
      <c r="N473" s="22">
        <f t="shared" si="370"/>
        <v>0</v>
      </c>
      <c r="O473" s="22">
        <f t="shared" si="370"/>
        <v>0</v>
      </c>
      <c r="P473" s="22">
        <f t="shared" si="370"/>
        <v>0</v>
      </c>
      <c r="Q473" s="22">
        <f t="shared" si="370"/>
        <v>0</v>
      </c>
      <c r="R473" s="22">
        <f t="shared" si="370"/>
        <v>0</v>
      </c>
      <c r="S473" s="23">
        <f t="shared" si="370"/>
        <v>0</v>
      </c>
      <c r="T473" s="85">
        <f t="shared" si="370"/>
        <v>0</v>
      </c>
      <c r="U473" s="66">
        <f t="shared" si="370"/>
        <v>0</v>
      </c>
      <c r="V473" s="112">
        <f t="shared" si="370"/>
        <v>0</v>
      </c>
      <c r="W473" s="112">
        <f t="shared" si="370"/>
        <v>0</v>
      </c>
      <c r="X473" s="112"/>
      <c r="Y473" s="112">
        <f t="shared" si="370"/>
        <v>0</v>
      </c>
      <c r="Z473" s="66">
        <f t="shared" si="370"/>
        <v>0</v>
      </c>
      <c r="AA473" s="112">
        <f>SUM(AA465:AA472)</f>
        <v>0</v>
      </c>
    </row>
    <row r="474" spans="1:27" x14ac:dyDescent="0.2">
      <c r="A474" s="116"/>
      <c r="B474" s="122"/>
      <c r="C474" s="15"/>
      <c r="E474" s="141"/>
      <c r="F474" s="142"/>
      <c r="G474" s="143"/>
      <c r="H474" s="141"/>
      <c r="I474" s="141"/>
      <c r="J474" s="144"/>
      <c r="P474" s="13"/>
      <c r="T474" s="86"/>
      <c r="U474" s="64"/>
      <c r="V474" s="103"/>
      <c r="W474" s="103"/>
      <c r="X474" s="103"/>
      <c r="Y474" s="103"/>
      <c r="AA474" s="103"/>
    </row>
    <row r="475" spans="1:27" x14ac:dyDescent="0.2">
      <c r="A475" s="118" t="s">
        <v>207</v>
      </c>
      <c r="B475" s="98" t="s">
        <v>247</v>
      </c>
      <c r="C475" s="15"/>
      <c r="D475" s="35"/>
      <c r="E475" s="141"/>
      <c r="F475" s="142"/>
      <c r="G475" s="143"/>
      <c r="H475" s="141"/>
      <c r="I475" s="142"/>
      <c r="J475" s="144"/>
      <c r="P475" s="13"/>
      <c r="T475" s="86"/>
      <c r="U475" s="64"/>
      <c r="V475" s="103"/>
      <c r="W475" s="103"/>
      <c r="X475" s="103"/>
      <c r="Y475" s="103"/>
      <c r="AA475" s="103"/>
    </row>
    <row r="476" spans="1:27" x14ac:dyDescent="0.2">
      <c r="A476" s="116">
        <v>4001</v>
      </c>
      <c r="B476" s="122" t="s">
        <v>115</v>
      </c>
      <c r="C476" s="15"/>
      <c r="D476" s="35"/>
      <c r="E476" s="141">
        <v>1</v>
      </c>
      <c r="F476" s="142"/>
      <c r="G476" s="143">
        <f t="shared" ref="G476:G482" si="371">SUM(D476:F476)</f>
        <v>1</v>
      </c>
      <c r="H476" s="141">
        <v>1</v>
      </c>
      <c r="I476" s="142" t="s">
        <v>226</v>
      </c>
      <c r="J476" s="144">
        <f>SUMIF(exportMMB!D:D,budgetMMB!A476,exportMMB!F:F)</f>
        <v>0</v>
      </c>
      <c r="K476" s="64">
        <f t="shared" ref="K476:K490" si="372">G476*H476*J476</f>
        <v>0</v>
      </c>
      <c r="N476" s="13">
        <f t="shared" ref="N476:N490" si="373">L476+M476</f>
        <v>0</v>
      </c>
      <c r="O476" s="13">
        <f t="shared" ref="O476:O490" si="374">MAX(K476-N476,0)</f>
        <v>0</v>
      </c>
      <c r="P476" s="13">
        <f t="shared" ref="P476:P490" si="375">N476+O476</f>
        <v>0</v>
      </c>
      <c r="Q476" s="13">
        <f t="shared" ref="Q476:Q490" si="376">K476-P476</f>
        <v>0</v>
      </c>
      <c r="R476" s="13">
        <f t="shared" ref="R476:R490" si="377">S476-K476</f>
        <v>0</v>
      </c>
      <c r="S476" s="14">
        <f t="shared" ref="S476:S490" si="378">K476</f>
        <v>0</v>
      </c>
      <c r="T476" s="86"/>
      <c r="U476" s="64">
        <f t="shared" ref="U476:U490" si="379">MAX(K476-SUM(V476:Y476),0)</f>
        <v>0</v>
      </c>
      <c r="V476" s="103"/>
      <c r="W476" s="103"/>
      <c r="X476" s="103"/>
      <c r="Y476" s="103"/>
      <c r="Z476" s="105">
        <f t="shared" si="366"/>
        <v>0</v>
      </c>
      <c r="AA476" s="103">
        <f t="shared" ref="AA476:AA483" si="380">U476</f>
        <v>0</v>
      </c>
    </row>
    <row r="477" spans="1:27" x14ac:dyDescent="0.2">
      <c r="A477" s="116">
        <v>4002</v>
      </c>
      <c r="B477" s="122" t="s">
        <v>381</v>
      </c>
      <c r="C477" s="15"/>
      <c r="D477" s="35"/>
      <c r="E477" s="141">
        <v>1</v>
      </c>
      <c r="F477" s="142"/>
      <c r="G477" s="143">
        <f t="shared" si="371"/>
        <v>1</v>
      </c>
      <c r="H477" s="141">
        <v>1</v>
      </c>
      <c r="I477" s="142" t="s">
        <v>226</v>
      </c>
      <c r="J477" s="144">
        <f>SUMIF(exportMMB!D:D,budgetMMB!A477,exportMMB!F:F)</f>
        <v>0</v>
      </c>
      <c r="K477" s="64">
        <f t="shared" si="372"/>
        <v>0</v>
      </c>
      <c r="N477" s="13">
        <f t="shared" si="373"/>
        <v>0</v>
      </c>
      <c r="O477" s="13">
        <f t="shared" si="374"/>
        <v>0</v>
      </c>
      <c r="P477" s="13">
        <f t="shared" si="375"/>
        <v>0</v>
      </c>
      <c r="Q477" s="13">
        <f t="shared" si="376"/>
        <v>0</v>
      </c>
      <c r="R477" s="13">
        <f t="shared" si="377"/>
        <v>0</v>
      </c>
      <c r="S477" s="14">
        <f t="shared" si="378"/>
        <v>0</v>
      </c>
      <c r="T477" s="86"/>
      <c r="U477" s="64">
        <f t="shared" si="379"/>
        <v>0</v>
      </c>
      <c r="V477" s="103"/>
      <c r="W477" s="103"/>
      <c r="X477" s="103"/>
      <c r="Y477" s="103"/>
      <c r="Z477" s="105">
        <f t="shared" si="366"/>
        <v>0</v>
      </c>
      <c r="AA477" s="103">
        <f t="shared" si="380"/>
        <v>0</v>
      </c>
    </row>
    <row r="478" spans="1:27" x14ac:dyDescent="0.2">
      <c r="A478" s="116">
        <v>4003</v>
      </c>
      <c r="B478" s="122" t="s">
        <v>382</v>
      </c>
      <c r="C478" s="15"/>
      <c r="D478" s="35"/>
      <c r="E478" s="141">
        <v>1</v>
      </c>
      <c r="F478" s="142"/>
      <c r="G478" s="143">
        <f t="shared" si="371"/>
        <v>1</v>
      </c>
      <c r="H478" s="141">
        <v>1</v>
      </c>
      <c r="I478" s="142" t="s">
        <v>226</v>
      </c>
      <c r="J478" s="144">
        <f>SUMIF(exportMMB!D:D,budgetMMB!A478,exportMMB!F:F)</f>
        <v>0</v>
      </c>
      <c r="K478" s="64">
        <f t="shared" si="372"/>
        <v>0</v>
      </c>
      <c r="N478" s="13">
        <f t="shared" si="373"/>
        <v>0</v>
      </c>
      <c r="O478" s="13">
        <f t="shared" si="374"/>
        <v>0</v>
      </c>
      <c r="P478" s="13">
        <f t="shared" si="375"/>
        <v>0</v>
      </c>
      <c r="Q478" s="13">
        <f t="shared" si="376"/>
        <v>0</v>
      </c>
      <c r="R478" s="13">
        <f t="shared" si="377"/>
        <v>0</v>
      </c>
      <c r="S478" s="14">
        <f t="shared" si="378"/>
        <v>0</v>
      </c>
      <c r="T478" s="86"/>
      <c r="U478" s="64">
        <f t="shared" si="379"/>
        <v>0</v>
      </c>
      <c r="V478" s="103"/>
      <c r="W478" s="103"/>
      <c r="X478" s="103"/>
      <c r="Y478" s="103"/>
      <c r="Z478" s="105">
        <f t="shared" si="366"/>
        <v>0</v>
      </c>
      <c r="AA478" s="103">
        <f t="shared" si="380"/>
        <v>0</v>
      </c>
    </row>
    <row r="479" spans="1:27" x14ac:dyDescent="0.2">
      <c r="A479" s="116" t="s">
        <v>383</v>
      </c>
      <c r="B479" s="122" t="s">
        <v>384</v>
      </c>
      <c r="C479" s="15"/>
      <c r="D479" s="35"/>
      <c r="E479" s="141">
        <v>1</v>
      </c>
      <c r="F479" s="142"/>
      <c r="G479" s="143">
        <f t="shared" si="371"/>
        <v>1</v>
      </c>
      <c r="H479" s="141">
        <v>1</v>
      </c>
      <c r="I479" s="142" t="s">
        <v>226</v>
      </c>
      <c r="J479" s="144">
        <f>SUMIF(exportMMB!D:D,budgetMMB!A479,exportMMB!F:F)</f>
        <v>0</v>
      </c>
      <c r="K479" s="64">
        <f t="shared" si="372"/>
        <v>0</v>
      </c>
      <c r="N479" s="13">
        <f t="shared" si="373"/>
        <v>0</v>
      </c>
      <c r="O479" s="13">
        <f t="shared" si="374"/>
        <v>0</v>
      </c>
      <c r="P479" s="13">
        <f t="shared" si="375"/>
        <v>0</v>
      </c>
      <c r="Q479" s="13">
        <f t="shared" si="376"/>
        <v>0</v>
      </c>
      <c r="R479" s="13">
        <f t="shared" si="377"/>
        <v>0</v>
      </c>
      <c r="S479" s="14">
        <f t="shared" si="378"/>
        <v>0</v>
      </c>
      <c r="T479" s="86"/>
      <c r="U479" s="64">
        <f t="shared" si="379"/>
        <v>0</v>
      </c>
      <c r="V479" s="103"/>
      <c r="W479" s="103"/>
      <c r="X479" s="103"/>
      <c r="Y479" s="103"/>
      <c r="Z479" s="105">
        <f t="shared" si="366"/>
        <v>0</v>
      </c>
      <c r="AA479" s="103">
        <f t="shared" si="380"/>
        <v>0</v>
      </c>
    </row>
    <row r="480" spans="1:27" x14ac:dyDescent="0.2">
      <c r="A480" s="116" t="s">
        <v>787</v>
      </c>
      <c r="B480" s="122" t="s">
        <v>788</v>
      </c>
      <c r="C480" s="15"/>
      <c r="D480" s="35"/>
      <c r="E480" s="141">
        <v>1</v>
      </c>
      <c r="F480" s="142"/>
      <c r="G480" s="143">
        <f t="shared" si="371"/>
        <v>1</v>
      </c>
      <c r="H480" s="141">
        <v>1</v>
      </c>
      <c r="I480" s="142" t="s">
        <v>226</v>
      </c>
      <c r="J480" s="144">
        <f>SUMIF(exportMMB!D:D,budgetMMB!A480,exportMMB!F:F)</f>
        <v>0</v>
      </c>
      <c r="K480" s="64">
        <f t="shared" si="372"/>
        <v>0</v>
      </c>
      <c r="N480" s="13">
        <f t="shared" si="373"/>
        <v>0</v>
      </c>
      <c r="O480" s="13">
        <f t="shared" si="374"/>
        <v>0</v>
      </c>
      <c r="P480" s="13">
        <f t="shared" si="375"/>
        <v>0</v>
      </c>
      <c r="Q480" s="13">
        <f t="shared" si="376"/>
        <v>0</v>
      </c>
      <c r="R480" s="13">
        <f t="shared" si="377"/>
        <v>0</v>
      </c>
      <c r="S480" s="14">
        <f t="shared" si="378"/>
        <v>0</v>
      </c>
      <c r="T480" s="86"/>
      <c r="U480" s="64">
        <f t="shared" si="379"/>
        <v>0</v>
      </c>
      <c r="V480" s="103"/>
      <c r="W480" s="103"/>
      <c r="X480" s="103"/>
      <c r="Y480" s="103"/>
      <c r="Z480" s="105">
        <f t="shared" si="366"/>
        <v>0</v>
      </c>
      <c r="AA480" s="103">
        <f t="shared" si="380"/>
        <v>0</v>
      </c>
    </row>
    <row r="481" spans="1:27" x14ac:dyDescent="0.2">
      <c r="A481" s="116">
        <v>4011</v>
      </c>
      <c r="B481" s="122" t="s">
        <v>116</v>
      </c>
      <c r="C481" s="15"/>
      <c r="D481" s="35"/>
      <c r="E481" s="141">
        <v>1</v>
      </c>
      <c r="F481" s="142"/>
      <c r="G481" s="143">
        <f t="shared" si="371"/>
        <v>1</v>
      </c>
      <c r="H481" s="141">
        <v>1</v>
      </c>
      <c r="I481" s="142" t="s">
        <v>226</v>
      </c>
      <c r="J481" s="144">
        <f>SUMIF(exportMMB!D:D,budgetMMB!A481,exportMMB!F:F)</f>
        <v>0</v>
      </c>
      <c r="K481" s="64">
        <f t="shared" si="372"/>
        <v>0</v>
      </c>
      <c r="N481" s="13">
        <f t="shared" si="373"/>
        <v>0</v>
      </c>
      <c r="O481" s="13">
        <f t="shared" si="374"/>
        <v>0</v>
      </c>
      <c r="P481" s="13">
        <f t="shared" si="375"/>
        <v>0</v>
      </c>
      <c r="Q481" s="13">
        <f t="shared" si="376"/>
        <v>0</v>
      </c>
      <c r="R481" s="13">
        <f t="shared" si="377"/>
        <v>0</v>
      </c>
      <c r="S481" s="14">
        <f t="shared" si="378"/>
        <v>0</v>
      </c>
      <c r="T481" s="86"/>
      <c r="U481" s="64">
        <f t="shared" si="379"/>
        <v>0</v>
      </c>
      <c r="V481" s="103"/>
      <c r="W481" s="103"/>
      <c r="X481" s="103"/>
      <c r="Y481" s="103"/>
      <c r="Z481" s="105">
        <f t="shared" si="366"/>
        <v>0</v>
      </c>
      <c r="AA481" s="103">
        <f t="shared" si="380"/>
        <v>0</v>
      </c>
    </row>
    <row r="482" spans="1:27" x14ac:dyDescent="0.2">
      <c r="A482" s="116">
        <v>4040</v>
      </c>
      <c r="B482" s="122" t="s">
        <v>661</v>
      </c>
      <c r="C482" s="15"/>
      <c r="D482" s="35"/>
      <c r="E482" s="141">
        <v>1</v>
      </c>
      <c r="F482" s="142"/>
      <c r="G482" s="143">
        <f t="shared" si="371"/>
        <v>1</v>
      </c>
      <c r="H482" s="141">
        <v>1</v>
      </c>
      <c r="I482" s="142" t="s">
        <v>226</v>
      </c>
      <c r="J482" s="144">
        <f>SUMIF(exportMMB!D:D,budgetMMB!A482,exportMMB!F:F)</f>
        <v>0</v>
      </c>
      <c r="K482" s="64">
        <f t="shared" si="372"/>
        <v>0</v>
      </c>
      <c r="N482" s="13">
        <f t="shared" si="373"/>
        <v>0</v>
      </c>
      <c r="O482" s="13">
        <f t="shared" si="374"/>
        <v>0</v>
      </c>
      <c r="P482" s="13">
        <f t="shared" si="375"/>
        <v>0</v>
      </c>
      <c r="Q482" s="13">
        <f t="shared" si="376"/>
        <v>0</v>
      </c>
      <c r="R482" s="13">
        <f t="shared" si="377"/>
        <v>0</v>
      </c>
      <c r="S482" s="14">
        <f t="shared" si="378"/>
        <v>0</v>
      </c>
      <c r="T482" s="86"/>
      <c r="U482" s="64">
        <f t="shared" si="379"/>
        <v>0</v>
      </c>
      <c r="V482" s="103"/>
      <c r="W482" s="103"/>
      <c r="X482" s="103"/>
      <c r="Y482" s="103"/>
      <c r="Z482" s="105">
        <f t="shared" si="366"/>
        <v>0</v>
      </c>
      <c r="AA482" s="103">
        <f t="shared" si="380"/>
        <v>0</v>
      </c>
    </row>
    <row r="483" spans="1:27" x14ac:dyDescent="0.2">
      <c r="A483" s="116">
        <v>4042</v>
      </c>
      <c r="B483" s="122" t="s">
        <v>117</v>
      </c>
      <c r="C483" s="15"/>
      <c r="D483" s="35"/>
      <c r="E483" s="141">
        <v>1</v>
      </c>
      <c r="F483" s="142"/>
      <c r="G483" s="143">
        <f t="shared" ref="G483:G487" si="381">SUM(D483:F483)</f>
        <v>1</v>
      </c>
      <c r="H483" s="141">
        <v>1</v>
      </c>
      <c r="I483" s="142" t="s">
        <v>226</v>
      </c>
      <c r="J483" s="144">
        <f>SUMIF(exportMMB!D:D,budgetMMB!A483,exportMMB!F:F)</f>
        <v>0</v>
      </c>
      <c r="K483" s="64">
        <f t="shared" si="372"/>
        <v>0</v>
      </c>
      <c r="N483" s="13">
        <f t="shared" si="373"/>
        <v>0</v>
      </c>
      <c r="O483" s="13">
        <f t="shared" si="374"/>
        <v>0</v>
      </c>
      <c r="P483" s="13">
        <f t="shared" si="375"/>
        <v>0</v>
      </c>
      <c r="Q483" s="13">
        <f t="shared" si="376"/>
        <v>0</v>
      </c>
      <c r="R483" s="13">
        <f t="shared" si="377"/>
        <v>0</v>
      </c>
      <c r="S483" s="14">
        <f t="shared" si="378"/>
        <v>0</v>
      </c>
      <c r="T483" s="86"/>
      <c r="U483" s="64">
        <f t="shared" si="379"/>
        <v>0</v>
      </c>
      <c r="V483" s="103"/>
      <c r="W483" s="103"/>
      <c r="X483" s="103"/>
      <c r="Y483" s="103"/>
      <c r="Z483" s="105">
        <f t="shared" si="366"/>
        <v>0</v>
      </c>
      <c r="AA483" s="103">
        <f t="shared" si="380"/>
        <v>0</v>
      </c>
    </row>
    <row r="484" spans="1:27" x14ac:dyDescent="0.2">
      <c r="A484" s="116">
        <v>4043</v>
      </c>
      <c r="B484" s="122" t="s">
        <v>385</v>
      </c>
      <c r="C484" s="15"/>
      <c r="D484" s="35"/>
      <c r="E484" s="141">
        <v>1</v>
      </c>
      <c r="F484" s="142"/>
      <c r="G484" s="143">
        <f t="shared" si="381"/>
        <v>1</v>
      </c>
      <c r="H484" s="141">
        <v>1</v>
      </c>
      <c r="I484" s="142" t="s">
        <v>226</v>
      </c>
      <c r="J484" s="144">
        <f>SUMIF(exportMMB!D:D,budgetMMB!A484,exportMMB!F:F)</f>
        <v>0</v>
      </c>
      <c r="K484" s="64">
        <f t="shared" si="372"/>
        <v>0</v>
      </c>
      <c r="N484" s="13">
        <f t="shared" si="373"/>
        <v>0</v>
      </c>
      <c r="O484" s="13">
        <f t="shared" si="374"/>
        <v>0</v>
      </c>
      <c r="P484" s="13">
        <f t="shared" si="375"/>
        <v>0</v>
      </c>
      <c r="Q484" s="13">
        <f t="shared" si="376"/>
        <v>0</v>
      </c>
      <c r="R484" s="13">
        <f t="shared" si="377"/>
        <v>0</v>
      </c>
      <c r="S484" s="14">
        <f t="shared" si="378"/>
        <v>0</v>
      </c>
      <c r="T484" s="86"/>
      <c r="U484" s="64">
        <f t="shared" si="379"/>
        <v>0</v>
      </c>
      <c r="V484" s="103"/>
      <c r="W484" s="103"/>
      <c r="X484" s="103"/>
      <c r="Y484" s="103"/>
      <c r="Z484" s="105">
        <f t="shared" si="366"/>
        <v>0</v>
      </c>
      <c r="AA484" s="111"/>
    </row>
    <row r="485" spans="1:27" x14ac:dyDescent="0.2">
      <c r="A485" s="116">
        <v>4044</v>
      </c>
      <c r="B485" s="122" t="s">
        <v>118</v>
      </c>
      <c r="C485" s="15"/>
      <c r="D485" s="35"/>
      <c r="E485" s="141">
        <v>1</v>
      </c>
      <c r="F485" s="142"/>
      <c r="G485" s="143">
        <f t="shared" si="381"/>
        <v>1</v>
      </c>
      <c r="H485" s="141">
        <v>1</v>
      </c>
      <c r="I485" s="142" t="s">
        <v>226</v>
      </c>
      <c r="J485" s="144">
        <f>SUMIF(exportMMB!D:D,budgetMMB!A485,exportMMB!F:F)</f>
        <v>0</v>
      </c>
      <c r="K485" s="64">
        <f t="shared" si="372"/>
        <v>0</v>
      </c>
      <c r="N485" s="13">
        <f t="shared" si="373"/>
        <v>0</v>
      </c>
      <c r="O485" s="13">
        <f t="shared" si="374"/>
        <v>0</v>
      </c>
      <c r="P485" s="13">
        <f t="shared" si="375"/>
        <v>0</v>
      </c>
      <c r="Q485" s="13">
        <f t="shared" si="376"/>
        <v>0</v>
      </c>
      <c r="R485" s="13">
        <f t="shared" si="377"/>
        <v>0</v>
      </c>
      <c r="S485" s="14">
        <f t="shared" si="378"/>
        <v>0</v>
      </c>
      <c r="T485" s="86"/>
      <c r="U485" s="64">
        <f t="shared" si="379"/>
        <v>0</v>
      </c>
      <c r="V485" s="103"/>
      <c r="W485" s="103"/>
      <c r="X485" s="103"/>
      <c r="Y485" s="103"/>
      <c r="Z485" s="105">
        <f t="shared" si="366"/>
        <v>0</v>
      </c>
      <c r="AA485" s="111"/>
    </row>
    <row r="486" spans="1:27" x14ac:dyDescent="0.2">
      <c r="A486" s="116">
        <v>4052</v>
      </c>
      <c r="B486" s="122" t="s">
        <v>119</v>
      </c>
      <c r="C486" s="15"/>
      <c r="D486" s="35"/>
      <c r="E486" s="141">
        <v>1</v>
      </c>
      <c r="F486" s="142"/>
      <c r="G486" s="143">
        <f t="shared" si="381"/>
        <v>1</v>
      </c>
      <c r="H486" s="141">
        <v>1</v>
      </c>
      <c r="I486" s="142" t="s">
        <v>226</v>
      </c>
      <c r="J486" s="144">
        <f>SUMIF(exportMMB!D:D,budgetMMB!A486,exportMMB!F:F)</f>
        <v>0</v>
      </c>
      <c r="K486" s="64">
        <f t="shared" si="372"/>
        <v>0</v>
      </c>
      <c r="N486" s="13">
        <f t="shared" si="373"/>
        <v>0</v>
      </c>
      <c r="O486" s="13">
        <f t="shared" si="374"/>
        <v>0</v>
      </c>
      <c r="P486" s="13">
        <f t="shared" si="375"/>
        <v>0</v>
      </c>
      <c r="Q486" s="13">
        <f t="shared" si="376"/>
        <v>0</v>
      </c>
      <c r="R486" s="13">
        <f t="shared" si="377"/>
        <v>0</v>
      </c>
      <c r="S486" s="14">
        <f t="shared" si="378"/>
        <v>0</v>
      </c>
      <c r="T486" s="86"/>
      <c r="U486" s="64">
        <f t="shared" si="379"/>
        <v>0</v>
      </c>
      <c r="V486" s="103"/>
      <c r="W486" s="103"/>
      <c r="X486" s="103"/>
      <c r="Y486" s="103"/>
      <c r="Z486" s="105">
        <f t="shared" si="366"/>
        <v>0</v>
      </c>
      <c r="AA486" s="103">
        <f t="shared" ref="AA486" si="382">U486</f>
        <v>0</v>
      </c>
    </row>
    <row r="487" spans="1:27" x14ac:dyDescent="0.2">
      <c r="A487" s="116">
        <v>4053</v>
      </c>
      <c r="B487" s="122" t="s">
        <v>120</v>
      </c>
      <c r="C487" s="15"/>
      <c r="E487" s="141">
        <v>1</v>
      </c>
      <c r="F487" s="142"/>
      <c r="G487" s="143">
        <f t="shared" si="381"/>
        <v>1</v>
      </c>
      <c r="H487" s="141">
        <v>1</v>
      </c>
      <c r="I487" s="142" t="s">
        <v>226</v>
      </c>
      <c r="J487" s="144">
        <f>SUMIF(exportMMB!D:D,budgetMMB!A487,exportMMB!F:F)</f>
        <v>0</v>
      </c>
      <c r="K487" s="64">
        <f t="shared" si="372"/>
        <v>0</v>
      </c>
      <c r="N487" s="13">
        <f t="shared" si="373"/>
        <v>0</v>
      </c>
      <c r="O487" s="13">
        <f t="shared" si="374"/>
        <v>0</v>
      </c>
      <c r="P487" s="13">
        <f t="shared" si="375"/>
        <v>0</v>
      </c>
      <c r="Q487" s="13">
        <f t="shared" si="376"/>
        <v>0</v>
      </c>
      <c r="R487" s="13">
        <f t="shared" si="377"/>
        <v>0</v>
      </c>
      <c r="S487" s="14">
        <f t="shared" si="378"/>
        <v>0</v>
      </c>
      <c r="T487" s="86"/>
      <c r="U487" s="64">
        <f t="shared" si="379"/>
        <v>0</v>
      </c>
      <c r="V487" s="103"/>
      <c r="W487" s="103"/>
      <c r="X487" s="103"/>
      <c r="Y487" s="103"/>
      <c r="Z487" s="105">
        <f t="shared" si="366"/>
        <v>0</v>
      </c>
      <c r="AA487" s="111"/>
    </row>
    <row r="488" spans="1:27" x14ac:dyDescent="0.2">
      <c r="A488" s="116">
        <v>4054</v>
      </c>
      <c r="B488" s="122" t="s">
        <v>121</v>
      </c>
      <c r="C488" s="15"/>
      <c r="D488" s="35"/>
      <c r="E488" s="141">
        <v>1</v>
      </c>
      <c r="F488" s="142"/>
      <c r="G488" s="143">
        <f t="shared" ref="G488" si="383">SUM(D488:F488)</f>
        <v>1</v>
      </c>
      <c r="H488" s="141">
        <v>1</v>
      </c>
      <c r="I488" s="142" t="s">
        <v>226</v>
      </c>
      <c r="J488" s="144">
        <f>SUMIF(exportMMB!D:D,budgetMMB!A488,exportMMB!F:F)</f>
        <v>0</v>
      </c>
      <c r="K488" s="64">
        <f t="shared" si="372"/>
        <v>0</v>
      </c>
      <c r="N488" s="13">
        <f t="shared" si="373"/>
        <v>0</v>
      </c>
      <c r="O488" s="13">
        <f t="shared" si="374"/>
        <v>0</v>
      </c>
      <c r="P488" s="13">
        <f t="shared" si="375"/>
        <v>0</v>
      </c>
      <c r="Q488" s="13">
        <f t="shared" si="376"/>
        <v>0</v>
      </c>
      <c r="R488" s="13">
        <f t="shared" si="377"/>
        <v>0</v>
      </c>
      <c r="S488" s="14">
        <f t="shared" si="378"/>
        <v>0</v>
      </c>
      <c r="T488" s="86"/>
      <c r="U488" s="64">
        <f t="shared" si="379"/>
        <v>0</v>
      </c>
      <c r="V488" s="103"/>
      <c r="W488" s="103"/>
      <c r="X488" s="103"/>
      <c r="Y488" s="103"/>
      <c r="Z488" s="105">
        <f t="shared" si="366"/>
        <v>0</v>
      </c>
      <c r="AA488" s="111"/>
    </row>
    <row r="489" spans="1:27" x14ac:dyDescent="0.2">
      <c r="A489" s="116">
        <v>4060</v>
      </c>
      <c r="B489" s="122" t="s">
        <v>923</v>
      </c>
      <c r="C489" s="15"/>
      <c r="D489" s="35"/>
      <c r="E489" s="141">
        <v>1</v>
      </c>
      <c r="F489" s="142"/>
      <c r="G489" s="143">
        <f t="shared" ref="G489:G494" si="384">SUM(D489:F489)</f>
        <v>1</v>
      </c>
      <c r="H489" s="141">
        <v>1</v>
      </c>
      <c r="I489" s="142" t="s">
        <v>226</v>
      </c>
      <c r="J489" s="144">
        <f>SUMIF(exportMMB!D:D,budgetMMB!A489,exportMMB!F:F)</f>
        <v>0</v>
      </c>
      <c r="K489" s="64">
        <f t="shared" si="372"/>
        <v>0</v>
      </c>
      <c r="N489" s="13">
        <f t="shared" si="373"/>
        <v>0</v>
      </c>
      <c r="O489" s="13">
        <f t="shared" si="374"/>
        <v>0</v>
      </c>
      <c r="P489" s="13">
        <f t="shared" si="375"/>
        <v>0</v>
      </c>
      <c r="Q489" s="13">
        <f t="shared" si="376"/>
        <v>0</v>
      </c>
      <c r="R489" s="13">
        <f t="shared" si="377"/>
        <v>0</v>
      </c>
      <c r="S489" s="14">
        <f t="shared" si="378"/>
        <v>0</v>
      </c>
      <c r="T489" s="86"/>
      <c r="U489" s="64">
        <f t="shared" si="379"/>
        <v>0</v>
      </c>
      <c r="V489" s="103"/>
      <c r="W489" s="103"/>
      <c r="X489" s="103"/>
      <c r="Y489" s="103"/>
      <c r="Z489" s="105">
        <f t="shared" si="366"/>
        <v>0</v>
      </c>
      <c r="AA489" s="111"/>
    </row>
    <row r="490" spans="1:27" x14ac:dyDescent="0.2">
      <c r="A490" s="116">
        <v>4083</v>
      </c>
      <c r="B490" s="122" t="s">
        <v>122</v>
      </c>
      <c r="C490" s="15"/>
      <c r="E490" s="141">
        <v>1</v>
      </c>
      <c r="F490" s="142"/>
      <c r="G490" s="143">
        <f t="shared" si="384"/>
        <v>1</v>
      </c>
      <c r="H490" s="141">
        <v>1</v>
      </c>
      <c r="I490" s="142" t="s">
        <v>226</v>
      </c>
      <c r="J490" s="144">
        <f>SUMIF(exportMMB!D:D,budgetMMB!A490,exportMMB!F:F)</f>
        <v>0</v>
      </c>
      <c r="K490" s="64">
        <f t="shared" si="372"/>
        <v>0</v>
      </c>
      <c r="N490" s="13">
        <f t="shared" si="373"/>
        <v>0</v>
      </c>
      <c r="O490" s="13">
        <f t="shared" si="374"/>
        <v>0</v>
      </c>
      <c r="P490" s="13">
        <f t="shared" si="375"/>
        <v>0</v>
      </c>
      <c r="Q490" s="13">
        <f t="shared" si="376"/>
        <v>0</v>
      </c>
      <c r="R490" s="13">
        <f t="shared" si="377"/>
        <v>0</v>
      </c>
      <c r="S490" s="14">
        <f t="shared" si="378"/>
        <v>0</v>
      </c>
      <c r="T490" s="86"/>
      <c r="U490" s="64">
        <f t="shared" si="379"/>
        <v>0</v>
      </c>
      <c r="V490" s="103"/>
      <c r="W490" s="103"/>
      <c r="X490" s="103"/>
      <c r="Y490" s="103"/>
      <c r="Z490" s="105">
        <f t="shared" si="366"/>
        <v>0</v>
      </c>
      <c r="AA490" s="103">
        <f t="shared" ref="AA490" si="385">U490</f>
        <v>0</v>
      </c>
    </row>
    <row r="491" spans="1:27" x14ac:dyDescent="0.2">
      <c r="A491" s="62"/>
      <c r="B491" s="124" t="s">
        <v>265</v>
      </c>
      <c r="C491" s="15"/>
      <c r="D491" s="35"/>
      <c r="E491" s="141"/>
      <c r="F491" s="142"/>
      <c r="G491" s="143"/>
      <c r="H491" s="141"/>
      <c r="I491" s="142"/>
      <c r="J491" s="144"/>
      <c r="K491" s="66">
        <f>SUM(K476:K490)</f>
        <v>0</v>
      </c>
      <c r="L491" s="22"/>
      <c r="M491" s="22"/>
      <c r="N491" s="22">
        <f t="shared" ref="N491:Z491" si="386">SUM(N476:N490)</f>
        <v>0</v>
      </c>
      <c r="O491" s="22">
        <f t="shared" si="386"/>
        <v>0</v>
      </c>
      <c r="P491" s="22">
        <f t="shared" si="386"/>
        <v>0</v>
      </c>
      <c r="Q491" s="22">
        <f t="shared" si="386"/>
        <v>0</v>
      </c>
      <c r="R491" s="22">
        <f t="shared" si="386"/>
        <v>0</v>
      </c>
      <c r="S491" s="23">
        <f t="shared" si="386"/>
        <v>0</v>
      </c>
      <c r="T491" s="85">
        <f t="shared" si="386"/>
        <v>0</v>
      </c>
      <c r="U491" s="66">
        <f t="shared" si="386"/>
        <v>0</v>
      </c>
      <c r="V491" s="112">
        <f t="shared" si="386"/>
        <v>0</v>
      </c>
      <c r="W491" s="112">
        <f t="shared" si="386"/>
        <v>0</v>
      </c>
      <c r="X491" s="112"/>
      <c r="Y491" s="112">
        <f t="shared" si="386"/>
        <v>0</v>
      </c>
      <c r="Z491" s="66">
        <f t="shared" si="386"/>
        <v>0</v>
      </c>
      <c r="AA491" s="112">
        <f>SUM(AA476:AA490)</f>
        <v>0</v>
      </c>
    </row>
    <row r="492" spans="1:27" x14ac:dyDescent="0.2">
      <c r="A492" s="62"/>
      <c r="B492" s="122"/>
      <c r="C492" s="15"/>
      <c r="D492" s="35"/>
      <c r="E492" s="141"/>
      <c r="F492" s="142"/>
      <c r="G492" s="143"/>
      <c r="H492" s="141"/>
      <c r="I492" s="141"/>
      <c r="J492" s="144"/>
      <c r="P492" s="13"/>
      <c r="T492" s="86"/>
      <c r="U492" s="64"/>
      <c r="V492" s="103"/>
      <c r="W492" s="103"/>
      <c r="X492" s="103"/>
      <c r="Y492" s="103"/>
      <c r="AA492" s="103"/>
    </row>
    <row r="493" spans="1:27" x14ac:dyDescent="0.2">
      <c r="A493" s="118" t="s">
        <v>208</v>
      </c>
      <c r="B493" s="98" t="s">
        <v>248</v>
      </c>
      <c r="C493" s="15"/>
      <c r="D493" s="35"/>
      <c r="E493" s="141"/>
      <c r="F493" s="142"/>
      <c r="G493" s="143"/>
      <c r="H493" s="141"/>
      <c r="I493" s="142"/>
      <c r="J493" s="144"/>
      <c r="P493" s="13"/>
      <c r="T493" s="86"/>
      <c r="U493" s="64"/>
      <c r="V493" s="103"/>
      <c r="W493" s="103"/>
      <c r="X493" s="103"/>
      <c r="Y493" s="103"/>
      <c r="AA493" s="103"/>
    </row>
    <row r="494" spans="1:27" x14ac:dyDescent="0.2">
      <c r="A494" s="116">
        <v>4140</v>
      </c>
      <c r="B494" s="122" t="s">
        <v>106</v>
      </c>
      <c r="C494" s="15"/>
      <c r="D494" s="35"/>
      <c r="E494" s="141">
        <v>1</v>
      </c>
      <c r="F494" s="142"/>
      <c r="G494" s="143">
        <f t="shared" si="384"/>
        <v>1</v>
      </c>
      <c r="H494" s="141">
        <v>1</v>
      </c>
      <c r="I494" s="142" t="s">
        <v>226</v>
      </c>
      <c r="J494" s="144">
        <f>SUMIF(exportMMB!D:D,budgetMMB!A494,exportMMB!F:F)</f>
        <v>0</v>
      </c>
      <c r="K494" s="64">
        <f t="shared" ref="K494:K499" si="387">G494*H494*J494</f>
        <v>0</v>
      </c>
      <c r="N494" s="13">
        <f t="shared" ref="N494:N499" si="388">L494+M494</f>
        <v>0</v>
      </c>
      <c r="O494" s="13">
        <f t="shared" ref="O494:O499" si="389">MAX(K494-N494,0)</f>
        <v>0</v>
      </c>
      <c r="P494" s="13">
        <f t="shared" ref="P494:P499" si="390">N494+O494</f>
        <v>0</v>
      </c>
      <c r="Q494" s="13">
        <f t="shared" ref="Q494:Q499" si="391">K494-P494</f>
        <v>0</v>
      </c>
      <c r="R494" s="13">
        <f t="shared" ref="R494:R499" si="392">S494-K494</f>
        <v>0</v>
      </c>
      <c r="S494" s="14">
        <f t="shared" ref="S494:S499" si="393">K494</f>
        <v>0</v>
      </c>
      <c r="T494" s="86"/>
      <c r="U494" s="64">
        <f t="shared" ref="U494:U499" si="394">MAX(K494-SUM(V494:Y494),0)</f>
        <v>0</v>
      </c>
      <c r="V494" s="103"/>
      <c r="W494" s="103"/>
      <c r="X494" s="103"/>
      <c r="Y494" s="103"/>
      <c r="Z494" s="105">
        <f t="shared" si="366"/>
        <v>0</v>
      </c>
      <c r="AA494" s="103">
        <f t="shared" ref="AA494:AA499" si="395">U494</f>
        <v>0</v>
      </c>
    </row>
    <row r="495" spans="1:27" x14ac:dyDescent="0.2">
      <c r="A495" s="116">
        <v>4141</v>
      </c>
      <c r="B495" s="122" t="s">
        <v>641</v>
      </c>
      <c r="C495" s="15"/>
      <c r="D495" s="35"/>
      <c r="E495" s="141">
        <v>1</v>
      </c>
      <c r="F495" s="142"/>
      <c r="G495" s="143">
        <f t="shared" ref="G495:G499" si="396">SUM(D495:F495)</f>
        <v>1</v>
      </c>
      <c r="H495" s="141">
        <v>1</v>
      </c>
      <c r="I495" s="142" t="s">
        <v>226</v>
      </c>
      <c r="J495" s="144">
        <f>SUMIF(exportMMB!D:D,budgetMMB!A495,exportMMB!F:F)</f>
        <v>0</v>
      </c>
      <c r="K495" s="64">
        <f t="shared" si="387"/>
        <v>0</v>
      </c>
      <c r="N495" s="13">
        <f t="shared" si="388"/>
        <v>0</v>
      </c>
      <c r="O495" s="13">
        <f t="shared" si="389"/>
        <v>0</v>
      </c>
      <c r="P495" s="13">
        <f t="shared" si="390"/>
        <v>0</v>
      </c>
      <c r="Q495" s="13">
        <f t="shared" si="391"/>
        <v>0</v>
      </c>
      <c r="R495" s="13">
        <f t="shared" si="392"/>
        <v>0</v>
      </c>
      <c r="S495" s="14">
        <f t="shared" si="393"/>
        <v>0</v>
      </c>
      <c r="T495" s="86"/>
      <c r="U495" s="64">
        <f t="shared" si="394"/>
        <v>0</v>
      </c>
      <c r="V495" s="103"/>
      <c r="W495" s="103"/>
      <c r="X495" s="103"/>
      <c r="Y495" s="103"/>
      <c r="Z495" s="105">
        <f t="shared" si="366"/>
        <v>0</v>
      </c>
      <c r="AA495" s="103">
        <f t="shared" si="395"/>
        <v>0</v>
      </c>
    </row>
    <row r="496" spans="1:27" x14ac:dyDescent="0.2">
      <c r="A496" s="116">
        <v>4142</v>
      </c>
      <c r="B496" s="122" t="s">
        <v>796</v>
      </c>
      <c r="C496" s="15"/>
      <c r="D496" s="35"/>
      <c r="E496" s="141">
        <v>1</v>
      </c>
      <c r="F496" s="142"/>
      <c r="G496" s="143">
        <f t="shared" si="396"/>
        <v>1</v>
      </c>
      <c r="H496" s="141">
        <v>1</v>
      </c>
      <c r="I496" s="142" t="s">
        <v>226</v>
      </c>
      <c r="J496" s="144">
        <f>SUMIF(exportMMB!D:D,budgetMMB!A496,exportMMB!F:F)</f>
        <v>0</v>
      </c>
      <c r="K496" s="64">
        <f t="shared" si="387"/>
        <v>0</v>
      </c>
      <c r="N496" s="13">
        <f t="shared" si="388"/>
        <v>0</v>
      </c>
      <c r="O496" s="13">
        <f t="shared" si="389"/>
        <v>0</v>
      </c>
      <c r="P496" s="13">
        <f t="shared" si="390"/>
        <v>0</v>
      </c>
      <c r="Q496" s="13">
        <f t="shared" si="391"/>
        <v>0</v>
      </c>
      <c r="R496" s="13">
        <f t="shared" si="392"/>
        <v>0</v>
      </c>
      <c r="S496" s="14">
        <f t="shared" si="393"/>
        <v>0</v>
      </c>
      <c r="T496" s="86"/>
      <c r="U496" s="64">
        <f t="shared" si="394"/>
        <v>0</v>
      </c>
      <c r="V496" s="103"/>
      <c r="W496" s="103"/>
      <c r="X496" s="103"/>
      <c r="Y496" s="103"/>
      <c r="Z496" s="105">
        <f t="shared" si="366"/>
        <v>0</v>
      </c>
      <c r="AA496" s="103">
        <f t="shared" si="395"/>
        <v>0</v>
      </c>
    </row>
    <row r="497" spans="1:27" x14ac:dyDescent="0.2">
      <c r="A497" s="116" t="s">
        <v>797</v>
      </c>
      <c r="B497" s="122" t="s">
        <v>798</v>
      </c>
      <c r="C497" s="15"/>
      <c r="D497" s="35"/>
      <c r="E497" s="141">
        <v>1</v>
      </c>
      <c r="F497" s="142"/>
      <c r="G497" s="143">
        <f t="shared" si="396"/>
        <v>1</v>
      </c>
      <c r="H497" s="141">
        <v>1</v>
      </c>
      <c r="I497" s="142" t="s">
        <v>226</v>
      </c>
      <c r="J497" s="144">
        <f>SUMIF(exportMMB!D:D,budgetMMB!A497,exportMMB!F:F)</f>
        <v>0</v>
      </c>
      <c r="K497" s="64">
        <f t="shared" si="387"/>
        <v>0</v>
      </c>
      <c r="N497" s="13">
        <f t="shared" si="388"/>
        <v>0</v>
      </c>
      <c r="O497" s="13">
        <f t="shared" si="389"/>
        <v>0</v>
      </c>
      <c r="P497" s="13">
        <f t="shared" si="390"/>
        <v>0</v>
      </c>
      <c r="Q497" s="13">
        <f t="shared" si="391"/>
        <v>0</v>
      </c>
      <c r="R497" s="13">
        <f t="shared" si="392"/>
        <v>0</v>
      </c>
      <c r="S497" s="14">
        <f t="shared" si="393"/>
        <v>0</v>
      </c>
      <c r="T497" s="86"/>
      <c r="U497" s="64">
        <f t="shared" si="394"/>
        <v>0</v>
      </c>
      <c r="V497" s="103"/>
      <c r="W497" s="103"/>
      <c r="X497" s="103"/>
      <c r="Y497" s="103"/>
      <c r="Z497" s="105">
        <f t="shared" si="366"/>
        <v>0</v>
      </c>
      <c r="AA497" s="103">
        <f t="shared" si="395"/>
        <v>0</v>
      </c>
    </row>
    <row r="498" spans="1:27" x14ac:dyDescent="0.2">
      <c r="A498" s="116">
        <v>4170</v>
      </c>
      <c r="B498" s="122" t="s">
        <v>432</v>
      </c>
      <c r="C498" s="15"/>
      <c r="D498" s="35"/>
      <c r="E498" s="141">
        <v>1</v>
      </c>
      <c r="F498" s="142"/>
      <c r="G498" s="143">
        <f t="shared" si="396"/>
        <v>1</v>
      </c>
      <c r="H498" s="141">
        <v>1</v>
      </c>
      <c r="I498" s="142" t="s">
        <v>226</v>
      </c>
      <c r="J498" s="144">
        <f>SUMIF(exportMMB!D:D,budgetMMB!A498,exportMMB!F:F)</f>
        <v>0</v>
      </c>
      <c r="K498" s="64">
        <f t="shared" si="387"/>
        <v>0</v>
      </c>
      <c r="N498" s="13">
        <f t="shared" si="388"/>
        <v>0</v>
      </c>
      <c r="O498" s="13">
        <f t="shared" si="389"/>
        <v>0</v>
      </c>
      <c r="P498" s="13">
        <f t="shared" si="390"/>
        <v>0</v>
      </c>
      <c r="Q498" s="13">
        <f t="shared" si="391"/>
        <v>0</v>
      </c>
      <c r="R498" s="13">
        <f t="shared" si="392"/>
        <v>0</v>
      </c>
      <c r="S498" s="14">
        <f t="shared" si="393"/>
        <v>0</v>
      </c>
      <c r="T498" s="86"/>
      <c r="U498" s="64">
        <f t="shared" si="394"/>
        <v>0</v>
      </c>
      <c r="V498" s="103"/>
      <c r="W498" s="103"/>
      <c r="X498" s="103"/>
      <c r="Y498" s="103"/>
      <c r="Z498" s="105">
        <f t="shared" si="366"/>
        <v>0</v>
      </c>
      <c r="AA498" s="103">
        <f t="shared" si="395"/>
        <v>0</v>
      </c>
    </row>
    <row r="499" spans="1:27" x14ac:dyDescent="0.2">
      <c r="A499" s="116">
        <v>4194</v>
      </c>
      <c r="B499" s="122" t="s">
        <v>433</v>
      </c>
      <c r="C499" s="15"/>
      <c r="D499" s="35"/>
      <c r="E499" s="141">
        <v>1</v>
      </c>
      <c r="F499" s="142"/>
      <c r="G499" s="143">
        <f t="shared" si="396"/>
        <v>1</v>
      </c>
      <c r="H499" s="141">
        <v>1</v>
      </c>
      <c r="I499" s="142" t="s">
        <v>226</v>
      </c>
      <c r="J499" s="144">
        <f>SUMIF(exportMMB!D:D,budgetMMB!A499,exportMMB!F:F)</f>
        <v>0</v>
      </c>
      <c r="K499" s="64">
        <f t="shared" si="387"/>
        <v>0</v>
      </c>
      <c r="N499" s="13">
        <f t="shared" si="388"/>
        <v>0</v>
      </c>
      <c r="O499" s="13">
        <f t="shared" si="389"/>
        <v>0</v>
      </c>
      <c r="P499" s="13">
        <f t="shared" si="390"/>
        <v>0</v>
      </c>
      <c r="Q499" s="13">
        <f t="shared" si="391"/>
        <v>0</v>
      </c>
      <c r="R499" s="13">
        <f t="shared" si="392"/>
        <v>0</v>
      </c>
      <c r="S499" s="14">
        <f t="shared" si="393"/>
        <v>0</v>
      </c>
      <c r="T499" s="86"/>
      <c r="U499" s="64">
        <f t="shared" si="394"/>
        <v>0</v>
      </c>
      <c r="V499" s="103"/>
      <c r="W499" s="103"/>
      <c r="X499" s="103"/>
      <c r="Y499" s="103"/>
      <c r="Z499" s="105">
        <f t="shared" si="366"/>
        <v>0</v>
      </c>
      <c r="AA499" s="103">
        <f t="shared" si="395"/>
        <v>0</v>
      </c>
    </row>
    <row r="500" spans="1:27" x14ac:dyDescent="0.2">
      <c r="A500" s="62"/>
      <c r="B500" s="124" t="s">
        <v>265</v>
      </c>
      <c r="C500" s="15"/>
      <c r="D500" s="35"/>
      <c r="E500" s="141"/>
      <c r="F500" s="142"/>
      <c r="G500" s="143"/>
      <c r="H500" s="141"/>
      <c r="I500" s="142"/>
      <c r="J500" s="144"/>
      <c r="K500" s="66">
        <f t="shared" ref="K500:Z500" si="397">SUM(K494:K499)</f>
        <v>0</v>
      </c>
      <c r="L500" s="22"/>
      <c r="M500" s="22"/>
      <c r="N500" s="22">
        <f t="shared" si="397"/>
        <v>0</v>
      </c>
      <c r="O500" s="22">
        <f t="shared" si="397"/>
        <v>0</v>
      </c>
      <c r="P500" s="22">
        <f t="shared" si="397"/>
        <v>0</v>
      </c>
      <c r="Q500" s="22">
        <f t="shared" si="397"/>
        <v>0</v>
      </c>
      <c r="R500" s="22">
        <f t="shared" si="397"/>
        <v>0</v>
      </c>
      <c r="S500" s="23">
        <f t="shared" si="397"/>
        <v>0</v>
      </c>
      <c r="T500" s="85">
        <f t="shared" si="397"/>
        <v>0</v>
      </c>
      <c r="U500" s="66">
        <f t="shared" si="397"/>
        <v>0</v>
      </c>
      <c r="V500" s="112">
        <f t="shared" si="397"/>
        <v>0</v>
      </c>
      <c r="W500" s="112">
        <f t="shared" si="397"/>
        <v>0</v>
      </c>
      <c r="X500" s="112"/>
      <c r="Y500" s="112">
        <f t="shared" si="397"/>
        <v>0</v>
      </c>
      <c r="Z500" s="66">
        <f t="shared" si="397"/>
        <v>0</v>
      </c>
      <c r="AA500" s="112">
        <f>SUM(AA494:AA499)</f>
        <v>0</v>
      </c>
    </row>
    <row r="501" spans="1:27" x14ac:dyDescent="0.2">
      <c r="A501" s="62"/>
      <c r="B501" s="122"/>
      <c r="C501" s="15"/>
      <c r="E501" s="141"/>
      <c r="F501" s="142"/>
      <c r="G501" s="143"/>
      <c r="H501" s="141"/>
      <c r="I501" s="141"/>
      <c r="J501" s="144"/>
      <c r="P501" s="13"/>
      <c r="T501" s="86"/>
      <c r="U501" s="64"/>
      <c r="V501" s="103"/>
      <c r="W501" s="103"/>
      <c r="X501" s="103"/>
      <c r="Y501" s="103"/>
      <c r="AA501" s="103"/>
    </row>
    <row r="502" spans="1:27" x14ac:dyDescent="0.2">
      <c r="A502" s="118" t="s">
        <v>210</v>
      </c>
      <c r="B502" s="98" t="s">
        <v>408</v>
      </c>
      <c r="C502" s="15"/>
      <c r="E502" s="141"/>
      <c r="F502" s="142"/>
      <c r="G502" s="143"/>
      <c r="H502" s="141"/>
      <c r="I502" s="141"/>
      <c r="J502" s="144"/>
      <c r="P502" s="13"/>
      <c r="T502" s="86"/>
      <c r="U502" s="64"/>
      <c r="V502" s="103"/>
      <c r="W502" s="103"/>
      <c r="X502" s="103"/>
      <c r="Y502" s="103"/>
      <c r="AA502" s="103"/>
    </row>
    <row r="503" spans="1:27" x14ac:dyDescent="0.2">
      <c r="A503" s="116" t="s">
        <v>789</v>
      </c>
      <c r="B503" s="122" t="s">
        <v>790</v>
      </c>
      <c r="C503" s="15"/>
      <c r="D503" s="35"/>
      <c r="E503" s="141">
        <v>1</v>
      </c>
      <c r="F503" s="142"/>
      <c r="G503" s="143">
        <f t="shared" ref="G503:G504" si="398">SUM(D503:F503)</f>
        <v>1</v>
      </c>
      <c r="H503" s="141">
        <v>1</v>
      </c>
      <c r="I503" s="142" t="s">
        <v>226</v>
      </c>
      <c r="J503" s="144">
        <f>SUMIF(exportMMB!D:D,budgetMMB!A503,exportMMB!F:F)</f>
        <v>0</v>
      </c>
      <c r="K503" s="64">
        <f>G503*H503*J503</f>
        <v>0</v>
      </c>
      <c r="N503" s="13">
        <f>L503+M503</f>
        <v>0</v>
      </c>
      <c r="O503" s="13">
        <f>MAX(K503-N503,0)</f>
        <v>0</v>
      </c>
      <c r="P503" s="13">
        <f>N503+O503</f>
        <v>0</v>
      </c>
      <c r="Q503" s="13">
        <f>K503-P503</f>
        <v>0</v>
      </c>
      <c r="R503" s="13">
        <f>S503-K503</f>
        <v>0</v>
      </c>
      <c r="S503" s="14">
        <f>K503</f>
        <v>0</v>
      </c>
      <c r="T503" s="86"/>
      <c r="U503" s="64">
        <f>MAX(K503-SUM(V503:Y503),0)</f>
        <v>0</v>
      </c>
      <c r="V503" s="103"/>
      <c r="W503" s="103"/>
      <c r="X503" s="103"/>
      <c r="Y503" s="103"/>
      <c r="Z503" s="105">
        <f t="shared" si="366"/>
        <v>0</v>
      </c>
      <c r="AA503" s="103">
        <f t="shared" ref="AA503:AA504" si="399">U503</f>
        <v>0</v>
      </c>
    </row>
    <row r="504" spans="1:27" x14ac:dyDescent="0.2">
      <c r="A504" s="116" t="s">
        <v>792</v>
      </c>
      <c r="B504" s="122" t="s">
        <v>791</v>
      </c>
      <c r="C504" s="15"/>
      <c r="E504" s="141">
        <v>1</v>
      </c>
      <c r="F504" s="142"/>
      <c r="G504" s="143">
        <f t="shared" si="398"/>
        <v>1</v>
      </c>
      <c r="H504" s="141">
        <v>1</v>
      </c>
      <c r="I504" s="142" t="s">
        <v>226</v>
      </c>
      <c r="J504" s="144">
        <f>SUMIF(exportMMB!D:D,budgetMMB!A504,exportMMB!F:F)</f>
        <v>0</v>
      </c>
      <c r="K504" s="64">
        <f>G504*H504*J504</f>
        <v>0</v>
      </c>
      <c r="N504" s="13">
        <f>L504+M504</f>
        <v>0</v>
      </c>
      <c r="O504" s="13">
        <f>MAX(K504-N504,0)</f>
        <v>0</v>
      </c>
      <c r="P504" s="13">
        <f>N504+O504</f>
        <v>0</v>
      </c>
      <c r="Q504" s="13">
        <f>K504-P504</f>
        <v>0</v>
      </c>
      <c r="R504" s="13">
        <f>S504-K504</f>
        <v>0</v>
      </c>
      <c r="S504" s="14">
        <v>0</v>
      </c>
      <c r="T504" s="86"/>
      <c r="U504" s="64">
        <f>MAX(K504-SUM(V504:Y504),0)</f>
        <v>0</v>
      </c>
      <c r="V504" s="103"/>
      <c r="W504" s="103"/>
      <c r="X504" s="103"/>
      <c r="Y504" s="103"/>
      <c r="Z504" s="105">
        <f t="shared" si="366"/>
        <v>0</v>
      </c>
      <c r="AA504" s="103">
        <f t="shared" si="399"/>
        <v>0</v>
      </c>
    </row>
    <row r="505" spans="1:27" x14ac:dyDescent="0.2">
      <c r="A505" s="62"/>
      <c r="B505" s="124" t="s">
        <v>265</v>
      </c>
      <c r="C505" s="15"/>
      <c r="E505" s="141"/>
      <c r="F505" s="142"/>
      <c r="G505" s="143"/>
      <c r="H505" s="141"/>
      <c r="I505" s="141"/>
      <c r="J505" s="144"/>
      <c r="K505" s="66">
        <f t="shared" ref="K505:Z505" si="400">SUM(K503:K504)</f>
        <v>0</v>
      </c>
      <c r="L505" s="22"/>
      <c r="M505" s="22"/>
      <c r="N505" s="22">
        <f t="shared" si="400"/>
        <v>0</v>
      </c>
      <c r="O505" s="22">
        <f t="shared" si="400"/>
        <v>0</v>
      </c>
      <c r="P505" s="22">
        <f t="shared" si="400"/>
        <v>0</v>
      </c>
      <c r="Q505" s="22">
        <f t="shared" si="400"/>
        <v>0</v>
      </c>
      <c r="R505" s="22">
        <f t="shared" si="400"/>
        <v>0</v>
      </c>
      <c r="S505" s="23">
        <f t="shared" si="400"/>
        <v>0</v>
      </c>
      <c r="T505" s="85">
        <f t="shared" si="400"/>
        <v>0</v>
      </c>
      <c r="U505" s="66">
        <f t="shared" si="400"/>
        <v>0</v>
      </c>
      <c r="V505" s="112">
        <f t="shared" si="400"/>
        <v>0</v>
      </c>
      <c r="W505" s="112">
        <f t="shared" si="400"/>
        <v>0</v>
      </c>
      <c r="X505" s="112"/>
      <c r="Y505" s="112">
        <f t="shared" si="400"/>
        <v>0</v>
      </c>
      <c r="Z505" s="66">
        <f t="shared" si="400"/>
        <v>0</v>
      </c>
      <c r="AA505" s="112">
        <f>SUM(AA503:AA504)</f>
        <v>0</v>
      </c>
    </row>
    <row r="506" spans="1:27" x14ac:dyDescent="0.2">
      <c r="A506" s="62"/>
      <c r="B506" s="122"/>
      <c r="C506" s="15"/>
      <c r="E506" s="141"/>
      <c r="F506" s="142"/>
      <c r="G506" s="143"/>
      <c r="H506" s="141"/>
      <c r="I506" s="141"/>
      <c r="J506" s="144"/>
      <c r="P506" s="13"/>
      <c r="T506" s="86"/>
      <c r="U506" s="64"/>
      <c r="V506" s="103"/>
      <c r="W506" s="103"/>
      <c r="X506" s="103"/>
      <c r="Y506" s="103"/>
      <c r="AA506" s="103"/>
    </row>
    <row r="507" spans="1:27" x14ac:dyDescent="0.2">
      <c r="A507" s="118" t="s">
        <v>212</v>
      </c>
      <c r="B507" s="98" t="s">
        <v>249</v>
      </c>
      <c r="C507" s="15"/>
      <c r="E507" s="141"/>
      <c r="F507" s="142"/>
      <c r="G507" s="143"/>
      <c r="H507" s="141"/>
      <c r="I507" s="141"/>
      <c r="J507" s="144"/>
      <c r="P507" s="13"/>
      <c r="T507" s="86"/>
      <c r="U507" s="64"/>
      <c r="V507" s="103"/>
      <c r="W507" s="103"/>
      <c r="X507" s="103"/>
      <c r="Y507" s="103"/>
      <c r="AA507" s="103"/>
    </row>
    <row r="508" spans="1:27" x14ac:dyDescent="0.2">
      <c r="A508" s="116" t="s">
        <v>211</v>
      </c>
      <c r="B508" s="122" t="s">
        <v>105</v>
      </c>
      <c r="C508" s="15"/>
      <c r="D508" s="35"/>
      <c r="E508" s="141">
        <v>1</v>
      </c>
      <c r="F508" s="142"/>
      <c r="G508" s="143">
        <f t="shared" ref="G508" si="401">SUM(D508:F508)</f>
        <v>1</v>
      </c>
      <c r="H508" s="141">
        <v>1</v>
      </c>
      <c r="I508" s="142" t="s">
        <v>226</v>
      </c>
      <c r="J508" s="144">
        <f>SUMIF(exportMMB!D:D,budgetMMB!A508,exportMMB!F:F)</f>
        <v>0</v>
      </c>
      <c r="K508" s="64">
        <f>G508*H508*J508</f>
        <v>0</v>
      </c>
      <c r="N508" s="13">
        <f>L508+M508</f>
        <v>0</v>
      </c>
      <c r="O508" s="13">
        <f>MAX(K508-N508,0)</f>
        <v>0</v>
      </c>
      <c r="P508" s="13">
        <f>N508+O508</f>
        <v>0</v>
      </c>
      <c r="Q508" s="13">
        <f>K508-P508</f>
        <v>0</v>
      </c>
      <c r="R508" s="13">
        <f>S508-K508</f>
        <v>0</v>
      </c>
      <c r="S508" s="14">
        <f>K508</f>
        <v>0</v>
      </c>
      <c r="T508" s="86"/>
      <c r="U508" s="64">
        <f>MAX(K508-SUM(V508:Y508),0)</f>
        <v>0</v>
      </c>
      <c r="V508" s="103"/>
      <c r="W508" s="103"/>
      <c r="X508" s="103"/>
      <c r="Y508" s="103"/>
      <c r="Z508" s="105">
        <f t="shared" si="366"/>
        <v>0</v>
      </c>
      <c r="AA508" s="103">
        <f t="shared" ref="AA508" si="402">U508</f>
        <v>0</v>
      </c>
    </row>
    <row r="509" spans="1:27" x14ac:dyDescent="0.2">
      <c r="A509" s="62"/>
      <c r="B509" s="124" t="s">
        <v>265</v>
      </c>
      <c r="C509" s="15"/>
      <c r="E509" s="141"/>
      <c r="F509" s="142"/>
      <c r="G509" s="143"/>
      <c r="H509" s="141"/>
      <c r="I509" s="141"/>
      <c r="J509" s="144"/>
      <c r="K509" s="66">
        <f t="shared" ref="K509:Y509" si="403">SUM(K508:K508)</f>
        <v>0</v>
      </c>
      <c r="L509" s="22"/>
      <c r="M509" s="22"/>
      <c r="N509" s="22">
        <f t="shared" si="403"/>
        <v>0</v>
      </c>
      <c r="O509" s="22">
        <f t="shared" si="403"/>
        <v>0</v>
      </c>
      <c r="P509" s="22">
        <f t="shared" si="403"/>
        <v>0</v>
      </c>
      <c r="Q509" s="22">
        <f t="shared" si="403"/>
        <v>0</v>
      </c>
      <c r="R509" s="22">
        <f t="shared" si="403"/>
        <v>0</v>
      </c>
      <c r="S509" s="23">
        <f t="shared" si="403"/>
        <v>0</v>
      </c>
      <c r="T509" s="85">
        <f t="shared" si="403"/>
        <v>0</v>
      </c>
      <c r="U509" s="66">
        <f t="shared" si="403"/>
        <v>0</v>
      </c>
      <c r="V509" s="112">
        <f t="shared" si="403"/>
        <v>0</v>
      </c>
      <c r="W509" s="112">
        <f t="shared" si="403"/>
        <v>0</v>
      </c>
      <c r="X509" s="112"/>
      <c r="Y509" s="112">
        <f t="shared" si="403"/>
        <v>0</v>
      </c>
      <c r="Z509" s="66">
        <f>SUM(Z508:Z508)</f>
        <v>0</v>
      </c>
      <c r="AA509" s="112">
        <f>SUM(AA508:AA508)</f>
        <v>0</v>
      </c>
    </row>
    <row r="510" spans="1:27" x14ac:dyDescent="0.2">
      <c r="A510" s="62"/>
      <c r="B510" s="122"/>
      <c r="C510" s="15"/>
      <c r="E510" s="141"/>
      <c r="F510" s="142"/>
      <c r="G510" s="143"/>
      <c r="H510" s="141"/>
      <c r="I510" s="141"/>
      <c r="J510" s="144"/>
      <c r="P510" s="13"/>
      <c r="T510" s="86"/>
      <c r="U510" s="64"/>
      <c r="V510" s="103"/>
      <c r="W510" s="103"/>
      <c r="X510" s="103"/>
      <c r="Y510" s="103"/>
      <c r="AA510" s="103"/>
    </row>
    <row r="511" spans="1:27" x14ac:dyDescent="0.2">
      <c r="A511" s="118" t="s">
        <v>218</v>
      </c>
      <c r="B511" s="98" t="s">
        <v>250</v>
      </c>
      <c r="C511" s="15"/>
      <c r="D511" s="35"/>
      <c r="E511" s="141"/>
      <c r="F511" s="142"/>
      <c r="G511" s="143"/>
      <c r="H511" s="141"/>
      <c r="I511" s="142"/>
      <c r="J511" s="144"/>
      <c r="P511" s="13"/>
      <c r="T511" s="86"/>
      <c r="U511" s="64"/>
      <c r="V511" s="103"/>
      <c r="W511" s="103"/>
      <c r="X511" s="103"/>
      <c r="Y511" s="103"/>
      <c r="AA511" s="103"/>
    </row>
    <row r="512" spans="1:27" x14ac:dyDescent="0.2">
      <c r="A512" s="116">
        <v>4540</v>
      </c>
      <c r="B512" s="122" t="s">
        <v>662</v>
      </c>
      <c r="C512" s="15"/>
      <c r="D512" s="35"/>
      <c r="E512" s="141">
        <v>1</v>
      </c>
      <c r="F512" s="142"/>
      <c r="G512" s="143">
        <f t="shared" ref="G512:G514" si="404">SUM(D512:F512)</f>
        <v>1</v>
      </c>
      <c r="H512" s="141">
        <v>1</v>
      </c>
      <c r="I512" s="142" t="s">
        <v>273</v>
      </c>
      <c r="J512" s="144">
        <f>SUMIF(exportMMB!D:D,budgetMMB!A512,exportMMB!F:F)</f>
        <v>0</v>
      </c>
      <c r="K512" s="64">
        <f t="shared" ref="K512:K525" si="405">G512*H512*J512</f>
        <v>0</v>
      </c>
      <c r="N512" s="13">
        <f t="shared" ref="N512:N525" si="406">L512+M512</f>
        <v>0</v>
      </c>
      <c r="O512" s="13">
        <f t="shared" ref="O512:O525" si="407">MAX(K512-N512,0)</f>
        <v>0</v>
      </c>
      <c r="P512" s="13">
        <f t="shared" ref="P512:P525" si="408">N512+O512</f>
        <v>0</v>
      </c>
      <c r="Q512" s="13">
        <f t="shared" ref="Q512:Q525" si="409">K512-P512</f>
        <v>0</v>
      </c>
      <c r="R512" s="13">
        <f t="shared" ref="R512:R525" si="410">S512-K512</f>
        <v>0</v>
      </c>
      <c r="S512" s="14">
        <f t="shared" ref="S512:S525" si="411">K512</f>
        <v>0</v>
      </c>
      <c r="T512" s="86"/>
      <c r="U512" s="64">
        <f t="shared" ref="U512:U525" si="412">MAX(K512-SUM(V512:Y512),0)</f>
        <v>0</v>
      </c>
      <c r="V512" s="103"/>
      <c r="W512" s="103"/>
      <c r="X512" s="103"/>
      <c r="Y512" s="103"/>
      <c r="Z512" s="105">
        <f t="shared" ref="Z512:Z652" si="413">K512-SUM(U512:Y512)</f>
        <v>0</v>
      </c>
      <c r="AA512" s="111"/>
    </row>
    <row r="513" spans="1:27" x14ac:dyDescent="0.2">
      <c r="A513" s="116">
        <v>4541</v>
      </c>
      <c r="B513" s="122" t="s">
        <v>107</v>
      </c>
      <c r="C513" s="15"/>
      <c r="D513" s="35"/>
      <c r="E513" s="141">
        <v>1</v>
      </c>
      <c r="F513" s="142"/>
      <c r="G513" s="143">
        <f t="shared" si="404"/>
        <v>1</v>
      </c>
      <c r="H513" s="141">
        <v>1</v>
      </c>
      <c r="I513" s="142" t="s">
        <v>273</v>
      </c>
      <c r="J513" s="144">
        <f>SUMIF(exportMMB!D:D,budgetMMB!A513,exportMMB!F:F)</f>
        <v>0</v>
      </c>
      <c r="K513" s="64">
        <f t="shared" si="405"/>
        <v>0</v>
      </c>
      <c r="N513" s="13">
        <f t="shared" si="406"/>
        <v>0</v>
      </c>
      <c r="O513" s="13">
        <f t="shared" si="407"/>
        <v>0</v>
      </c>
      <c r="P513" s="13">
        <f t="shared" si="408"/>
        <v>0</v>
      </c>
      <c r="Q513" s="13">
        <f t="shared" si="409"/>
        <v>0</v>
      </c>
      <c r="R513" s="13">
        <f t="shared" si="410"/>
        <v>0</v>
      </c>
      <c r="S513" s="14">
        <f t="shared" si="411"/>
        <v>0</v>
      </c>
      <c r="T513" s="86"/>
      <c r="U513" s="64">
        <f t="shared" si="412"/>
        <v>0</v>
      </c>
      <c r="V513" s="103"/>
      <c r="W513" s="103"/>
      <c r="X513" s="103"/>
      <c r="Y513" s="103"/>
      <c r="Z513" s="105">
        <f t="shared" si="413"/>
        <v>0</v>
      </c>
      <c r="AA513" s="111"/>
    </row>
    <row r="514" spans="1:27" x14ac:dyDescent="0.2">
      <c r="A514" s="116">
        <v>4542</v>
      </c>
      <c r="B514" s="122" t="s">
        <v>108</v>
      </c>
      <c r="C514" s="15"/>
      <c r="D514" s="35"/>
      <c r="E514" s="141">
        <v>1</v>
      </c>
      <c r="F514" s="142"/>
      <c r="G514" s="143">
        <f t="shared" si="404"/>
        <v>1</v>
      </c>
      <c r="H514" s="141">
        <v>1</v>
      </c>
      <c r="I514" s="142" t="s">
        <v>226</v>
      </c>
      <c r="J514" s="144">
        <f>SUMIF(exportMMB!D:D,budgetMMB!A514,exportMMB!F:F)</f>
        <v>0</v>
      </c>
      <c r="K514" s="64">
        <f t="shared" si="405"/>
        <v>0</v>
      </c>
      <c r="N514" s="13">
        <f t="shared" si="406"/>
        <v>0</v>
      </c>
      <c r="O514" s="13">
        <f t="shared" si="407"/>
        <v>0</v>
      </c>
      <c r="P514" s="13">
        <f t="shared" si="408"/>
        <v>0</v>
      </c>
      <c r="Q514" s="13">
        <f t="shared" si="409"/>
        <v>0</v>
      </c>
      <c r="R514" s="13">
        <f t="shared" si="410"/>
        <v>0</v>
      </c>
      <c r="S514" s="14">
        <f t="shared" si="411"/>
        <v>0</v>
      </c>
      <c r="T514" s="86"/>
      <c r="U514" s="64">
        <f t="shared" si="412"/>
        <v>0</v>
      </c>
      <c r="V514" s="103"/>
      <c r="W514" s="103"/>
      <c r="X514" s="103"/>
      <c r="Y514" s="103"/>
      <c r="Z514" s="105">
        <f t="shared" si="413"/>
        <v>0</v>
      </c>
      <c r="AA514" s="111"/>
    </row>
    <row r="515" spans="1:27" x14ac:dyDescent="0.2">
      <c r="A515" s="116">
        <v>4543</v>
      </c>
      <c r="B515" s="122" t="s">
        <v>663</v>
      </c>
      <c r="C515" s="15"/>
      <c r="D515" s="35"/>
      <c r="E515" s="141">
        <v>1</v>
      </c>
      <c r="F515" s="142"/>
      <c r="G515" s="143">
        <f t="shared" ref="G515:G522" si="414">SUM(D515:F515)</f>
        <v>1</v>
      </c>
      <c r="H515" s="141">
        <v>1</v>
      </c>
      <c r="I515" s="142" t="s">
        <v>552</v>
      </c>
      <c r="J515" s="144">
        <f>SUMIF(exportMMB!D:D,budgetMMB!A515,exportMMB!F:F)</f>
        <v>0</v>
      </c>
      <c r="K515" s="64">
        <f t="shared" si="405"/>
        <v>0</v>
      </c>
      <c r="N515" s="13">
        <f t="shared" si="406"/>
        <v>0</v>
      </c>
      <c r="O515" s="13">
        <f t="shared" si="407"/>
        <v>0</v>
      </c>
      <c r="P515" s="13">
        <f t="shared" si="408"/>
        <v>0</v>
      </c>
      <c r="Q515" s="13">
        <f t="shared" si="409"/>
        <v>0</v>
      </c>
      <c r="R515" s="13">
        <f t="shared" si="410"/>
        <v>0</v>
      </c>
      <c r="S515" s="14">
        <f t="shared" si="411"/>
        <v>0</v>
      </c>
      <c r="T515" s="86"/>
      <c r="U515" s="64">
        <f t="shared" si="412"/>
        <v>0</v>
      </c>
      <c r="V515" s="103"/>
      <c r="W515" s="103"/>
      <c r="X515" s="103"/>
      <c r="Y515" s="103"/>
      <c r="Z515" s="105">
        <f t="shared" si="413"/>
        <v>0</v>
      </c>
      <c r="AA515" s="111"/>
    </row>
    <row r="516" spans="1:27" x14ac:dyDescent="0.2">
      <c r="A516" s="116">
        <v>4544</v>
      </c>
      <c r="B516" s="122" t="s">
        <v>794</v>
      </c>
      <c r="C516" s="15"/>
      <c r="D516" s="35"/>
      <c r="E516" s="141">
        <v>1</v>
      </c>
      <c r="F516" s="142"/>
      <c r="G516" s="143">
        <f t="shared" si="414"/>
        <v>1</v>
      </c>
      <c r="H516" s="141">
        <v>1</v>
      </c>
      <c r="I516" s="142" t="s">
        <v>226</v>
      </c>
      <c r="J516" s="144">
        <f>SUMIF(exportMMB!D:D,budgetMMB!A516,exportMMB!F:F)</f>
        <v>0</v>
      </c>
      <c r="K516" s="64">
        <f t="shared" si="405"/>
        <v>0</v>
      </c>
      <c r="N516" s="13">
        <f t="shared" si="406"/>
        <v>0</v>
      </c>
      <c r="O516" s="13">
        <f t="shared" si="407"/>
        <v>0</v>
      </c>
      <c r="P516" s="13">
        <f t="shared" si="408"/>
        <v>0</v>
      </c>
      <c r="Q516" s="13">
        <f t="shared" si="409"/>
        <v>0</v>
      </c>
      <c r="R516" s="13">
        <f t="shared" si="410"/>
        <v>0</v>
      </c>
      <c r="S516" s="14">
        <f t="shared" si="411"/>
        <v>0</v>
      </c>
      <c r="T516" s="86"/>
      <c r="U516" s="64">
        <f t="shared" si="412"/>
        <v>0</v>
      </c>
      <c r="V516" s="103"/>
      <c r="W516" s="103"/>
      <c r="X516" s="103"/>
      <c r="Y516" s="103"/>
      <c r="Z516" s="105">
        <f t="shared" si="413"/>
        <v>0</v>
      </c>
      <c r="AA516" s="111"/>
    </row>
    <row r="517" spans="1:27" x14ac:dyDescent="0.2">
      <c r="A517" s="116">
        <v>4546</v>
      </c>
      <c r="B517" s="122" t="s">
        <v>795</v>
      </c>
      <c r="C517" s="15"/>
      <c r="D517" s="35"/>
      <c r="E517" s="141">
        <v>1</v>
      </c>
      <c r="F517" s="142"/>
      <c r="G517" s="143">
        <f t="shared" si="414"/>
        <v>1</v>
      </c>
      <c r="H517" s="141">
        <v>1</v>
      </c>
      <c r="I517" s="142" t="s">
        <v>226</v>
      </c>
      <c r="J517" s="144">
        <f>SUMIF(exportMMB!D:D,budgetMMB!A517,exportMMB!F:F)</f>
        <v>0</v>
      </c>
      <c r="K517" s="64">
        <f t="shared" si="405"/>
        <v>0</v>
      </c>
      <c r="N517" s="13">
        <f t="shared" si="406"/>
        <v>0</v>
      </c>
      <c r="O517" s="13">
        <f t="shared" si="407"/>
        <v>0</v>
      </c>
      <c r="P517" s="13">
        <f t="shared" si="408"/>
        <v>0</v>
      </c>
      <c r="Q517" s="13">
        <f t="shared" si="409"/>
        <v>0</v>
      </c>
      <c r="R517" s="13">
        <f t="shared" si="410"/>
        <v>0</v>
      </c>
      <c r="S517" s="14">
        <f t="shared" si="411"/>
        <v>0</v>
      </c>
      <c r="T517" s="86"/>
      <c r="U517" s="64">
        <f t="shared" si="412"/>
        <v>0</v>
      </c>
      <c r="V517" s="103"/>
      <c r="W517" s="103"/>
      <c r="X517" s="103"/>
      <c r="Y517" s="103"/>
      <c r="Z517" s="105">
        <f t="shared" si="413"/>
        <v>0</v>
      </c>
      <c r="AA517" s="111"/>
    </row>
    <row r="518" spans="1:27" x14ac:dyDescent="0.2">
      <c r="A518" s="116">
        <v>4549</v>
      </c>
      <c r="B518" s="122" t="s">
        <v>109</v>
      </c>
      <c r="C518" s="15"/>
      <c r="D518" s="35"/>
      <c r="E518" s="141">
        <v>1</v>
      </c>
      <c r="F518" s="142"/>
      <c r="G518" s="143">
        <f t="shared" si="414"/>
        <v>1</v>
      </c>
      <c r="H518" s="141">
        <v>1</v>
      </c>
      <c r="I518" s="142" t="s">
        <v>226</v>
      </c>
      <c r="J518" s="144">
        <f>SUMIF(exportMMB!D:D,budgetMMB!A518,exportMMB!F:F)</f>
        <v>0</v>
      </c>
      <c r="K518" s="64">
        <f t="shared" si="405"/>
        <v>0</v>
      </c>
      <c r="N518" s="13">
        <f t="shared" si="406"/>
        <v>0</v>
      </c>
      <c r="O518" s="13">
        <f t="shared" si="407"/>
        <v>0</v>
      </c>
      <c r="P518" s="13">
        <f t="shared" si="408"/>
        <v>0</v>
      </c>
      <c r="Q518" s="13">
        <f t="shared" si="409"/>
        <v>0</v>
      </c>
      <c r="R518" s="13">
        <f t="shared" si="410"/>
        <v>0</v>
      </c>
      <c r="S518" s="14">
        <f t="shared" si="411"/>
        <v>0</v>
      </c>
      <c r="T518" s="86"/>
      <c r="U518" s="64">
        <f t="shared" si="412"/>
        <v>0</v>
      </c>
      <c r="V518" s="103"/>
      <c r="W518" s="103"/>
      <c r="X518" s="103"/>
      <c r="Y518" s="103"/>
      <c r="Z518" s="105">
        <f t="shared" si="413"/>
        <v>0</v>
      </c>
      <c r="AA518" s="111"/>
    </row>
    <row r="519" spans="1:27" x14ac:dyDescent="0.2">
      <c r="A519" s="116">
        <v>4560</v>
      </c>
      <c r="B519" s="122" t="s">
        <v>110</v>
      </c>
      <c r="C519" s="15"/>
      <c r="D519" s="35"/>
      <c r="E519" s="141">
        <v>1</v>
      </c>
      <c r="F519" s="142"/>
      <c r="G519" s="143">
        <f t="shared" si="414"/>
        <v>1</v>
      </c>
      <c r="H519" s="141">
        <v>1</v>
      </c>
      <c r="I519" s="142" t="s">
        <v>226</v>
      </c>
      <c r="J519" s="144">
        <f>SUMIF(exportMMB!D:D,budgetMMB!A519,exportMMB!F:F)</f>
        <v>0</v>
      </c>
      <c r="K519" s="64">
        <f t="shared" si="405"/>
        <v>0</v>
      </c>
      <c r="N519" s="13">
        <f t="shared" si="406"/>
        <v>0</v>
      </c>
      <c r="O519" s="13">
        <f t="shared" si="407"/>
        <v>0</v>
      </c>
      <c r="P519" s="13">
        <f t="shared" si="408"/>
        <v>0</v>
      </c>
      <c r="Q519" s="13">
        <f t="shared" si="409"/>
        <v>0</v>
      </c>
      <c r="R519" s="13">
        <f t="shared" si="410"/>
        <v>0</v>
      </c>
      <c r="S519" s="14">
        <f t="shared" si="411"/>
        <v>0</v>
      </c>
      <c r="T519" s="86"/>
      <c r="U519" s="64">
        <f t="shared" si="412"/>
        <v>0</v>
      </c>
      <c r="V519" s="103"/>
      <c r="W519" s="103"/>
      <c r="X519" s="103"/>
      <c r="Y519" s="103"/>
      <c r="Z519" s="105">
        <f t="shared" si="413"/>
        <v>0</v>
      </c>
      <c r="AA519" s="111"/>
    </row>
    <row r="520" spans="1:27" x14ac:dyDescent="0.2">
      <c r="A520" s="116">
        <v>4561</v>
      </c>
      <c r="B520" s="122" t="s">
        <v>111</v>
      </c>
      <c r="C520" s="15"/>
      <c r="D520" s="35"/>
      <c r="E520" s="141">
        <v>1</v>
      </c>
      <c r="F520" s="142"/>
      <c r="G520" s="143">
        <f t="shared" si="414"/>
        <v>1</v>
      </c>
      <c r="H520" s="141">
        <v>1</v>
      </c>
      <c r="I520" s="142" t="s">
        <v>226</v>
      </c>
      <c r="J520" s="144">
        <f>SUMIF(exportMMB!D:D,budgetMMB!A520,exportMMB!F:F)</f>
        <v>0</v>
      </c>
      <c r="K520" s="64">
        <f t="shared" si="405"/>
        <v>0</v>
      </c>
      <c r="N520" s="13">
        <f t="shared" si="406"/>
        <v>0</v>
      </c>
      <c r="O520" s="13">
        <f t="shared" si="407"/>
        <v>0</v>
      </c>
      <c r="P520" s="13">
        <f t="shared" si="408"/>
        <v>0</v>
      </c>
      <c r="Q520" s="13">
        <f t="shared" si="409"/>
        <v>0</v>
      </c>
      <c r="R520" s="13">
        <f t="shared" si="410"/>
        <v>0</v>
      </c>
      <c r="S520" s="14">
        <f t="shared" si="411"/>
        <v>0</v>
      </c>
      <c r="T520" s="86"/>
      <c r="U520" s="64">
        <f t="shared" si="412"/>
        <v>0</v>
      </c>
      <c r="V520" s="103"/>
      <c r="W520" s="103"/>
      <c r="X520" s="103"/>
      <c r="Y520" s="103"/>
      <c r="Z520" s="105">
        <f t="shared" si="413"/>
        <v>0</v>
      </c>
      <c r="AA520" s="111"/>
    </row>
    <row r="521" spans="1:27" x14ac:dyDescent="0.2">
      <c r="A521" s="116">
        <v>4562</v>
      </c>
      <c r="B521" s="122" t="s">
        <v>112</v>
      </c>
      <c r="C521" s="15"/>
      <c r="D521" s="35"/>
      <c r="E521" s="141">
        <v>1</v>
      </c>
      <c r="F521" s="142"/>
      <c r="G521" s="143">
        <f t="shared" si="414"/>
        <v>1</v>
      </c>
      <c r="H521" s="141">
        <v>1</v>
      </c>
      <c r="I521" s="142" t="s">
        <v>226</v>
      </c>
      <c r="J521" s="144">
        <f>SUMIF(exportMMB!D:D,budgetMMB!A521,exportMMB!F:F)</f>
        <v>0</v>
      </c>
      <c r="K521" s="64">
        <f t="shared" si="405"/>
        <v>0</v>
      </c>
      <c r="N521" s="13">
        <f t="shared" si="406"/>
        <v>0</v>
      </c>
      <c r="O521" s="13">
        <f t="shared" si="407"/>
        <v>0</v>
      </c>
      <c r="P521" s="13">
        <f t="shared" si="408"/>
        <v>0</v>
      </c>
      <c r="Q521" s="13">
        <f t="shared" si="409"/>
        <v>0</v>
      </c>
      <c r="R521" s="13">
        <f t="shared" si="410"/>
        <v>0</v>
      </c>
      <c r="S521" s="14">
        <f t="shared" si="411"/>
        <v>0</v>
      </c>
      <c r="T521" s="86"/>
      <c r="U521" s="64">
        <f t="shared" si="412"/>
        <v>0</v>
      </c>
      <c r="V521" s="103"/>
      <c r="W521" s="103"/>
      <c r="X521" s="103"/>
      <c r="Y521" s="103"/>
      <c r="Z521" s="105">
        <f t="shared" si="413"/>
        <v>0</v>
      </c>
      <c r="AA521" s="111"/>
    </row>
    <row r="522" spans="1:27" x14ac:dyDescent="0.2">
      <c r="A522" s="116">
        <v>4563</v>
      </c>
      <c r="B522" s="122" t="s">
        <v>113</v>
      </c>
      <c r="C522" s="15"/>
      <c r="D522" s="35"/>
      <c r="E522" s="141">
        <v>1</v>
      </c>
      <c r="F522" s="142"/>
      <c r="G522" s="143">
        <f t="shared" si="414"/>
        <v>1</v>
      </c>
      <c r="H522" s="141">
        <v>1</v>
      </c>
      <c r="I522" s="142" t="s">
        <v>226</v>
      </c>
      <c r="J522" s="144">
        <f>SUMIF(exportMMB!D:D,budgetMMB!A522,exportMMB!F:F)</f>
        <v>0</v>
      </c>
      <c r="K522" s="64">
        <f t="shared" si="405"/>
        <v>0</v>
      </c>
      <c r="N522" s="13">
        <f t="shared" si="406"/>
        <v>0</v>
      </c>
      <c r="O522" s="13">
        <f t="shared" si="407"/>
        <v>0</v>
      </c>
      <c r="P522" s="13">
        <f t="shared" si="408"/>
        <v>0</v>
      </c>
      <c r="Q522" s="13">
        <f t="shared" si="409"/>
        <v>0</v>
      </c>
      <c r="R522" s="13">
        <f t="shared" si="410"/>
        <v>0</v>
      </c>
      <c r="S522" s="14">
        <f t="shared" si="411"/>
        <v>0</v>
      </c>
      <c r="T522" s="86"/>
      <c r="U522" s="64">
        <f t="shared" si="412"/>
        <v>0</v>
      </c>
      <c r="V522" s="103"/>
      <c r="W522" s="103"/>
      <c r="X522" s="103"/>
      <c r="Y522" s="103"/>
      <c r="Z522" s="105">
        <f t="shared" si="413"/>
        <v>0</v>
      </c>
      <c r="AA522" s="111"/>
    </row>
    <row r="523" spans="1:27" x14ac:dyDescent="0.2">
      <c r="A523" s="116">
        <v>4575</v>
      </c>
      <c r="B523" s="122" t="s">
        <v>793</v>
      </c>
      <c r="C523" s="15"/>
      <c r="D523" s="35"/>
      <c r="E523" s="141">
        <v>1</v>
      </c>
      <c r="F523" s="142"/>
      <c r="G523" s="143">
        <f t="shared" ref="G523:G525" si="415">SUM(D523:F523)</f>
        <v>1</v>
      </c>
      <c r="H523" s="141">
        <v>1</v>
      </c>
      <c r="I523" s="142" t="s">
        <v>226</v>
      </c>
      <c r="J523" s="144">
        <f>SUMIF(exportMMB!D:D,budgetMMB!A523,exportMMB!F:F)</f>
        <v>0</v>
      </c>
      <c r="K523" s="64">
        <f t="shared" si="405"/>
        <v>0</v>
      </c>
      <c r="N523" s="13">
        <f t="shared" si="406"/>
        <v>0</v>
      </c>
      <c r="O523" s="13">
        <f t="shared" si="407"/>
        <v>0</v>
      </c>
      <c r="P523" s="13">
        <f t="shared" si="408"/>
        <v>0</v>
      </c>
      <c r="Q523" s="13">
        <f t="shared" si="409"/>
        <v>0</v>
      </c>
      <c r="R523" s="13">
        <f t="shared" si="410"/>
        <v>0</v>
      </c>
      <c r="S523" s="14">
        <f t="shared" si="411"/>
        <v>0</v>
      </c>
      <c r="T523" s="86"/>
      <c r="U523" s="64">
        <f t="shared" si="412"/>
        <v>0</v>
      </c>
      <c r="V523" s="103"/>
      <c r="W523" s="103"/>
      <c r="X523" s="103"/>
      <c r="Y523" s="103"/>
      <c r="Z523" s="105">
        <f t="shared" si="413"/>
        <v>0</v>
      </c>
      <c r="AA523" s="103">
        <f t="shared" ref="AA523:AA524" si="416">U523</f>
        <v>0</v>
      </c>
    </row>
    <row r="524" spans="1:27" x14ac:dyDescent="0.2">
      <c r="A524" s="116" t="s">
        <v>380</v>
      </c>
      <c r="B524" s="122" t="s">
        <v>307</v>
      </c>
      <c r="C524" s="15"/>
      <c r="D524" s="35"/>
      <c r="E524" s="141">
        <v>1</v>
      </c>
      <c r="F524" s="142"/>
      <c r="G524" s="143">
        <f t="shared" si="415"/>
        <v>1</v>
      </c>
      <c r="H524" s="141">
        <v>1</v>
      </c>
      <c r="I524" s="142" t="s">
        <v>226</v>
      </c>
      <c r="J524" s="144">
        <f>SUMIF(exportMMB!D:D,budgetMMB!A524,exportMMB!F:F)</f>
        <v>0</v>
      </c>
      <c r="K524" s="64">
        <f t="shared" si="405"/>
        <v>0</v>
      </c>
      <c r="N524" s="13">
        <f t="shared" si="406"/>
        <v>0</v>
      </c>
      <c r="O524" s="13">
        <f t="shared" si="407"/>
        <v>0</v>
      </c>
      <c r="P524" s="13">
        <f t="shared" si="408"/>
        <v>0</v>
      </c>
      <c r="Q524" s="13">
        <f t="shared" si="409"/>
        <v>0</v>
      </c>
      <c r="R524" s="13">
        <f t="shared" si="410"/>
        <v>0</v>
      </c>
      <c r="S524" s="14">
        <f t="shared" si="411"/>
        <v>0</v>
      </c>
      <c r="T524" s="86"/>
      <c r="U524" s="64">
        <f t="shared" si="412"/>
        <v>0</v>
      </c>
      <c r="V524" s="103"/>
      <c r="W524" s="103"/>
      <c r="X524" s="103"/>
      <c r="Y524" s="103"/>
      <c r="Z524" s="105">
        <f t="shared" si="413"/>
        <v>0</v>
      </c>
      <c r="AA524" s="103">
        <f t="shared" si="416"/>
        <v>0</v>
      </c>
    </row>
    <row r="525" spans="1:27" x14ac:dyDescent="0.2">
      <c r="A525" s="116">
        <v>4594</v>
      </c>
      <c r="B525" s="122" t="s">
        <v>114</v>
      </c>
      <c r="C525" s="15"/>
      <c r="D525" s="35"/>
      <c r="E525" s="141">
        <v>1</v>
      </c>
      <c r="F525" s="142"/>
      <c r="G525" s="143">
        <f t="shared" si="415"/>
        <v>1</v>
      </c>
      <c r="H525" s="141">
        <v>1</v>
      </c>
      <c r="I525" s="142" t="s">
        <v>226</v>
      </c>
      <c r="J525" s="144">
        <f>SUMIF(exportMMB!D:D,budgetMMB!A525,exportMMB!F:F)</f>
        <v>0</v>
      </c>
      <c r="K525" s="64">
        <f t="shared" si="405"/>
        <v>0</v>
      </c>
      <c r="N525" s="13">
        <f t="shared" si="406"/>
        <v>0</v>
      </c>
      <c r="O525" s="13">
        <f t="shared" si="407"/>
        <v>0</v>
      </c>
      <c r="P525" s="13">
        <f t="shared" si="408"/>
        <v>0</v>
      </c>
      <c r="Q525" s="13">
        <f t="shared" si="409"/>
        <v>0</v>
      </c>
      <c r="R525" s="13">
        <f t="shared" si="410"/>
        <v>0</v>
      </c>
      <c r="S525" s="14">
        <f t="shared" si="411"/>
        <v>0</v>
      </c>
      <c r="T525" s="86"/>
      <c r="U525" s="64">
        <f t="shared" si="412"/>
        <v>0</v>
      </c>
      <c r="V525" s="103"/>
      <c r="W525" s="103"/>
      <c r="X525" s="103"/>
      <c r="Y525" s="103"/>
      <c r="Z525" s="105">
        <f t="shared" si="413"/>
        <v>0</v>
      </c>
      <c r="AA525" s="111"/>
    </row>
    <row r="526" spans="1:27" x14ac:dyDescent="0.2">
      <c r="A526" s="116"/>
      <c r="B526" s="124" t="s">
        <v>265</v>
      </c>
      <c r="C526" s="15"/>
      <c r="D526" s="38"/>
      <c r="E526" s="141"/>
      <c r="F526" s="142"/>
      <c r="G526" s="143"/>
      <c r="H526" s="141"/>
      <c r="I526" s="142"/>
      <c r="J526" s="144"/>
      <c r="K526" s="66">
        <f t="shared" ref="K526:Z526" si="417">SUM(K512:K525)</f>
        <v>0</v>
      </c>
      <c r="L526" s="22"/>
      <c r="M526" s="22"/>
      <c r="N526" s="22">
        <f t="shared" si="417"/>
        <v>0</v>
      </c>
      <c r="O526" s="22">
        <f t="shared" si="417"/>
        <v>0</v>
      </c>
      <c r="P526" s="22">
        <f t="shared" si="417"/>
        <v>0</v>
      </c>
      <c r="Q526" s="22">
        <f t="shared" si="417"/>
        <v>0</v>
      </c>
      <c r="R526" s="22">
        <f t="shared" si="417"/>
        <v>0</v>
      </c>
      <c r="S526" s="23">
        <f t="shared" si="417"/>
        <v>0</v>
      </c>
      <c r="T526" s="85">
        <f t="shared" si="417"/>
        <v>0</v>
      </c>
      <c r="U526" s="66">
        <f t="shared" si="417"/>
        <v>0</v>
      </c>
      <c r="V526" s="112">
        <f t="shared" si="417"/>
        <v>0</v>
      </c>
      <c r="W526" s="112">
        <f t="shared" si="417"/>
        <v>0</v>
      </c>
      <c r="X526" s="112"/>
      <c r="Y526" s="112">
        <f t="shared" si="417"/>
        <v>0</v>
      </c>
      <c r="Z526" s="66">
        <f t="shared" si="417"/>
        <v>0</v>
      </c>
      <c r="AA526" s="112">
        <f>SUM(AA512:AA525)</f>
        <v>0</v>
      </c>
    </row>
    <row r="527" spans="1:27" x14ac:dyDescent="0.2">
      <c r="A527" s="62"/>
      <c r="B527" s="122"/>
      <c r="C527" s="15"/>
      <c r="E527" s="141"/>
      <c r="F527" s="142"/>
      <c r="G527" s="143"/>
      <c r="H527" s="141"/>
      <c r="I527" s="141"/>
      <c r="J527" s="144"/>
      <c r="P527" s="13"/>
      <c r="T527" s="86"/>
      <c r="U527" s="64"/>
      <c r="V527" s="103"/>
      <c r="W527" s="103"/>
      <c r="X527" s="103"/>
      <c r="Y527" s="103"/>
      <c r="AA527" s="103"/>
    </row>
    <row r="528" spans="1:27" x14ac:dyDescent="0.2">
      <c r="A528" s="118">
        <v>4600</v>
      </c>
      <c r="B528" s="98" t="s">
        <v>900</v>
      </c>
      <c r="C528" s="15"/>
      <c r="D528" s="35"/>
      <c r="E528" s="141"/>
      <c r="F528" s="142"/>
      <c r="G528" s="143"/>
      <c r="H528" s="141"/>
      <c r="I528" s="142"/>
      <c r="J528" s="144"/>
      <c r="P528" s="13"/>
      <c r="T528" s="86"/>
      <c r="U528" s="64"/>
      <c r="V528" s="103"/>
      <c r="W528" s="103"/>
      <c r="X528" s="103"/>
      <c r="Y528" s="103"/>
      <c r="AA528" s="103"/>
    </row>
    <row r="529" spans="1:27" x14ac:dyDescent="0.2">
      <c r="A529" s="116">
        <v>4601</v>
      </c>
      <c r="B529" s="122" t="s">
        <v>820</v>
      </c>
      <c r="C529" s="15"/>
      <c r="D529" s="35"/>
      <c r="E529" s="141">
        <v>1</v>
      </c>
      <c r="F529" s="142"/>
      <c r="G529" s="143">
        <f t="shared" ref="G529:G534" si="418">SUM(D529:F529)</f>
        <v>1</v>
      </c>
      <c r="H529" s="141">
        <v>1</v>
      </c>
      <c r="I529" s="142" t="s">
        <v>226</v>
      </c>
      <c r="J529" s="144">
        <f>SUMIF(exportMMB!D:D,budgetMMB!A529,exportMMB!F:F)</f>
        <v>0</v>
      </c>
      <c r="K529" s="64">
        <f t="shared" ref="K529:K544" si="419">G529*H529*J529</f>
        <v>0</v>
      </c>
      <c r="N529" s="13">
        <f t="shared" ref="N529:N544" si="420">L529+M529</f>
        <v>0</v>
      </c>
      <c r="O529" s="13">
        <f t="shared" ref="O529:O544" si="421">MAX(K529-N529,0)</f>
        <v>0</v>
      </c>
      <c r="P529" s="13">
        <f t="shared" ref="P529:P544" si="422">N529+O529</f>
        <v>0</v>
      </c>
      <c r="Q529" s="13">
        <f t="shared" ref="Q529:Q544" si="423">K529-P529</f>
        <v>0</v>
      </c>
      <c r="R529" s="13">
        <f t="shared" ref="R529:R544" si="424">S529-K529</f>
        <v>0</v>
      </c>
      <c r="S529" s="14">
        <f t="shared" ref="S529:S544" si="425">K529</f>
        <v>0</v>
      </c>
      <c r="T529" s="86"/>
      <c r="U529" s="64">
        <f t="shared" ref="U529:U544" si="426">MAX(K529-SUM(V529:Y529),0)</f>
        <v>0</v>
      </c>
      <c r="V529" s="103"/>
      <c r="W529" s="103"/>
      <c r="X529" s="103"/>
      <c r="Y529" s="103"/>
      <c r="Z529" s="105">
        <f t="shared" ref="Z529:Z544" si="427">K529-SUM(U529:Y529)</f>
        <v>0</v>
      </c>
      <c r="AA529" s="103">
        <f t="shared" ref="AA529:AA544" si="428">U529</f>
        <v>0</v>
      </c>
    </row>
    <row r="530" spans="1:27" x14ac:dyDescent="0.2">
      <c r="A530" s="116">
        <v>4602</v>
      </c>
      <c r="B530" s="122" t="s">
        <v>19</v>
      </c>
      <c r="C530" s="15"/>
      <c r="D530" s="35"/>
      <c r="E530" s="141">
        <v>1</v>
      </c>
      <c r="F530" s="142"/>
      <c r="G530" s="143">
        <f t="shared" si="418"/>
        <v>1</v>
      </c>
      <c r="H530" s="141">
        <v>1</v>
      </c>
      <c r="I530" s="142" t="s">
        <v>226</v>
      </c>
      <c r="J530" s="144">
        <f>SUMIF(exportMMB!D:D,budgetMMB!A530,exportMMB!F:F)</f>
        <v>0</v>
      </c>
      <c r="K530" s="64">
        <f t="shared" si="419"/>
        <v>0</v>
      </c>
      <c r="N530" s="13">
        <f t="shared" si="420"/>
        <v>0</v>
      </c>
      <c r="O530" s="13">
        <f t="shared" si="421"/>
        <v>0</v>
      </c>
      <c r="P530" s="13">
        <f t="shared" si="422"/>
        <v>0</v>
      </c>
      <c r="Q530" s="13">
        <f t="shared" si="423"/>
        <v>0</v>
      </c>
      <c r="R530" s="13">
        <f t="shared" si="424"/>
        <v>0</v>
      </c>
      <c r="S530" s="14">
        <f t="shared" si="425"/>
        <v>0</v>
      </c>
      <c r="T530" s="86"/>
      <c r="U530" s="64">
        <f t="shared" si="426"/>
        <v>0</v>
      </c>
      <c r="V530" s="103"/>
      <c r="W530" s="103"/>
      <c r="X530" s="103"/>
      <c r="Y530" s="103"/>
      <c r="Z530" s="105">
        <f t="shared" si="427"/>
        <v>0</v>
      </c>
      <c r="AA530" s="103">
        <f t="shared" si="428"/>
        <v>0</v>
      </c>
    </row>
    <row r="531" spans="1:27" x14ac:dyDescent="0.2">
      <c r="A531" s="116">
        <v>4605</v>
      </c>
      <c r="B531" s="122" t="s">
        <v>821</v>
      </c>
      <c r="C531" s="15"/>
      <c r="D531" s="35"/>
      <c r="E531" s="141">
        <v>1</v>
      </c>
      <c r="F531" s="142"/>
      <c r="G531" s="143">
        <f t="shared" si="418"/>
        <v>1</v>
      </c>
      <c r="H531" s="141">
        <v>1</v>
      </c>
      <c r="I531" s="142" t="s">
        <v>226</v>
      </c>
      <c r="J531" s="144">
        <f>SUMIF(exportMMB!D:D,budgetMMB!A531,exportMMB!F:F)</f>
        <v>0</v>
      </c>
      <c r="K531" s="64">
        <f t="shared" si="419"/>
        <v>0</v>
      </c>
      <c r="N531" s="13">
        <f t="shared" si="420"/>
        <v>0</v>
      </c>
      <c r="O531" s="13">
        <f t="shared" si="421"/>
        <v>0</v>
      </c>
      <c r="P531" s="13">
        <f t="shared" si="422"/>
        <v>0</v>
      </c>
      <c r="Q531" s="13">
        <f t="shared" si="423"/>
        <v>0</v>
      </c>
      <c r="R531" s="13">
        <f t="shared" si="424"/>
        <v>0</v>
      </c>
      <c r="S531" s="14">
        <f t="shared" si="425"/>
        <v>0</v>
      </c>
      <c r="T531" s="86"/>
      <c r="U531" s="64">
        <f t="shared" si="426"/>
        <v>0</v>
      </c>
      <c r="V531" s="103"/>
      <c r="W531" s="103"/>
      <c r="X531" s="103"/>
      <c r="Y531" s="103"/>
      <c r="Z531" s="105">
        <f t="shared" si="427"/>
        <v>0</v>
      </c>
      <c r="AA531" s="103">
        <f t="shared" si="428"/>
        <v>0</v>
      </c>
    </row>
    <row r="532" spans="1:27" x14ac:dyDescent="0.2">
      <c r="A532" s="116">
        <v>4606</v>
      </c>
      <c r="B532" s="122" t="s">
        <v>822</v>
      </c>
      <c r="C532" s="15"/>
      <c r="D532" s="35"/>
      <c r="E532" s="141">
        <v>1</v>
      </c>
      <c r="F532" s="142"/>
      <c r="G532" s="143">
        <f t="shared" si="418"/>
        <v>1</v>
      </c>
      <c r="H532" s="141">
        <v>1</v>
      </c>
      <c r="I532" s="142" t="s">
        <v>226</v>
      </c>
      <c r="J532" s="144">
        <f>SUMIF(exportMMB!D:D,budgetMMB!A532,exportMMB!F:F)</f>
        <v>0</v>
      </c>
      <c r="K532" s="64">
        <f t="shared" si="419"/>
        <v>0</v>
      </c>
      <c r="N532" s="13">
        <f t="shared" si="420"/>
        <v>0</v>
      </c>
      <c r="O532" s="13">
        <f t="shared" si="421"/>
        <v>0</v>
      </c>
      <c r="P532" s="13">
        <f t="shared" si="422"/>
        <v>0</v>
      </c>
      <c r="Q532" s="13">
        <f t="shared" si="423"/>
        <v>0</v>
      </c>
      <c r="R532" s="13">
        <f t="shared" si="424"/>
        <v>0</v>
      </c>
      <c r="S532" s="14">
        <f t="shared" si="425"/>
        <v>0</v>
      </c>
      <c r="T532" s="86"/>
      <c r="U532" s="64">
        <f t="shared" si="426"/>
        <v>0</v>
      </c>
      <c r="V532" s="103"/>
      <c r="W532" s="103"/>
      <c r="X532" s="103"/>
      <c r="Y532" s="103"/>
      <c r="Z532" s="105">
        <f t="shared" si="427"/>
        <v>0</v>
      </c>
      <c r="AA532" s="103">
        <f t="shared" si="428"/>
        <v>0</v>
      </c>
    </row>
    <row r="533" spans="1:27" x14ac:dyDescent="0.2">
      <c r="A533" s="116">
        <v>4610</v>
      </c>
      <c r="B533" s="122" t="s">
        <v>823</v>
      </c>
      <c r="C533" s="15"/>
      <c r="D533" s="35"/>
      <c r="E533" s="141">
        <v>1</v>
      </c>
      <c r="F533" s="142"/>
      <c r="G533" s="143">
        <f t="shared" si="418"/>
        <v>1</v>
      </c>
      <c r="H533" s="141">
        <v>1</v>
      </c>
      <c r="I533" s="142" t="s">
        <v>226</v>
      </c>
      <c r="J533" s="144">
        <f>SUMIF(exportMMB!D:D,budgetMMB!A533,exportMMB!F:F)</f>
        <v>0</v>
      </c>
      <c r="K533" s="64">
        <f t="shared" si="419"/>
        <v>0</v>
      </c>
      <c r="N533" s="13">
        <f t="shared" si="420"/>
        <v>0</v>
      </c>
      <c r="O533" s="13">
        <f t="shared" si="421"/>
        <v>0</v>
      </c>
      <c r="P533" s="13">
        <f t="shared" si="422"/>
        <v>0</v>
      </c>
      <c r="Q533" s="13">
        <f t="shared" si="423"/>
        <v>0</v>
      </c>
      <c r="R533" s="13">
        <f t="shared" si="424"/>
        <v>0</v>
      </c>
      <c r="S533" s="14">
        <f t="shared" si="425"/>
        <v>0</v>
      </c>
      <c r="T533" s="86"/>
      <c r="U533" s="64">
        <f t="shared" si="426"/>
        <v>0</v>
      </c>
      <c r="V533" s="103"/>
      <c r="W533" s="103"/>
      <c r="X533" s="103"/>
      <c r="Y533" s="103"/>
      <c r="Z533" s="105">
        <f t="shared" si="427"/>
        <v>0</v>
      </c>
      <c r="AA533" s="103">
        <f t="shared" si="428"/>
        <v>0</v>
      </c>
    </row>
    <row r="534" spans="1:27" x14ac:dyDescent="0.2">
      <c r="A534" s="116">
        <v>4611</v>
      </c>
      <c r="B534" s="122" t="s">
        <v>824</v>
      </c>
      <c r="C534" s="15"/>
      <c r="D534" s="35"/>
      <c r="E534" s="141">
        <v>1</v>
      </c>
      <c r="F534" s="142"/>
      <c r="G534" s="143">
        <f t="shared" si="418"/>
        <v>1</v>
      </c>
      <c r="H534" s="141">
        <v>1</v>
      </c>
      <c r="I534" s="142" t="s">
        <v>226</v>
      </c>
      <c r="J534" s="144">
        <f>SUMIF(exportMMB!D:D,budgetMMB!A534,exportMMB!F:F)</f>
        <v>0</v>
      </c>
      <c r="K534" s="64">
        <f t="shared" si="419"/>
        <v>0</v>
      </c>
      <c r="N534" s="13">
        <f t="shared" si="420"/>
        <v>0</v>
      </c>
      <c r="O534" s="13">
        <f t="shared" si="421"/>
        <v>0</v>
      </c>
      <c r="P534" s="13">
        <f t="shared" si="422"/>
        <v>0</v>
      </c>
      <c r="Q534" s="13">
        <f t="shared" si="423"/>
        <v>0</v>
      </c>
      <c r="R534" s="13">
        <f t="shared" si="424"/>
        <v>0</v>
      </c>
      <c r="S534" s="14">
        <f t="shared" si="425"/>
        <v>0</v>
      </c>
      <c r="T534" s="86"/>
      <c r="U534" s="64">
        <f t="shared" si="426"/>
        <v>0</v>
      </c>
      <c r="V534" s="103"/>
      <c r="W534" s="103"/>
      <c r="X534" s="103"/>
      <c r="Y534" s="103"/>
      <c r="Z534" s="105">
        <f t="shared" si="427"/>
        <v>0</v>
      </c>
      <c r="AA534" s="103">
        <f t="shared" si="428"/>
        <v>0</v>
      </c>
    </row>
    <row r="535" spans="1:27" x14ac:dyDescent="0.2">
      <c r="A535" s="116">
        <v>4612</v>
      </c>
      <c r="B535" s="122" t="s">
        <v>825</v>
      </c>
      <c r="C535" s="15"/>
      <c r="D535" s="35"/>
      <c r="E535" s="141">
        <v>1</v>
      </c>
      <c r="F535" s="142"/>
      <c r="G535" s="143">
        <f t="shared" ref="G535:G542" si="429">SUM(D535:F535)</f>
        <v>1</v>
      </c>
      <c r="H535" s="141">
        <v>1</v>
      </c>
      <c r="I535" s="142" t="s">
        <v>226</v>
      </c>
      <c r="J535" s="144">
        <f>SUMIF(exportMMB!D:D,budgetMMB!A535,exportMMB!F:F)</f>
        <v>0</v>
      </c>
      <c r="K535" s="64">
        <f t="shared" si="419"/>
        <v>0</v>
      </c>
      <c r="N535" s="13">
        <f t="shared" si="420"/>
        <v>0</v>
      </c>
      <c r="O535" s="13">
        <f t="shared" si="421"/>
        <v>0</v>
      </c>
      <c r="P535" s="13">
        <f t="shared" si="422"/>
        <v>0</v>
      </c>
      <c r="Q535" s="13">
        <f t="shared" si="423"/>
        <v>0</v>
      </c>
      <c r="R535" s="13">
        <f t="shared" si="424"/>
        <v>0</v>
      </c>
      <c r="S535" s="14">
        <f t="shared" si="425"/>
        <v>0</v>
      </c>
      <c r="T535" s="86"/>
      <c r="U535" s="64">
        <f t="shared" si="426"/>
        <v>0</v>
      </c>
      <c r="V535" s="103"/>
      <c r="W535" s="103"/>
      <c r="X535" s="103"/>
      <c r="Y535" s="103"/>
      <c r="Z535" s="105">
        <f t="shared" si="427"/>
        <v>0</v>
      </c>
      <c r="AA535" s="103">
        <f t="shared" si="428"/>
        <v>0</v>
      </c>
    </row>
    <row r="536" spans="1:27" x14ac:dyDescent="0.2">
      <c r="A536" s="116">
        <v>4613</v>
      </c>
      <c r="B536" s="122" t="s">
        <v>826</v>
      </c>
      <c r="C536" s="15"/>
      <c r="D536" s="35"/>
      <c r="E536" s="141">
        <v>1</v>
      </c>
      <c r="F536" s="142"/>
      <c r="G536" s="143">
        <f t="shared" si="429"/>
        <v>1</v>
      </c>
      <c r="H536" s="141">
        <v>1</v>
      </c>
      <c r="I536" s="142" t="s">
        <v>226</v>
      </c>
      <c r="J536" s="144">
        <f>SUMIF(exportMMB!D:D,budgetMMB!A536,exportMMB!F:F)</f>
        <v>0</v>
      </c>
      <c r="K536" s="64">
        <f t="shared" si="419"/>
        <v>0</v>
      </c>
      <c r="N536" s="13">
        <f t="shared" si="420"/>
        <v>0</v>
      </c>
      <c r="O536" s="13">
        <f t="shared" si="421"/>
        <v>0</v>
      </c>
      <c r="P536" s="13">
        <f t="shared" si="422"/>
        <v>0</v>
      </c>
      <c r="Q536" s="13">
        <f t="shared" si="423"/>
        <v>0</v>
      </c>
      <c r="R536" s="13">
        <f t="shared" si="424"/>
        <v>0</v>
      </c>
      <c r="S536" s="14">
        <f t="shared" si="425"/>
        <v>0</v>
      </c>
      <c r="T536" s="86"/>
      <c r="U536" s="64">
        <f t="shared" si="426"/>
        <v>0</v>
      </c>
      <c r="V536" s="103"/>
      <c r="W536" s="103"/>
      <c r="X536" s="103"/>
      <c r="Y536" s="103"/>
      <c r="Z536" s="105">
        <f t="shared" si="427"/>
        <v>0</v>
      </c>
      <c r="AA536" s="103">
        <f t="shared" si="428"/>
        <v>0</v>
      </c>
    </row>
    <row r="537" spans="1:27" x14ac:dyDescent="0.2">
      <c r="A537" s="116">
        <v>4614</v>
      </c>
      <c r="B537" s="122" t="s">
        <v>827</v>
      </c>
      <c r="C537" s="15"/>
      <c r="D537" s="35"/>
      <c r="E537" s="141">
        <v>1</v>
      </c>
      <c r="F537" s="142"/>
      <c r="G537" s="143">
        <f t="shared" si="429"/>
        <v>1</v>
      </c>
      <c r="H537" s="141">
        <v>1</v>
      </c>
      <c r="I537" s="142" t="s">
        <v>226</v>
      </c>
      <c r="J537" s="144">
        <f>SUMIF(exportMMB!D:D,budgetMMB!A537,exportMMB!F:F)</f>
        <v>0</v>
      </c>
      <c r="K537" s="64">
        <f t="shared" si="419"/>
        <v>0</v>
      </c>
      <c r="N537" s="13">
        <f t="shared" si="420"/>
        <v>0</v>
      </c>
      <c r="O537" s="13">
        <f t="shared" si="421"/>
        <v>0</v>
      </c>
      <c r="P537" s="13">
        <f t="shared" si="422"/>
        <v>0</v>
      </c>
      <c r="Q537" s="13">
        <f t="shared" si="423"/>
        <v>0</v>
      </c>
      <c r="R537" s="13">
        <f t="shared" si="424"/>
        <v>0</v>
      </c>
      <c r="S537" s="14">
        <f t="shared" si="425"/>
        <v>0</v>
      </c>
      <c r="T537" s="86"/>
      <c r="U537" s="64">
        <f t="shared" si="426"/>
        <v>0</v>
      </c>
      <c r="V537" s="103"/>
      <c r="W537" s="103"/>
      <c r="X537" s="103"/>
      <c r="Y537" s="103"/>
      <c r="Z537" s="105">
        <f t="shared" si="427"/>
        <v>0</v>
      </c>
      <c r="AA537" s="103">
        <f t="shared" si="428"/>
        <v>0</v>
      </c>
    </row>
    <row r="538" spans="1:27" x14ac:dyDescent="0.2">
      <c r="A538" s="116">
        <v>4620</v>
      </c>
      <c r="B538" s="122" t="s">
        <v>828</v>
      </c>
      <c r="C538" s="15"/>
      <c r="D538" s="35"/>
      <c r="E538" s="141">
        <v>1</v>
      </c>
      <c r="F538" s="142"/>
      <c r="G538" s="143">
        <f t="shared" si="429"/>
        <v>1</v>
      </c>
      <c r="H538" s="141">
        <v>1</v>
      </c>
      <c r="I538" s="142" t="s">
        <v>226</v>
      </c>
      <c r="J538" s="144">
        <f>SUMIF(exportMMB!D:D,budgetMMB!A538,exportMMB!F:F)</f>
        <v>0</v>
      </c>
      <c r="K538" s="64">
        <f t="shared" si="419"/>
        <v>0</v>
      </c>
      <c r="N538" s="13">
        <f t="shared" si="420"/>
        <v>0</v>
      </c>
      <c r="O538" s="13">
        <f t="shared" si="421"/>
        <v>0</v>
      </c>
      <c r="P538" s="13">
        <f t="shared" si="422"/>
        <v>0</v>
      </c>
      <c r="Q538" s="13">
        <f t="shared" si="423"/>
        <v>0</v>
      </c>
      <c r="R538" s="13">
        <f t="shared" si="424"/>
        <v>0</v>
      </c>
      <c r="S538" s="14">
        <f t="shared" si="425"/>
        <v>0</v>
      </c>
      <c r="T538" s="86"/>
      <c r="U538" s="64">
        <f t="shared" si="426"/>
        <v>0</v>
      </c>
      <c r="V538" s="103"/>
      <c r="W538" s="103"/>
      <c r="X538" s="103"/>
      <c r="Y538" s="103"/>
      <c r="Z538" s="105">
        <f t="shared" si="427"/>
        <v>0</v>
      </c>
      <c r="AA538" s="103">
        <f t="shared" si="428"/>
        <v>0</v>
      </c>
    </row>
    <row r="539" spans="1:27" x14ac:dyDescent="0.2">
      <c r="A539" s="116">
        <v>4630</v>
      </c>
      <c r="B539" s="122" t="s">
        <v>829</v>
      </c>
      <c r="C539" s="15"/>
      <c r="D539" s="35"/>
      <c r="E539" s="141">
        <v>1</v>
      </c>
      <c r="F539" s="142"/>
      <c r="G539" s="143">
        <f t="shared" si="429"/>
        <v>1</v>
      </c>
      <c r="H539" s="141">
        <v>1</v>
      </c>
      <c r="I539" s="142" t="s">
        <v>226</v>
      </c>
      <c r="J539" s="144">
        <f>SUMIF(exportMMB!D:D,budgetMMB!A539,exportMMB!F:F)</f>
        <v>0</v>
      </c>
      <c r="K539" s="64">
        <f t="shared" si="419"/>
        <v>0</v>
      </c>
      <c r="N539" s="13">
        <f t="shared" si="420"/>
        <v>0</v>
      </c>
      <c r="O539" s="13">
        <f t="shared" si="421"/>
        <v>0</v>
      </c>
      <c r="P539" s="13">
        <f t="shared" si="422"/>
        <v>0</v>
      </c>
      <c r="Q539" s="13">
        <f t="shared" si="423"/>
        <v>0</v>
      </c>
      <c r="R539" s="13">
        <f t="shared" si="424"/>
        <v>0</v>
      </c>
      <c r="S539" s="14">
        <f t="shared" si="425"/>
        <v>0</v>
      </c>
      <c r="T539" s="86"/>
      <c r="U539" s="64">
        <f t="shared" si="426"/>
        <v>0</v>
      </c>
      <c r="V539" s="103"/>
      <c r="W539" s="103"/>
      <c r="X539" s="103"/>
      <c r="Y539" s="103"/>
      <c r="Z539" s="105">
        <f t="shared" si="427"/>
        <v>0</v>
      </c>
      <c r="AA539" s="103">
        <f t="shared" si="428"/>
        <v>0</v>
      </c>
    </row>
    <row r="540" spans="1:27" x14ac:dyDescent="0.2">
      <c r="A540" s="116">
        <v>4631</v>
      </c>
      <c r="B540" s="122" t="s">
        <v>830</v>
      </c>
      <c r="C540" s="15"/>
      <c r="D540" s="35"/>
      <c r="E540" s="141">
        <v>1</v>
      </c>
      <c r="F540" s="142"/>
      <c r="G540" s="143">
        <f t="shared" si="429"/>
        <v>1</v>
      </c>
      <c r="H540" s="141">
        <v>1</v>
      </c>
      <c r="I540" s="142" t="s">
        <v>226</v>
      </c>
      <c r="J540" s="144">
        <f>SUMIF(exportMMB!D:D,budgetMMB!A540,exportMMB!F:F)</f>
        <v>0</v>
      </c>
      <c r="K540" s="64">
        <f t="shared" si="419"/>
        <v>0</v>
      </c>
      <c r="N540" s="13">
        <f t="shared" si="420"/>
        <v>0</v>
      </c>
      <c r="O540" s="13">
        <f t="shared" si="421"/>
        <v>0</v>
      </c>
      <c r="P540" s="13">
        <f t="shared" si="422"/>
        <v>0</v>
      </c>
      <c r="Q540" s="13">
        <f t="shared" si="423"/>
        <v>0</v>
      </c>
      <c r="R540" s="13">
        <f t="shared" si="424"/>
        <v>0</v>
      </c>
      <c r="S540" s="14">
        <f t="shared" si="425"/>
        <v>0</v>
      </c>
      <c r="T540" s="86"/>
      <c r="U540" s="64">
        <f t="shared" si="426"/>
        <v>0</v>
      </c>
      <c r="V540" s="103"/>
      <c r="W540" s="103"/>
      <c r="X540" s="103"/>
      <c r="Y540" s="103"/>
      <c r="Z540" s="105">
        <f t="shared" si="427"/>
        <v>0</v>
      </c>
      <c r="AA540" s="103">
        <f t="shared" si="428"/>
        <v>0</v>
      </c>
    </row>
    <row r="541" spans="1:27" x14ac:dyDescent="0.2">
      <c r="A541" s="116">
        <v>4632</v>
      </c>
      <c r="B541" s="122" t="s">
        <v>831</v>
      </c>
      <c r="C541" s="15"/>
      <c r="D541" s="35"/>
      <c r="E541" s="141">
        <v>1</v>
      </c>
      <c r="F541" s="142"/>
      <c r="G541" s="143">
        <f t="shared" si="429"/>
        <v>1</v>
      </c>
      <c r="H541" s="141">
        <v>1</v>
      </c>
      <c r="I541" s="142" t="s">
        <v>226</v>
      </c>
      <c r="J541" s="144">
        <f>SUMIF(exportMMB!D:D,budgetMMB!A541,exportMMB!F:F)</f>
        <v>0</v>
      </c>
      <c r="K541" s="64">
        <f t="shared" si="419"/>
        <v>0</v>
      </c>
      <c r="N541" s="13">
        <f t="shared" si="420"/>
        <v>0</v>
      </c>
      <c r="O541" s="13">
        <f t="shared" si="421"/>
        <v>0</v>
      </c>
      <c r="P541" s="13">
        <f t="shared" si="422"/>
        <v>0</v>
      </c>
      <c r="Q541" s="13">
        <f t="shared" si="423"/>
        <v>0</v>
      </c>
      <c r="R541" s="13">
        <f t="shared" si="424"/>
        <v>0</v>
      </c>
      <c r="S541" s="14">
        <f t="shared" si="425"/>
        <v>0</v>
      </c>
      <c r="T541" s="86"/>
      <c r="U541" s="64">
        <f t="shared" si="426"/>
        <v>0</v>
      </c>
      <c r="V541" s="103"/>
      <c r="W541" s="103"/>
      <c r="X541" s="103"/>
      <c r="Y541" s="103"/>
      <c r="Z541" s="105">
        <f t="shared" si="427"/>
        <v>0</v>
      </c>
      <c r="AA541" s="103">
        <f t="shared" si="428"/>
        <v>0</v>
      </c>
    </row>
    <row r="542" spans="1:27" x14ac:dyDescent="0.2">
      <c r="A542" s="116">
        <v>4640</v>
      </c>
      <c r="B542" s="122" t="s">
        <v>832</v>
      </c>
      <c r="C542" s="15"/>
      <c r="D542" s="35"/>
      <c r="E542" s="141">
        <v>1</v>
      </c>
      <c r="F542" s="142"/>
      <c r="G542" s="143">
        <f t="shared" si="429"/>
        <v>1</v>
      </c>
      <c r="H542" s="141">
        <v>1</v>
      </c>
      <c r="I542" s="142" t="s">
        <v>226</v>
      </c>
      <c r="J542" s="144">
        <f>SUMIF(exportMMB!D:D,budgetMMB!A542,exportMMB!F:F)</f>
        <v>0</v>
      </c>
      <c r="K542" s="64">
        <f t="shared" si="419"/>
        <v>0</v>
      </c>
      <c r="N542" s="13">
        <f t="shared" si="420"/>
        <v>0</v>
      </c>
      <c r="O542" s="13">
        <f t="shared" si="421"/>
        <v>0</v>
      </c>
      <c r="P542" s="13">
        <f t="shared" si="422"/>
        <v>0</v>
      </c>
      <c r="Q542" s="13">
        <f t="shared" si="423"/>
        <v>0</v>
      </c>
      <c r="R542" s="13">
        <f t="shared" si="424"/>
        <v>0</v>
      </c>
      <c r="S542" s="14">
        <f t="shared" si="425"/>
        <v>0</v>
      </c>
      <c r="T542" s="86"/>
      <c r="U542" s="64">
        <f t="shared" si="426"/>
        <v>0</v>
      </c>
      <c r="V542" s="103"/>
      <c r="W542" s="103"/>
      <c r="X542" s="103"/>
      <c r="Y542" s="103"/>
      <c r="Z542" s="105">
        <f t="shared" si="427"/>
        <v>0</v>
      </c>
      <c r="AA542" s="103">
        <f t="shared" si="428"/>
        <v>0</v>
      </c>
    </row>
    <row r="543" spans="1:27" x14ac:dyDescent="0.2">
      <c r="A543" s="116">
        <v>4645</v>
      </c>
      <c r="B543" s="122" t="s">
        <v>833</v>
      </c>
      <c r="C543" s="15"/>
      <c r="D543" s="35"/>
      <c r="E543" s="141">
        <v>1</v>
      </c>
      <c r="F543" s="142"/>
      <c r="G543" s="143">
        <f t="shared" ref="G543:G544" si="430">SUM(D543:F543)</f>
        <v>1</v>
      </c>
      <c r="H543" s="141">
        <v>1</v>
      </c>
      <c r="I543" s="142" t="s">
        <v>226</v>
      </c>
      <c r="J543" s="144">
        <f>SUMIF(exportMMB!D:D,budgetMMB!A543,exportMMB!F:F)</f>
        <v>0</v>
      </c>
      <c r="K543" s="64">
        <f t="shared" si="419"/>
        <v>0</v>
      </c>
      <c r="N543" s="13">
        <f t="shared" si="420"/>
        <v>0</v>
      </c>
      <c r="O543" s="13">
        <f t="shared" si="421"/>
        <v>0</v>
      </c>
      <c r="P543" s="13">
        <f t="shared" si="422"/>
        <v>0</v>
      </c>
      <c r="Q543" s="13">
        <f t="shared" si="423"/>
        <v>0</v>
      </c>
      <c r="R543" s="13">
        <f t="shared" si="424"/>
        <v>0</v>
      </c>
      <c r="S543" s="14">
        <f t="shared" si="425"/>
        <v>0</v>
      </c>
      <c r="T543" s="86"/>
      <c r="U543" s="64">
        <f t="shared" si="426"/>
        <v>0</v>
      </c>
      <c r="V543" s="103"/>
      <c r="W543" s="103"/>
      <c r="X543" s="103"/>
      <c r="Y543" s="103"/>
      <c r="Z543" s="105">
        <f t="shared" si="427"/>
        <v>0</v>
      </c>
      <c r="AA543" s="103">
        <f t="shared" si="428"/>
        <v>0</v>
      </c>
    </row>
    <row r="544" spans="1:27" x14ac:dyDescent="0.2">
      <c r="A544" s="116">
        <v>4646</v>
      </c>
      <c r="B544" s="122" t="s">
        <v>834</v>
      </c>
      <c r="C544" s="15"/>
      <c r="D544" s="35"/>
      <c r="E544" s="141">
        <v>1</v>
      </c>
      <c r="F544" s="142"/>
      <c r="G544" s="143">
        <f t="shared" si="430"/>
        <v>1</v>
      </c>
      <c r="H544" s="141">
        <v>1</v>
      </c>
      <c r="I544" s="142" t="s">
        <v>226</v>
      </c>
      <c r="J544" s="144">
        <f>SUMIF(exportMMB!D:D,budgetMMB!A544,exportMMB!F:F)</f>
        <v>0</v>
      </c>
      <c r="K544" s="64">
        <f t="shared" si="419"/>
        <v>0</v>
      </c>
      <c r="N544" s="13">
        <f t="shared" si="420"/>
        <v>0</v>
      </c>
      <c r="O544" s="13">
        <f t="shared" si="421"/>
        <v>0</v>
      </c>
      <c r="P544" s="13">
        <f t="shared" si="422"/>
        <v>0</v>
      </c>
      <c r="Q544" s="13">
        <f t="shared" si="423"/>
        <v>0</v>
      </c>
      <c r="R544" s="13">
        <f t="shared" si="424"/>
        <v>0</v>
      </c>
      <c r="S544" s="14">
        <f t="shared" si="425"/>
        <v>0</v>
      </c>
      <c r="T544" s="86"/>
      <c r="U544" s="64">
        <f t="shared" si="426"/>
        <v>0</v>
      </c>
      <c r="V544" s="103"/>
      <c r="W544" s="103"/>
      <c r="X544" s="103"/>
      <c r="Y544" s="103"/>
      <c r="Z544" s="105">
        <f t="shared" si="427"/>
        <v>0</v>
      </c>
      <c r="AA544" s="103">
        <f t="shared" si="428"/>
        <v>0</v>
      </c>
    </row>
    <row r="545" spans="1:27" x14ac:dyDescent="0.2">
      <c r="A545" s="116"/>
      <c r="B545" s="124" t="s">
        <v>265</v>
      </c>
      <c r="C545" s="15"/>
      <c r="D545" s="38"/>
      <c r="E545" s="141"/>
      <c r="F545" s="142"/>
      <c r="G545" s="143"/>
      <c r="H545" s="141"/>
      <c r="I545" s="142"/>
      <c r="J545" s="144"/>
      <c r="K545" s="66">
        <f>SUM(K529:K544)</f>
        <v>0</v>
      </c>
      <c r="L545" s="22"/>
      <c r="M545" s="22"/>
      <c r="N545" s="22">
        <f t="shared" ref="N545:AA545" si="431">SUM(N529:N544)</f>
        <v>0</v>
      </c>
      <c r="O545" s="22">
        <f t="shared" si="431"/>
        <v>0</v>
      </c>
      <c r="P545" s="22">
        <f t="shared" si="431"/>
        <v>0</v>
      </c>
      <c r="Q545" s="22">
        <f t="shared" si="431"/>
        <v>0</v>
      </c>
      <c r="R545" s="22">
        <f t="shared" si="431"/>
        <v>0</v>
      </c>
      <c r="S545" s="23">
        <f t="shared" si="431"/>
        <v>0</v>
      </c>
      <c r="T545" s="85">
        <f t="shared" si="431"/>
        <v>0</v>
      </c>
      <c r="U545" s="66">
        <f t="shared" si="431"/>
        <v>0</v>
      </c>
      <c r="V545" s="112">
        <f t="shared" si="431"/>
        <v>0</v>
      </c>
      <c r="W545" s="112">
        <f t="shared" si="431"/>
        <v>0</v>
      </c>
      <c r="X545" s="112"/>
      <c r="Y545" s="112">
        <f t="shared" si="431"/>
        <v>0</v>
      </c>
      <c r="Z545" s="105">
        <f t="shared" si="431"/>
        <v>0</v>
      </c>
      <c r="AA545" s="112">
        <f t="shared" si="431"/>
        <v>0</v>
      </c>
    </row>
    <row r="546" spans="1:27" x14ac:dyDescent="0.2">
      <c r="A546" s="62"/>
      <c r="B546" s="122"/>
      <c r="C546" s="15"/>
      <c r="E546" s="141"/>
      <c r="F546" s="142"/>
      <c r="G546" s="143"/>
      <c r="H546" s="141"/>
      <c r="I546" s="141"/>
      <c r="J546" s="144"/>
      <c r="P546" s="13"/>
      <c r="T546" s="86"/>
      <c r="U546" s="64"/>
      <c r="V546" s="103"/>
      <c r="W546" s="103"/>
      <c r="X546" s="103"/>
      <c r="Y546" s="103"/>
      <c r="AA546" s="103"/>
    </row>
    <row r="547" spans="1:27" x14ac:dyDescent="0.2">
      <c r="A547" s="118">
        <v>4650</v>
      </c>
      <c r="B547" s="98" t="s">
        <v>835</v>
      </c>
      <c r="C547" s="15"/>
      <c r="D547" s="35"/>
      <c r="E547" s="141"/>
      <c r="F547" s="142"/>
      <c r="G547" s="143"/>
      <c r="H547" s="141"/>
      <c r="I547" s="142"/>
      <c r="J547" s="144"/>
      <c r="P547" s="13"/>
      <c r="T547" s="86"/>
      <c r="U547" s="64"/>
      <c r="V547" s="103"/>
      <c r="W547" s="103"/>
      <c r="X547" s="103"/>
      <c r="Y547" s="103"/>
      <c r="AA547" s="103"/>
    </row>
    <row r="548" spans="1:27" x14ac:dyDescent="0.2">
      <c r="A548" s="116">
        <v>4651</v>
      </c>
      <c r="B548" s="122" t="s">
        <v>836</v>
      </c>
      <c r="C548" s="15"/>
      <c r="D548" s="35"/>
      <c r="E548" s="141">
        <v>1</v>
      </c>
      <c r="F548" s="142"/>
      <c r="G548" s="143">
        <f t="shared" ref="G548" si="432">SUM(D548:F548)</f>
        <v>1</v>
      </c>
      <c r="H548" s="141">
        <v>1</v>
      </c>
      <c r="I548" s="142" t="s">
        <v>226</v>
      </c>
      <c r="J548" s="144">
        <f>SUMIF(exportMMB!D:D,budgetMMB!A548,exportMMB!F:F)</f>
        <v>0</v>
      </c>
      <c r="K548" s="64">
        <f t="shared" ref="K548:K558" si="433">G548*H548*J548</f>
        <v>0</v>
      </c>
      <c r="N548" s="13">
        <f t="shared" ref="N548:N558" si="434">L548+M548</f>
        <v>0</v>
      </c>
      <c r="O548" s="13">
        <f t="shared" ref="O548:O558" si="435">MAX(K548-N548,0)</f>
        <v>0</v>
      </c>
      <c r="P548" s="13">
        <f t="shared" ref="P548:P558" si="436">N548+O548</f>
        <v>0</v>
      </c>
      <c r="Q548" s="13">
        <f t="shared" ref="Q548:Q558" si="437">K548-P548</f>
        <v>0</v>
      </c>
      <c r="R548" s="13">
        <f t="shared" ref="R548:R558" si="438">S548-K548</f>
        <v>0</v>
      </c>
      <c r="S548" s="14">
        <f t="shared" ref="S548:S558" si="439">K548</f>
        <v>0</v>
      </c>
      <c r="T548" s="86"/>
      <c r="U548" s="64">
        <f t="shared" ref="U548:U558" si="440">MAX(K548-SUM(V548:Y548),0)</f>
        <v>0</v>
      </c>
      <c r="V548" s="103"/>
      <c r="W548" s="103"/>
      <c r="X548" s="103"/>
      <c r="Y548" s="103"/>
      <c r="Z548" s="105">
        <f t="shared" ref="Z548:Z558" si="441">K548-SUM(U548:Y548)</f>
        <v>0</v>
      </c>
      <c r="AA548" s="103">
        <f t="shared" ref="AA548:AA558" si="442">U548</f>
        <v>0</v>
      </c>
    </row>
    <row r="549" spans="1:27" x14ac:dyDescent="0.2">
      <c r="A549" s="116">
        <v>4652</v>
      </c>
      <c r="B549" s="122" t="s">
        <v>837</v>
      </c>
      <c r="C549" s="15"/>
      <c r="D549" s="35"/>
      <c r="E549" s="141">
        <v>1</v>
      </c>
      <c r="F549" s="142"/>
      <c r="G549" s="143">
        <f t="shared" ref="G549:G554" si="443">SUM(D549:F549)</f>
        <v>1</v>
      </c>
      <c r="H549" s="141">
        <v>1</v>
      </c>
      <c r="I549" s="142" t="s">
        <v>226</v>
      </c>
      <c r="J549" s="144">
        <f>SUMIF(exportMMB!D:D,budgetMMB!A549,exportMMB!F:F)</f>
        <v>0</v>
      </c>
      <c r="K549" s="64">
        <f t="shared" si="433"/>
        <v>0</v>
      </c>
      <c r="N549" s="13">
        <f t="shared" si="434"/>
        <v>0</v>
      </c>
      <c r="O549" s="13">
        <f t="shared" si="435"/>
        <v>0</v>
      </c>
      <c r="P549" s="13">
        <f t="shared" si="436"/>
        <v>0</v>
      </c>
      <c r="Q549" s="13">
        <f t="shared" si="437"/>
        <v>0</v>
      </c>
      <c r="R549" s="13">
        <f t="shared" si="438"/>
        <v>0</v>
      </c>
      <c r="S549" s="14">
        <f t="shared" si="439"/>
        <v>0</v>
      </c>
      <c r="T549" s="86"/>
      <c r="U549" s="64">
        <f t="shared" si="440"/>
        <v>0</v>
      </c>
      <c r="V549" s="103"/>
      <c r="W549" s="103"/>
      <c r="X549" s="103"/>
      <c r="Y549" s="103"/>
      <c r="Z549" s="105">
        <f t="shared" si="441"/>
        <v>0</v>
      </c>
      <c r="AA549" s="103">
        <f t="shared" si="442"/>
        <v>0</v>
      </c>
    </row>
    <row r="550" spans="1:27" x14ac:dyDescent="0.2">
      <c r="A550" s="116">
        <v>4653</v>
      </c>
      <c r="B550" s="122" t="s">
        <v>838</v>
      </c>
      <c r="C550" s="15"/>
      <c r="D550" s="35"/>
      <c r="E550" s="141">
        <v>1</v>
      </c>
      <c r="F550" s="142"/>
      <c r="G550" s="143">
        <f t="shared" si="443"/>
        <v>1</v>
      </c>
      <c r="H550" s="141">
        <v>1</v>
      </c>
      <c r="I550" s="142" t="s">
        <v>226</v>
      </c>
      <c r="J550" s="144">
        <f>SUMIF(exportMMB!D:D,budgetMMB!A550,exportMMB!F:F)</f>
        <v>0</v>
      </c>
      <c r="K550" s="64">
        <f t="shared" si="433"/>
        <v>0</v>
      </c>
      <c r="N550" s="13">
        <f t="shared" si="434"/>
        <v>0</v>
      </c>
      <c r="O550" s="13">
        <f t="shared" si="435"/>
        <v>0</v>
      </c>
      <c r="P550" s="13">
        <f t="shared" si="436"/>
        <v>0</v>
      </c>
      <c r="Q550" s="13">
        <f t="shared" si="437"/>
        <v>0</v>
      </c>
      <c r="R550" s="13">
        <f t="shared" si="438"/>
        <v>0</v>
      </c>
      <c r="S550" s="14">
        <f t="shared" si="439"/>
        <v>0</v>
      </c>
      <c r="T550" s="86"/>
      <c r="U550" s="64">
        <f t="shared" si="440"/>
        <v>0</v>
      </c>
      <c r="V550" s="103"/>
      <c r="W550" s="103"/>
      <c r="X550" s="103"/>
      <c r="Y550" s="103"/>
      <c r="Z550" s="105">
        <f t="shared" si="441"/>
        <v>0</v>
      </c>
      <c r="AA550" s="103">
        <f t="shared" si="442"/>
        <v>0</v>
      </c>
    </row>
    <row r="551" spans="1:27" x14ac:dyDescent="0.2">
      <c r="A551" s="116">
        <v>4654</v>
      </c>
      <c r="B551" s="122" t="s">
        <v>839</v>
      </c>
      <c r="C551" s="15"/>
      <c r="D551" s="35"/>
      <c r="E551" s="141">
        <v>1</v>
      </c>
      <c r="F551" s="142"/>
      <c r="G551" s="143">
        <f t="shared" si="443"/>
        <v>1</v>
      </c>
      <c r="H551" s="141">
        <v>1</v>
      </c>
      <c r="I551" s="142" t="s">
        <v>226</v>
      </c>
      <c r="J551" s="144">
        <f>SUMIF(exportMMB!D:D,budgetMMB!A551,exportMMB!F:F)</f>
        <v>0</v>
      </c>
      <c r="K551" s="64">
        <f t="shared" si="433"/>
        <v>0</v>
      </c>
      <c r="N551" s="13">
        <f t="shared" si="434"/>
        <v>0</v>
      </c>
      <c r="O551" s="13">
        <f t="shared" si="435"/>
        <v>0</v>
      </c>
      <c r="P551" s="13">
        <f t="shared" si="436"/>
        <v>0</v>
      </c>
      <c r="Q551" s="13">
        <f t="shared" si="437"/>
        <v>0</v>
      </c>
      <c r="R551" s="13">
        <f t="shared" si="438"/>
        <v>0</v>
      </c>
      <c r="S551" s="14">
        <f t="shared" si="439"/>
        <v>0</v>
      </c>
      <c r="T551" s="86"/>
      <c r="U551" s="64">
        <f t="shared" si="440"/>
        <v>0</v>
      </c>
      <c r="V551" s="103"/>
      <c r="W551" s="103"/>
      <c r="X551" s="103"/>
      <c r="Y551" s="103"/>
      <c r="Z551" s="105">
        <f t="shared" si="441"/>
        <v>0</v>
      </c>
      <c r="AA551" s="103">
        <f t="shared" si="442"/>
        <v>0</v>
      </c>
    </row>
    <row r="552" spans="1:27" x14ac:dyDescent="0.2">
      <c r="A552" s="116">
        <v>4660</v>
      </c>
      <c r="B552" s="122" t="s">
        <v>840</v>
      </c>
      <c r="C552" s="15"/>
      <c r="D552" s="35"/>
      <c r="E552" s="141">
        <v>1</v>
      </c>
      <c r="F552" s="142"/>
      <c r="G552" s="143">
        <f t="shared" si="443"/>
        <v>1</v>
      </c>
      <c r="H552" s="141">
        <v>1</v>
      </c>
      <c r="I552" s="142" t="s">
        <v>226</v>
      </c>
      <c r="J552" s="144">
        <f>SUMIF(exportMMB!D:D,budgetMMB!A552,exportMMB!F:F)</f>
        <v>0</v>
      </c>
      <c r="K552" s="64">
        <f t="shared" si="433"/>
        <v>0</v>
      </c>
      <c r="N552" s="13">
        <f t="shared" si="434"/>
        <v>0</v>
      </c>
      <c r="O552" s="13">
        <f t="shared" si="435"/>
        <v>0</v>
      </c>
      <c r="P552" s="13">
        <f t="shared" si="436"/>
        <v>0</v>
      </c>
      <c r="Q552" s="13">
        <f t="shared" si="437"/>
        <v>0</v>
      </c>
      <c r="R552" s="13">
        <f t="shared" si="438"/>
        <v>0</v>
      </c>
      <c r="S552" s="14">
        <f t="shared" si="439"/>
        <v>0</v>
      </c>
      <c r="T552" s="86"/>
      <c r="U552" s="64">
        <f t="shared" si="440"/>
        <v>0</v>
      </c>
      <c r="V552" s="103"/>
      <c r="W552" s="103"/>
      <c r="X552" s="103"/>
      <c r="Y552" s="103"/>
      <c r="Z552" s="105">
        <f t="shared" si="441"/>
        <v>0</v>
      </c>
      <c r="AA552" s="103">
        <f t="shared" si="442"/>
        <v>0</v>
      </c>
    </row>
    <row r="553" spans="1:27" x14ac:dyDescent="0.2">
      <c r="A553" s="116">
        <v>4661</v>
      </c>
      <c r="B553" s="122" t="s">
        <v>841</v>
      </c>
      <c r="C553" s="15"/>
      <c r="D553" s="35"/>
      <c r="E553" s="141">
        <v>1</v>
      </c>
      <c r="F553" s="142"/>
      <c r="G553" s="143">
        <f t="shared" si="443"/>
        <v>1</v>
      </c>
      <c r="H553" s="141">
        <v>1</v>
      </c>
      <c r="I553" s="142" t="s">
        <v>226</v>
      </c>
      <c r="J553" s="144">
        <f>SUMIF(exportMMB!D:D,budgetMMB!A553,exportMMB!F:F)</f>
        <v>0</v>
      </c>
      <c r="K553" s="64">
        <f t="shared" si="433"/>
        <v>0</v>
      </c>
      <c r="N553" s="13">
        <f t="shared" si="434"/>
        <v>0</v>
      </c>
      <c r="O553" s="13">
        <f t="shared" si="435"/>
        <v>0</v>
      </c>
      <c r="P553" s="13">
        <f t="shared" si="436"/>
        <v>0</v>
      </c>
      <c r="Q553" s="13">
        <f t="shared" si="437"/>
        <v>0</v>
      </c>
      <c r="R553" s="13">
        <f t="shared" si="438"/>
        <v>0</v>
      </c>
      <c r="S553" s="14">
        <f t="shared" si="439"/>
        <v>0</v>
      </c>
      <c r="T553" s="86"/>
      <c r="U553" s="64">
        <f t="shared" si="440"/>
        <v>0</v>
      </c>
      <c r="V553" s="103"/>
      <c r="W553" s="103"/>
      <c r="X553" s="103"/>
      <c r="Y553" s="103"/>
      <c r="Z553" s="105">
        <f t="shared" si="441"/>
        <v>0</v>
      </c>
      <c r="AA553" s="103">
        <f t="shared" si="442"/>
        <v>0</v>
      </c>
    </row>
    <row r="554" spans="1:27" x14ac:dyDescent="0.2">
      <c r="A554" s="116">
        <v>4662</v>
      </c>
      <c r="B554" s="122" t="s">
        <v>842</v>
      </c>
      <c r="C554" s="15"/>
      <c r="D554" s="35"/>
      <c r="E554" s="141">
        <v>1</v>
      </c>
      <c r="F554" s="142"/>
      <c r="G554" s="143">
        <f t="shared" si="443"/>
        <v>1</v>
      </c>
      <c r="H554" s="141">
        <v>1</v>
      </c>
      <c r="I554" s="142" t="s">
        <v>226</v>
      </c>
      <c r="J554" s="144">
        <f>SUMIF(exportMMB!D:D,budgetMMB!A554,exportMMB!F:F)</f>
        <v>0</v>
      </c>
      <c r="K554" s="64">
        <f t="shared" si="433"/>
        <v>0</v>
      </c>
      <c r="N554" s="13">
        <f t="shared" si="434"/>
        <v>0</v>
      </c>
      <c r="O554" s="13">
        <f t="shared" si="435"/>
        <v>0</v>
      </c>
      <c r="P554" s="13">
        <f t="shared" si="436"/>
        <v>0</v>
      </c>
      <c r="Q554" s="13">
        <f t="shared" si="437"/>
        <v>0</v>
      </c>
      <c r="R554" s="13">
        <f t="shared" si="438"/>
        <v>0</v>
      </c>
      <c r="S554" s="14">
        <f t="shared" si="439"/>
        <v>0</v>
      </c>
      <c r="T554" s="86"/>
      <c r="U554" s="64">
        <f t="shared" si="440"/>
        <v>0</v>
      </c>
      <c r="V554" s="103"/>
      <c r="W554" s="103"/>
      <c r="X554" s="103"/>
      <c r="Y554" s="103"/>
      <c r="Z554" s="105">
        <f t="shared" si="441"/>
        <v>0</v>
      </c>
      <c r="AA554" s="103">
        <f t="shared" si="442"/>
        <v>0</v>
      </c>
    </row>
    <row r="555" spans="1:27" x14ac:dyDescent="0.2">
      <c r="A555" s="116">
        <v>4663</v>
      </c>
      <c r="B555" s="122" t="s">
        <v>843</v>
      </c>
      <c r="C555" s="15"/>
      <c r="D555" s="35"/>
      <c r="E555" s="141">
        <v>1</v>
      </c>
      <c r="F555" s="142"/>
      <c r="G555" s="143">
        <f t="shared" ref="G555:G562" si="444">SUM(D555:F555)</f>
        <v>1</v>
      </c>
      <c r="H555" s="141">
        <v>1</v>
      </c>
      <c r="I555" s="142" t="s">
        <v>226</v>
      </c>
      <c r="J555" s="144">
        <f>SUMIF(exportMMB!D:D,budgetMMB!A555,exportMMB!F:F)</f>
        <v>0</v>
      </c>
      <c r="K555" s="64">
        <f t="shared" si="433"/>
        <v>0</v>
      </c>
      <c r="N555" s="13">
        <f t="shared" si="434"/>
        <v>0</v>
      </c>
      <c r="O555" s="13">
        <f t="shared" si="435"/>
        <v>0</v>
      </c>
      <c r="P555" s="13">
        <f t="shared" si="436"/>
        <v>0</v>
      </c>
      <c r="Q555" s="13">
        <f t="shared" si="437"/>
        <v>0</v>
      </c>
      <c r="R555" s="13">
        <f t="shared" si="438"/>
        <v>0</v>
      </c>
      <c r="S555" s="14">
        <f t="shared" si="439"/>
        <v>0</v>
      </c>
      <c r="T555" s="86"/>
      <c r="U555" s="64">
        <f t="shared" si="440"/>
        <v>0</v>
      </c>
      <c r="V555" s="103"/>
      <c r="W555" s="103"/>
      <c r="X555" s="103"/>
      <c r="Y555" s="103"/>
      <c r="Z555" s="105">
        <f t="shared" si="441"/>
        <v>0</v>
      </c>
      <c r="AA555" s="103">
        <f t="shared" si="442"/>
        <v>0</v>
      </c>
    </row>
    <row r="556" spans="1:27" x14ac:dyDescent="0.2">
      <c r="A556" s="116">
        <v>4670</v>
      </c>
      <c r="B556" s="122" t="s">
        <v>844</v>
      </c>
      <c r="C556" s="15"/>
      <c r="D556" s="35"/>
      <c r="E556" s="141">
        <v>1</v>
      </c>
      <c r="F556" s="142"/>
      <c r="G556" s="143">
        <f t="shared" si="444"/>
        <v>1</v>
      </c>
      <c r="H556" s="141">
        <v>1</v>
      </c>
      <c r="I556" s="142" t="s">
        <v>226</v>
      </c>
      <c r="J556" s="144">
        <f>SUMIF(exportMMB!D:D,budgetMMB!A556,exportMMB!F:F)</f>
        <v>0</v>
      </c>
      <c r="K556" s="64">
        <f t="shared" si="433"/>
        <v>0</v>
      </c>
      <c r="N556" s="13">
        <f t="shared" si="434"/>
        <v>0</v>
      </c>
      <c r="O556" s="13">
        <f t="shared" si="435"/>
        <v>0</v>
      </c>
      <c r="P556" s="13">
        <f t="shared" si="436"/>
        <v>0</v>
      </c>
      <c r="Q556" s="13">
        <f t="shared" si="437"/>
        <v>0</v>
      </c>
      <c r="R556" s="13">
        <f t="shared" si="438"/>
        <v>0</v>
      </c>
      <c r="S556" s="14">
        <f t="shared" si="439"/>
        <v>0</v>
      </c>
      <c r="T556" s="86"/>
      <c r="U556" s="64">
        <f t="shared" si="440"/>
        <v>0</v>
      </c>
      <c r="V556" s="103"/>
      <c r="W556" s="103"/>
      <c r="X556" s="103"/>
      <c r="Y556" s="103"/>
      <c r="Z556" s="105">
        <f t="shared" si="441"/>
        <v>0</v>
      </c>
      <c r="AA556" s="103">
        <f t="shared" si="442"/>
        <v>0</v>
      </c>
    </row>
    <row r="557" spans="1:27" x14ac:dyDescent="0.2">
      <c r="A557" s="116">
        <v>4680</v>
      </c>
      <c r="B557" s="122" t="s">
        <v>845</v>
      </c>
      <c r="C557" s="15"/>
      <c r="D557" s="35"/>
      <c r="E557" s="141">
        <v>1</v>
      </c>
      <c r="F557" s="142"/>
      <c r="G557" s="143">
        <f t="shared" si="444"/>
        <v>1</v>
      </c>
      <c r="H557" s="141">
        <v>1</v>
      </c>
      <c r="I557" s="142" t="s">
        <v>226</v>
      </c>
      <c r="J557" s="144">
        <f>SUMIF(exportMMB!D:D,budgetMMB!A557,exportMMB!F:F)</f>
        <v>0</v>
      </c>
      <c r="K557" s="64">
        <f t="shared" si="433"/>
        <v>0</v>
      </c>
      <c r="N557" s="13">
        <f t="shared" si="434"/>
        <v>0</v>
      </c>
      <c r="O557" s="13">
        <f t="shared" si="435"/>
        <v>0</v>
      </c>
      <c r="P557" s="13">
        <f t="shared" si="436"/>
        <v>0</v>
      </c>
      <c r="Q557" s="13">
        <f t="shared" si="437"/>
        <v>0</v>
      </c>
      <c r="R557" s="13">
        <f t="shared" si="438"/>
        <v>0</v>
      </c>
      <c r="S557" s="14">
        <f t="shared" si="439"/>
        <v>0</v>
      </c>
      <c r="T557" s="86"/>
      <c r="U557" s="64">
        <f t="shared" si="440"/>
        <v>0</v>
      </c>
      <c r="V557" s="103"/>
      <c r="W557" s="103"/>
      <c r="X557" s="103"/>
      <c r="Y557" s="103"/>
      <c r="Z557" s="105">
        <f t="shared" si="441"/>
        <v>0</v>
      </c>
      <c r="AA557" s="103">
        <f t="shared" si="442"/>
        <v>0</v>
      </c>
    </row>
    <row r="558" spans="1:27" x14ac:dyDescent="0.2">
      <c r="A558" s="116">
        <v>4690</v>
      </c>
      <c r="B558" s="122" t="s">
        <v>846</v>
      </c>
      <c r="C558" s="15"/>
      <c r="D558" s="35"/>
      <c r="E558" s="141">
        <v>1</v>
      </c>
      <c r="F558" s="142"/>
      <c r="G558" s="143">
        <f t="shared" si="444"/>
        <v>1</v>
      </c>
      <c r="H558" s="141">
        <v>1</v>
      </c>
      <c r="I558" s="142" t="s">
        <v>226</v>
      </c>
      <c r="J558" s="144">
        <f>SUMIF(exportMMB!D:D,budgetMMB!A558,exportMMB!F:F)</f>
        <v>0</v>
      </c>
      <c r="K558" s="64">
        <f t="shared" si="433"/>
        <v>0</v>
      </c>
      <c r="N558" s="13">
        <f t="shared" si="434"/>
        <v>0</v>
      </c>
      <c r="O558" s="13">
        <f t="shared" si="435"/>
        <v>0</v>
      </c>
      <c r="P558" s="13">
        <f t="shared" si="436"/>
        <v>0</v>
      </c>
      <c r="Q558" s="13">
        <f t="shared" si="437"/>
        <v>0</v>
      </c>
      <c r="R558" s="13">
        <f t="shared" si="438"/>
        <v>0</v>
      </c>
      <c r="S558" s="14">
        <f t="shared" si="439"/>
        <v>0</v>
      </c>
      <c r="T558" s="86"/>
      <c r="U558" s="64">
        <f t="shared" si="440"/>
        <v>0</v>
      </c>
      <c r="V558" s="103"/>
      <c r="W558" s="103"/>
      <c r="X558" s="103"/>
      <c r="Y558" s="103"/>
      <c r="Z558" s="105">
        <f t="shared" si="441"/>
        <v>0</v>
      </c>
      <c r="AA558" s="103">
        <f t="shared" si="442"/>
        <v>0</v>
      </c>
    </row>
    <row r="559" spans="1:27" x14ac:dyDescent="0.2">
      <c r="A559" s="116"/>
      <c r="B559" s="124" t="s">
        <v>265</v>
      </c>
      <c r="C559" s="15"/>
      <c r="D559" s="38"/>
      <c r="E559" s="141"/>
      <c r="F559" s="142"/>
      <c r="G559" s="143"/>
      <c r="H559" s="141"/>
      <c r="I559" s="142"/>
      <c r="J559" s="144"/>
      <c r="K559" s="66">
        <f>SUM(K548:K558)</f>
        <v>0</v>
      </c>
      <c r="L559" s="22"/>
      <c r="M559" s="22"/>
      <c r="N559" s="22">
        <f t="shared" ref="N559:AA559" si="445">SUM(N548:N558)</f>
        <v>0</v>
      </c>
      <c r="O559" s="22">
        <f t="shared" si="445"/>
        <v>0</v>
      </c>
      <c r="P559" s="22">
        <f t="shared" si="445"/>
        <v>0</v>
      </c>
      <c r="Q559" s="22">
        <f t="shared" si="445"/>
        <v>0</v>
      </c>
      <c r="R559" s="22">
        <f t="shared" si="445"/>
        <v>0</v>
      </c>
      <c r="S559" s="23">
        <f t="shared" si="445"/>
        <v>0</v>
      </c>
      <c r="T559" s="85">
        <f t="shared" si="445"/>
        <v>0</v>
      </c>
      <c r="U559" s="66">
        <f t="shared" si="445"/>
        <v>0</v>
      </c>
      <c r="V559" s="112">
        <f t="shared" si="445"/>
        <v>0</v>
      </c>
      <c r="W559" s="112">
        <f t="shared" si="445"/>
        <v>0</v>
      </c>
      <c r="X559" s="112"/>
      <c r="Y559" s="112">
        <f t="shared" si="445"/>
        <v>0</v>
      </c>
      <c r="Z559" s="105">
        <f t="shared" si="445"/>
        <v>0</v>
      </c>
      <c r="AA559" s="112">
        <f t="shared" si="445"/>
        <v>0</v>
      </c>
    </row>
    <row r="560" spans="1:27" x14ac:dyDescent="0.2">
      <c r="A560" s="62"/>
      <c r="B560" s="122"/>
      <c r="C560" s="15"/>
      <c r="E560" s="141"/>
      <c r="F560" s="142"/>
      <c r="G560" s="143"/>
      <c r="H560" s="141"/>
      <c r="I560" s="141"/>
      <c r="J560" s="144"/>
      <c r="P560" s="13"/>
      <c r="T560" s="86"/>
      <c r="U560" s="64"/>
      <c r="V560" s="103"/>
      <c r="W560" s="103"/>
      <c r="X560" s="103"/>
      <c r="Y560" s="103"/>
      <c r="AA560" s="103"/>
    </row>
    <row r="561" spans="1:27" x14ac:dyDescent="0.2">
      <c r="A561" s="118">
        <v>4700</v>
      </c>
      <c r="B561" s="98" t="s">
        <v>847</v>
      </c>
      <c r="C561" s="15"/>
      <c r="D561" s="35"/>
      <c r="E561" s="141"/>
      <c r="F561" s="142"/>
      <c r="G561" s="143"/>
      <c r="H561" s="141"/>
      <c r="I561" s="142"/>
      <c r="J561" s="144"/>
      <c r="P561" s="13"/>
      <c r="T561" s="86"/>
      <c r="U561" s="64"/>
      <c r="V561" s="103"/>
      <c r="W561" s="103"/>
      <c r="X561" s="103"/>
      <c r="Y561" s="103"/>
      <c r="AA561" s="103"/>
    </row>
    <row r="562" spans="1:27" x14ac:dyDescent="0.2">
      <c r="A562" s="116">
        <v>4701</v>
      </c>
      <c r="B562" s="122" t="s">
        <v>848</v>
      </c>
      <c r="C562" s="15"/>
      <c r="D562" s="35"/>
      <c r="E562" s="141">
        <v>1</v>
      </c>
      <c r="F562" s="142"/>
      <c r="G562" s="143">
        <f t="shared" si="444"/>
        <v>1</v>
      </c>
      <c r="H562" s="141">
        <v>1</v>
      </c>
      <c r="I562" s="142" t="s">
        <v>226</v>
      </c>
      <c r="J562" s="144">
        <f>SUMIF(exportMMB!D:D,budgetMMB!A562,exportMMB!F:F)</f>
        <v>0</v>
      </c>
      <c r="K562" s="64">
        <f t="shared" ref="K562:K571" si="446">G562*H562*J562</f>
        <v>0</v>
      </c>
      <c r="N562" s="13">
        <f t="shared" ref="N562:N571" si="447">L562+M562</f>
        <v>0</v>
      </c>
      <c r="O562" s="13">
        <f t="shared" ref="O562:O571" si="448">MAX(K562-N562,0)</f>
        <v>0</v>
      </c>
      <c r="P562" s="13">
        <f t="shared" ref="P562:P571" si="449">N562+O562</f>
        <v>0</v>
      </c>
      <c r="Q562" s="13">
        <f t="shared" ref="Q562:Q571" si="450">K562-P562</f>
        <v>0</v>
      </c>
      <c r="R562" s="13">
        <f t="shared" ref="R562:R571" si="451">S562-K562</f>
        <v>0</v>
      </c>
      <c r="S562" s="14">
        <f t="shared" ref="S562:S571" si="452">K562</f>
        <v>0</v>
      </c>
      <c r="T562" s="86"/>
      <c r="U562" s="64">
        <f t="shared" ref="U562:U571" si="453">MAX(K562-SUM(V562:Y562),0)</f>
        <v>0</v>
      </c>
      <c r="V562" s="103"/>
      <c r="W562" s="103"/>
      <c r="X562" s="103"/>
      <c r="Y562" s="103"/>
      <c r="Z562" s="105">
        <f t="shared" ref="Z562:Z571" si="454">K562-SUM(U562:Y562)</f>
        <v>0</v>
      </c>
      <c r="AA562" s="103">
        <f t="shared" ref="AA562:AA571" si="455">U562</f>
        <v>0</v>
      </c>
    </row>
    <row r="563" spans="1:27" x14ac:dyDescent="0.2">
      <c r="A563" s="116">
        <v>4702</v>
      </c>
      <c r="B563" s="122" t="s">
        <v>849</v>
      </c>
      <c r="C563" s="15"/>
      <c r="D563" s="35"/>
      <c r="E563" s="141">
        <v>1</v>
      </c>
      <c r="F563" s="142"/>
      <c r="G563" s="143">
        <f t="shared" ref="G563:G567" si="456">SUM(D563:F563)</f>
        <v>1</v>
      </c>
      <c r="H563" s="141">
        <v>1</v>
      </c>
      <c r="I563" s="142" t="s">
        <v>226</v>
      </c>
      <c r="J563" s="144">
        <f>SUMIF(exportMMB!D:D,budgetMMB!A563,exportMMB!F:F)</f>
        <v>0</v>
      </c>
      <c r="K563" s="64">
        <f t="shared" si="446"/>
        <v>0</v>
      </c>
      <c r="N563" s="13">
        <f t="shared" si="447"/>
        <v>0</v>
      </c>
      <c r="O563" s="13">
        <f t="shared" si="448"/>
        <v>0</v>
      </c>
      <c r="P563" s="13">
        <f t="shared" si="449"/>
        <v>0</v>
      </c>
      <c r="Q563" s="13">
        <f t="shared" si="450"/>
        <v>0</v>
      </c>
      <c r="R563" s="13">
        <f t="shared" si="451"/>
        <v>0</v>
      </c>
      <c r="S563" s="14">
        <f t="shared" si="452"/>
        <v>0</v>
      </c>
      <c r="T563" s="86"/>
      <c r="U563" s="64">
        <f t="shared" si="453"/>
        <v>0</v>
      </c>
      <c r="V563" s="103"/>
      <c r="W563" s="103"/>
      <c r="X563" s="103"/>
      <c r="Y563" s="103"/>
      <c r="Z563" s="105">
        <f t="shared" si="454"/>
        <v>0</v>
      </c>
      <c r="AA563" s="103">
        <f t="shared" si="455"/>
        <v>0</v>
      </c>
    </row>
    <row r="564" spans="1:27" x14ac:dyDescent="0.2">
      <c r="A564" s="116">
        <v>4703</v>
      </c>
      <c r="B564" s="122" t="s">
        <v>850</v>
      </c>
      <c r="C564" s="15"/>
      <c r="D564" s="35"/>
      <c r="E564" s="141">
        <v>1</v>
      </c>
      <c r="F564" s="142"/>
      <c r="G564" s="143">
        <f t="shared" si="456"/>
        <v>1</v>
      </c>
      <c r="H564" s="141">
        <v>1</v>
      </c>
      <c r="I564" s="142" t="s">
        <v>226</v>
      </c>
      <c r="J564" s="144">
        <f>SUMIF(exportMMB!D:D,budgetMMB!A564,exportMMB!F:F)</f>
        <v>0</v>
      </c>
      <c r="K564" s="64">
        <f t="shared" si="446"/>
        <v>0</v>
      </c>
      <c r="N564" s="13">
        <f t="shared" si="447"/>
        <v>0</v>
      </c>
      <c r="O564" s="13">
        <f t="shared" si="448"/>
        <v>0</v>
      </c>
      <c r="P564" s="13">
        <f t="shared" si="449"/>
        <v>0</v>
      </c>
      <c r="Q564" s="13">
        <f t="shared" si="450"/>
        <v>0</v>
      </c>
      <c r="R564" s="13">
        <f t="shared" si="451"/>
        <v>0</v>
      </c>
      <c r="S564" s="14">
        <f t="shared" si="452"/>
        <v>0</v>
      </c>
      <c r="T564" s="86"/>
      <c r="U564" s="64">
        <f t="shared" si="453"/>
        <v>0</v>
      </c>
      <c r="V564" s="103"/>
      <c r="W564" s="103"/>
      <c r="X564" s="103"/>
      <c r="Y564" s="103"/>
      <c r="Z564" s="105">
        <f t="shared" si="454"/>
        <v>0</v>
      </c>
      <c r="AA564" s="103">
        <f t="shared" si="455"/>
        <v>0</v>
      </c>
    </row>
    <row r="565" spans="1:27" x14ac:dyDescent="0.2">
      <c r="A565" s="116">
        <v>4704</v>
      </c>
      <c r="B565" s="122" t="s">
        <v>851</v>
      </c>
      <c r="C565" s="15"/>
      <c r="D565" s="35"/>
      <c r="E565" s="141">
        <v>1</v>
      </c>
      <c r="F565" s="142"/>
      <c r="G565" s="143">
        <f t="shared" si="456"/>
        <v>1</v>
      </c>
      <c r="H565" s="141">
        <v>1</v>
      </c>
      <c r="I565" s="142" t="s">
        <v>226</v>
      </c>
      <c r="J565" s="144">
        <f>SUMIF(exportMMB!D:D,budgetMMB!A565,exportMMB!F:F)</f>
        <v>0</v>
      </c>
      <c r="K565" s="64">
        <f t="shared" si="446"/>
        <v>0</v>
      </c>
      <c r="N565" s="13">
        <f t="shared" si="447"/>
        <v>0</v>
      </c>
      <c r="O565" s="13">
        <f t="shared" si="448"/>
        <v>0</v>
      </c>
      <c r="P565" s="13">
        <f t="shared" si="449"/>
        <v>0</v>
      </c>
      <c r="Q565" s="13">
        <f t="shared" si="450"/>
        <v>0</v>
      </c>
      <c r="R565" s="13">
        <f t="shared" si="451"/>
        <v>0</v>
      </c>
      <c r="S565" s="14">
        <f t="shared" si="452"/>
        <v>0</v>
      </c>
      <c r="T565" s="86"/>
      <c r="U565" s="64">
        <f t="shared" si="453"/>
        <v>0</v>
      </c>
      <c r="V565" s="103"/>
      <c r="W565" s="103"/>
      <c r="X565" s="103"/>
      <c r="Y565" s="103"/>
      <c r="Z565" s="105">
        <f t="shared" si="454"/>
        <v>0</v>
      </c>
      <c r="AA565" s="103">
        <f t="shared" si="455"/>
        <v>0</v>
      </c>
    </row>
    <row r="566" spans="1:27" x14ac:dyDescent="0.2">
      <c r="A566" s="116">
        <v>4705</v>
      </c>
      <c r="B566" s="122" t="s">
        <v>852</v>
      </c>
      <c r="C566" s="15"/>
      <c r="D566" s="35"/>
      <c r="E566" s="141">
        <v>1</v>
      </c>
      <c r="F566" s="142"/>
      <c r="G566" s="143">
        <f t="shared" si="456"/>
        <v>1</v>
      </c>
      <c r="H566" s="141">
        <v>1</v>
      </c>
      <c r="I566" s="142" t="s">
        <v>226</v>
      </c>
      <c r="J566" s="144">
        <f>SUMIF(exportMMB!D:D,budgetMMB!A566,exportMMB!F:F)</f>
        <v>0</v>
      </c>
      <c r="K566" s="64">
        <f t="shared" si="446"/>
        <v>0</v>
      </c>
      <c r="N566" s="13">
        <f t="shared" si="447"/>
        <v>0</v>
      </c>
      <c r="O566" s="13">
        <f t="shared" si="448"/>
        <v>0</v>
      </c>
      <c r="P566" s="13">
        <f t="shared" si="449"/>
        <v>0</v>
      </c>
      <c r="Q566" s="13">
        <f t="shared" si="450"/>
        <v>0</v>
      </c>
      <c r="R566" s="13">
        <f t="shared" si="451"/>
        <v>0</v>
      </c>
      <c r="S566" s="14">
        <f t="shared" si="452"/>
        <v>0</v>
      </c>
      <c r="T566" s="86"/>
      <c r="U566" s="64">
        <f t="shared" si="453"/>
        <v>0</v>
      </c>
      <c r="V566" s="103"/>
      <c r="W566" s="103"/>
      <c r="X566" s="103"/>
      <c r="Y566" s="103"/>
      <c r="Z566" s="105">
        <f t="shared" si="454"/>
        <v>0</v>
      </c>
      <c r="AA566" s="103">
        <f t="shared" si="455"/>
        <v>0</v>
      </c>
    </row>
    <row r="567" spans="1:27" x14ac:dyDescent="0.2">
      <c r="A567" s="116">
        <v>4750</v>
      </c>
      <c r="B567" s="122" t="s">
        <v>853</v>
      </c>
      <c r="C567" s="15"/>
      <c r="D567" s="35"/>
      <c r="E567" s="141">
        <v>1</v>
      </c>
      <c r="F567" s="142"/>
      <c r="G567" s="143">
        <f t="shared" si="456"/>
        <v>1</v>
      </c>
      <c r="H567" s="141">
        <v>1</v>
      </c>
      <c r="I567" s="142" t="s">
        <v>226</v>
      </c>
      <c r="J567" s="144">
        <f>SUMIF(exportMMB!D:D,budgetMMB!A567,exportMMB!F:F)</f>
        <v>0</v>
      </c>
      <c r="K567" s="64">
        <f t="shared" si="446"/>
        <v>0</v>
      </c>
      <c r="N567" s="13">
        <f t="shared" si="447"/>
        <v>0</v>
      </c>
      <c r="O567" s="13">
        <f t="shared" si="448"/>
        <v>0</v>
      </c>
      <c r="P567" s="13">
        <f t="shared" si="449"/>
        <v>0</v>
      </c>
      <c r="Q567" s="13">
        <f t="shared" si="450"/>
        <v>0</v>
      </c>
      <c r="R567" s="13">
        <f t="shared" si="451"/>
        <v>0</v>
      </c>
      <c r="S567" s="14">
        <f t="shared" si="452"/>
        <v>0</v>
      </c>
      <c r="T567" s="86"/>
      <c r="U567" s="64">
        <f t="shared" si="453"/>
        <v>0</v>
      </c>
      <c r="V567" s="103"/>
      <c r="W567" s="103"/>
      <c r="X567" s="103"/>
      <c r="Y567" s="103"/>
      <c r="Z567" s="105">
        <f t="shared" si="454"/>
        <v>0</v>
      </c>
      <c r="AA567" s="103">
        <f t="shared" si="455"/>
        <v>0</v>
      </c>
    </row>
    <row r="568" spans="1:27" x14ac:dyDescent="0.2">
      <c r="A568" s="116">
        <v>4760</v>
      </c>
      <c r="B568" s="122" t="s">
        <v>854</v>
      </c>
      <c r="C568" s="15"/>
      <c r="D568" s="35"/>
      <c r="E568" s="141">
        <v>1</v>
      </c>
      <c r="F568" s="142"/>
      <c r="G568" s="143">
        <f t="shared" ref="G568" si="457">SUM(D568:F568)</f>
        <v>1</v>
      </c>
      <c r="H568" s="141">
        <v>1</v>
      </c>
      <c r="I568" s="142" t="s">
        <v>226</v>
      </c>
      <c r="J568" s="144">
        <f>SUMIF(exportMMB!D:D,budgetMMB!A568,exportMMB!F:F)</f>
        <v>0</v>
      </c>
      <c r="K568" s="64">
        <f t="shared" si="446"/>
        <v>0</v>
      </c>
      <c r="N568" s="13">
        <f t="shared" si="447"/>
        <v>0</v>
      </c>
      <c r="O568" s="13">
        <f t="shared" si="448"/>
        <v>0</v>
      </c>
      <c r="P568" s="13">
        <f t="shared" si="449"/>
        <v>0</v>
      </c>
      <c r="Q568" s="13">
        <f t="shared" si="450"/>
        <v>0</v>
      </c>
      <c r="R568" s="13">
        <f t="shared" si="451"/>
        <v>0</v>
      </c>
      <c r="S568" s="14">
        <f t="shared" si="452"/>
        <v>0</v>
      </c>
      <c r="T568" s="86"/>
      <c r="U568" s="64">
        <f t="shared" si="453"/>
        <v>0</v>
      </c>
      <c r="V568" s="103"/>
      <c r="W568" s="103"/>
      <c r="X568" s="103"/>
      <c r="Y568" s="103"/>
      <c r="Z568" s="105">
        <f t="shared" si="454"/>
        <v>0</v>
      </c>
      <c r="AA568" s="103">
        <f t="shared" si="455"/>
        <v>0</v>
      </c>
    </row>
    <row r="569" spans="1:27" x14ac:dyDescent="0.2">
      <c r="A569" s="116">
        <v>4770</v>
      </c>
      <c r="B569" s="122" t="s">
        <v>855</v>
      </c>
      <c r="C569" s="15"/>
      <c r="D569" s="35"/>
      <c r="E569" s="141">
        <v>1</v>
      </c>
      <c r="F569" s="142"/>
      <c r="G569" s="143">
        <f t="shared" ref="G569:G571" si="458">SUM(D569:F569)</f>
        <v>1</v>
      </c>
      <c r="H569" s="141">
        <v>1</v>
      </c>
      <c r="I569" s="142" t="s">
        <v>226</v>
      </c>
      <c r="J569" s="144">
        <f>SUMIF(exportMMB!D:D,budgetMMB!A569,exportMMB!F:F)</f>
        <v>0</v>
      </c>
      <c r="K569" s="64">
        <f t="shared" si="446"/>
        <v>0</v>
      </c>
      <c r="N569" s="13">
        <f t="shared" si="447"/>
        <v>0</v>
      </c>
      <c r="O569" s="13">
        <f t="shared" si="448"/>
        <v>0</v>
      </c>
      <c r="P569" s="13">
        <f t="shared" si="449"/>
        <v>0</v>
      </c>
      <c r="Q569" s="13">
        <f t="shared" si="450"/>
        <v>0</v>
      </c>
      <c r="R569" s="13">
        <f t="shared" si="451"/>
        <v>0</v>
      </c>
      <c r="S569" s="14">
        <f t="shared" si="452"/>
        <v>0</v>
      </c>
      <c r="T569" s="86"/>
      <c r="U569" s="64">
        <f t="shared" si="453"/>
        <v>0</v>
      </c>
      <c r="V569" s="103"/>
      <c r="W569" s="103"/>
      <c r="X569" s="103"/>
      <c r="Y569" s="103"/>
      <c r="Z569" s="105">
        <f t="shared" si="454"/>
        <v>0</v>
      </c>
      <c r="AA569" s="103">
        <f t="shared" si="455"/>
        <v>0</v>
      </c>
    </row>
    <row r="570" spans="1:27" x14ac:dyDescent="0.2">
      <c r="A570" s="116">
        <v>4780</v>
      </c>
      <c r="B570" s="122" t="s">
        <v>856</v>
      </c>
      <c r="C570" s="15"/>
      <c r="D570" s="35"/>
      <c r="E570" s="141">
        <v>1</v>
      </c>
      <c r="F570" s="142"/>
      <c r="G570" s="143">
        <f t="shared" si="458"/>
        <v>1</v>
      </c>
      <c r="H570" s="141">
        <v>1</v>
      </c>
      <c r="I570" s="142" t="s">
        <v>226</v>
      </c>
      <c r="J570" s="144">
        <f>SUMIF(exportMMB!D:D,budgetMMB!A570,exportMMB!F:F)</f>
        <v>0</v>
      </c>
      <c r="K570" s="64">
        <f t="shared" si="446"/>
        <v>0</v>
      </c>
      <c r="N570" s="13">
        <f t="shared" si="447"/>
        <v>0</v>
      </c>
      <c r="O570" s="13">
        <f t="shared" si="448"/>
        <v>0</v>
      </c>
      <c r="P570" s="13">
        <f t="shared" si="449"/>
        <v>0</v>
      </c>
      <c r="Q570" s="13">
        <f t="shared" si="450"/>
        <v>0</v>
      </c>
      <c r="R570" s="13">
        <f t="shared" si="451"/>
        <v>0</v>
      </c>
      <c r="S570" s="14">
        <f t="shared" si="452"/>
        <v>0</v>
      </c>
      <c r="T570" s="86"/>
      <c r="U570" s="64">
        <f t="shared" si="453"/>
        <v>0</v>
      </c>
      <c r="V570" s="103"/>
      <c r="W570" s="103"/>
      <c r="X570" s="103"/>
      <c r="Y570" s="103"/>
      <c r="Z570" s="105">
        <f t="shared" si="454"/>
        <v>0</v>
      </c>
      <c r="AA570" s="103">
        <f t="shared" si="455"/>
        <v>0</v>
      </c>
    </row>
    <row r="571" spans="1:27" x14ac:dyDescent="0.2">
      <c r="A571" s="116">
        <v>4790</v>
      </c>
      <c r="B571" s="122" t="s">
        <v>857</v>
      </c>
      <c r="C571" s="15"/>
      <c r="D571" s="35"/>
      <c r="E571" s="141">
        <v>1</v>
      </c>
      <c r="F571" s="142"/>
      <c r="G571" s="143">
        <f t="shared" si="458"/>
        <v>1</v>
      </c>
      <c r="H571" s="141">
        <v>1</v>
      </c>
      <c r="I571" s="142" t="s">
        <v>226</v>
      </c>
      <c r="J571" s="144">
        <f>SUMIF(exportMMB!D:D,budgetMMB!A571,exportMMB!F:F)</f>
        <v>0</v>
      </c>
      <c r="K571" s="64">
        <f t="shared" si="446"/>
        <v>0</v>
      </c>
      <c r="N571" s="13">
        <f t="shared" si="447"/>
        <v>0</v>
      </c>
      <c r="O571" s="13">
        <f t="shared" si="448"/>
        <v>0</v>
      </c>
      <c r="P571" s="13">
        <f t="shared" si="449"/>
        <v>0</v>
      </c>
      <c r="Q571" s="13">
        <f t="shared" si="450"/>
        <v>0</v>
      </c>
      <c r="R571" s="13">
        <f t="shared" si="451"/>
        <v>0</v>
      </c>
      <c r="S571" s="14">
        <f t="shared" si="452"/>
        <v>0</v>
      </c>
      <c r="T571" s="86"/>
      <c r="U571" s="64">
        <f t="shared" si="453"/>
        <v>0</v>
      </c>
      <c r="V571" s="103"/>
      <c r="W571" s="103"/>
      <c r="X571" s="103"/>
      <c r="Y571" s="103"/>
      <c r="Z571" s="105">
        <f t="shared" si="454"/>
        <v>0</v>
      </c>
      <c r="AA571" s="103">
        <f t="shared" si="455"/>
        <v>0</v>
      </c>
    </row>
    <row r="572" spans="1:27" x14ac:dyDescent="0.2">
      <c r="A572" s="116"/>
      <c r="B572" s="124" t="s">
        <v>265</v>
      </c>
      <c r="C572" s="15"/>
      <c r="D572" s="38"/>
      <c r="E572" s="141"/>
      <c r="F572" s="142"/>
      <c r="G572" s="143"/>
      <c r="H572" s="141"/>
      <c r="I572" s="142"/>
      <c r="J572" s="144"/>
      <c r="K572" s="66">
        <f>SUM(K562:K571)</f>
        <v>0</v>
      </c>
      <c r="L572" s="22"/>
      <c r="M572" s="22"/>
      <c r="N572" s="22">
        <f t="shared" ref="N572:Z572" si="459">SUM(N562:N571)</f>
        <v>0</v>
      </c>
      <c r="O572" s="22">
        <f t="shared" si="459"/>
        <v>0</v>
      </c>
      <c r="P572" s="22">
        <f t="shared" si="459"/>
        <v>0</v>
      </c>
      <c r="Q572" s="22">
        <f t="shared" si="459"/>
        <v>0</v>
      </c>
      <c r="R572" s="22">
        <f t="shared" si="459"/>
        <v>0</v>
      </c>
      <c r="S572" s="23">
        <f t="shared" si="459"/>
        <v>0</v>
      </c>
      <c r="T572" s="85">
        <f t="shared" si="459"/>
        <v>0</v>
      </c>
      <c r="U572" s="66">
        <f t="shared" si="459"/>
        <v>0</v>
      </c>
      <c r="V572" s="112">
        <f t="shared" si="459"/>
        <v>0</v>
      </c>
      <c r="W572" s="112">
        <f t="shared" si="459"/>
        <v>0</v>
      </c>
      <c r="X572" s="112"/>
      <c r="Y572" s="112">
        <f t="shared" si="459"/>
        <v>0</v>
      </c>
      <c r="Z572" s="105">
        <f t="shared" si="459"/>
        <v>0</v>
      </c>
      <c r="AA572" s="112">
        <f>SUM(AA562:AA571)</f>
        <v>0</v>
      </c>
    </row>
    <row r="573" spans="1:27" x14ac:dyDescent="0.2">
      <c r="A573" s="62"/>
      <c r="B573" s="122"/>
      <c r="C573" s="15"/>
      <c r="E573" s="141"/>
      <c r="F573" s="142"/>
      <c r="G573" s="143"/>
      <c r="H573" s="141"/>
      <c r="I573" s="141"/>
      <c r="J573" s="144"/>
      <c r="P573" s="13"/>
      <c r="T573" s="86"/>
      <c r="U573" s="64"/>
      <c r="V573" s="103"/>
      <c r="W573" s="103"/>
      <c r="X573" s="103"/>
      <c r="Y573" s="103"/>
      <c r="AA573" s="103"/>
    </row>
    <row r="574" spans="1:27" x14ac:dyDescent="0.2">
      <c r="A574" s="118">
        <v>4800</v>
      </c>
      <c r="B574" s="98" t="s">
        <v>858</v>
      </c>
      <c r="C574" s="15"/>
      <c r="D574" s="35"/>
      <c r="E574" s="141"/>
      <c r="F574" s="142"/>
      <c r="G574" s="143"/>
      <c r="H574" s="141"/>
      <c r="I574" s="142"/>
      <c r="J574" s="144"/>
      <c r="P574" s="13"/>
      <c r="T574" s="86"/>
      <c r="U574" s="64"/>
      <c r="V574" s="103"/>
      <c r="W574" s="103"/>
      <c r="X574" s="103"/>
      <c r="Y574" s="103"/>
      <c r="AA574" s="103"/>
    </row>
    <row r="575" spans="1:27" x14ac:dyDescent="0.2">
      <c r="A575" s="116">
        <v>4801</v>
      </c>
      <c r="B575" s="122" t="s">
        <v>859</v>
      </c>
      <c r="C575" s="15"/>
      <c r="D575" s="35"/>
      <c r="E575" s="141">
        <v>1</v>
      </c>
      <c r="F575" s="142"/>
      <c r="G575" s="143">
        <f t="shared" ref="G575:G582" si="460">SUM(D575:F575)</f>
        <v>1</v>
      </c>
      <c r="H575" s="141">
        <v>1</v>
      </c>
      <c r="I575" s="142" t="s">
        <v>226</v>
      </c>
      <c r="J575" s="144">
        <f>SUMIF(exportMMB!D:D,budgetMMB!A575,exportMMB!F:F)</f>
        <v>0</v>
      </c>
      <c r="K575" s="64">
        <f t="shared" ref="K575:K598" si="461">G575*H575*J575</f>
        <v>0</v>
      </c>
      <c r="N575" s="13">
        <f t="shared" ref="N575:N598" si="462">L575+M575</f>
        <v>0</v>
      </c>
      <c r="O575" s="13">
        <f t="shared" ref="O575:O598" si="463">MAX(K575-N575,0)</f>
        <v>0</v>
      </c>
      <c r="P575" s="13">
        <f t="shared" ref="P575:P598" si="464">N575+O575</f>
        <v>0</v>
      </c>
      <c r="Q575" s="13">
        <f t="shared" ref="Q575:Q598" si="465">K575-P575</f>
        <v>0</v>
      </c>
      <c r="R575" s="13">
        <f t="shared" ref="R575:R598" si="466">S575-K575</f>
        <v>0</v>
      </c>
      <c r="S575" s="14">
        <f t="shared" ref="S575:S598" si="467">K575</f>
        <v>0</v>
      </c>
      <c r="T575" s="86"/>
      <c r="U575" s="64">
        <f t="shared" ref="U575:U598" si="468">MAX(K575-SUM(V575:Y575),0)</f>
        <v>0</v>
      </c>
      <c r="V575" s="103"/>
      <c r="W575" s="103"/>
      <c r="X575" s="103"/>
      <c r="Y575" s="103"/>
      <c r="Z575" s="105">
        <f t="shared" ref="Z575:Z598" si="469">K575-SUM(U575:Y575)</f>
        <v>0</v>
      </c>
      <c r="AA575" s="103">
        <f t="shared" ref="AA575:AA598" si="470">U575</f>
        <v>0</v>
      </c>
    </row>
    <row r="576" spans="1:27" x14ac:dyDescent="0.2">
      <c r="A576" s="116">
        <v>4802</v>
      </c>
      <c r="B576" s="122" t="s">
        <v>860</v>
      </c>
      <c r="C576" s="15"/>
      <c r="D576" s="35"/>
      <c r="E576" s="141">
        <v>1</v>
      </c>
      <c r="F576" s="142"/>
      <c r="G576" s="143">
        <f t="shared" si="460"/>
        <v>1</v>
      </c>
      <c r="H576" s="141">
        <v>1</v>
      </c>
      <c r="I576" s="142" t="s">
        <v>226</v>
      </c>
      <c r="J576" s="144">
        <f>SUMIF(exportMMB!D:D,budgetMMB!A576,exportMMB!F:F)</f>
        <v>0</v>
      </c>
      <c r="K576" s="64">
        <f t="shared" si="461"/>
        <v>0</v>
      </c>
      <c r="N576" s="13">
        <f t="shared" si="462"/>
        <v>0</v>
      </c>
      <c r="O576" s="13">
        <f t="shared" si="463"/>
        <v>0</v>
      </c>
      <c r="P576" s="13">
        <f t="shared" si="464"/>
        <v>0</v>
      </c>
      <c r="Q576" s="13">
        <f t="shared" si="465"/>
        <v>0</v>
      </c>
      <c r="R576" s="13">
        <f t="shared" si="466"/>
        <v>0</v>
      </c>
      <c r="S576" s="14">
        <f t="shared" si="467"/>
        <v>0</v>
      </c>
      <c r="T576" s="86"/>
      <c r="U576" s="64">
        <f t="shared" si="468"/>
        <v>0</v>
      </c>
      <c r="V576" s="103"/>
      <c r="W576" s="103"/>
      <c r="X576" s="103"/>
      <c r="Y576" s="103"/>
      <c r="Z576" s="105">
        <f t="shared" si="469"/>
        <v>0</v>
      </c>
      <c r="AA576" s="103">
        <f t="shared" si="470"/>
        <v>0</v>
      </c>
    </row>
    <row r="577" spans="1:27" x14ac:dyDescent="0.2">
      <c r="A577" s="116">
        <v>4803</v>
      </c>
      <c r="B577" s="122" t="s">
        <v>861</v>
      </c>
      <c r="C577" s="15"/>
      <c r="D577" s="35"/>
      <c r="E577" s="141">
        <v>1</v>
      </c>
      <c r="F577" s="142"/>
      <c r="G577" s="143">
        <f t="shared" si="460"/>
        <v>1</v>
      </c>
      <c r="H577" s="141">
        <v>1</v>
      </c>
      <c r="I577" s="142" t="s">
        <v>226</v>
      </c>
      <c r="J577" s="144">
        <f>SUMIF(exportMMB!D:D,budgetMMB!A577,exportMMB!F:F)</f>
        <v>0</v>
      </c>
      <c r="K577" s="64">
        <f t="shared" si="461"/>
        <v>0</v>
      </c>
      <c r="N577" s="13">
        <f t="shared" si="462"/>
        <v>0</v>
      </c>
      <c r="O577" s="13">
        <f t="shared" si="463"/>
        <v>0</v>
      </c>
      <c r="P577" s="13">
        <f t="shared" si="464"/>
        <v>0</v>
      </c>
      <c r="Q577" s="13">
        <f t="shared" si="465"/>
        <v>0</v>
      </c>
      <c r="R577" s="13">
        <f t="shared" si="466"/>
        <v>0</v>
      </c>
      <c r="S577" s="14">
        <f t="shared" si="467"/>
        <v>0</v>
      </c>
      <c r="T577" s="86"/>
      <c r="U577" s="64">
        <f t="shared" si="468"/>
        <v>0</v>
      </c>
      <c r="V577" s="103"/>
      <c r="W577" s="103"/>
      <c r="X577" s="103"/>
      <c r="Y577" s="103"/>
      <c r="Z577" s="105">
        <f t="shared" si="469"/>
        <v>0</v>
      </c>
      <c r="AA577" s="103">
        <f t="shared" si="470"/>
        <v>0</v>
      </c>
    </row>
    <row r="578" spans="1:27" x14ac:dyDescent="0.2">
      <c r="A578" s="116">
        <v>4804</v>
      </c>
      <c r="B578" s="122" t="s">
        <v>849</v>
      </c>
      <c r="C578" s="15"/>
      <c r="D578" s="35"/>
      <c r="E578" s="141">
        <v>1</v>
      </c>
      <c r="F578" s="142"/>
      <c r="G578" s="143">
        <f t="shared" si="460"/>
        <v>1</v>
      </c>
      <c r="H578" s="141">
        <v>1</v>
      </c>
      <c r="I578" s="142" t="s">
        <v>226</v>
      </c>
      <c r="J578" s="144">
        <f>SUMIF(exportMMB!D:D,budgetMMB!A578,exportMMB!F:F)</f>
        <v>0</v>
      </c>
      <c r="K578" s="64">
        <f t="shared" si="461"/>
        <v>0</v>
      </c>
      <c r="N578" s="13">
        <f t="shared" si="462"/>
        <v>0</v>
      </c>
      <c r="O578" s="13">
        <f t="shared" si="463"/>
        <v>0</v>
      </c>
      <c r="P578" s="13">
        <f t="shared" si="464"/>
        <v>0</v>
      </c>
      <c r="Q578" s="13">
        <f t="shared" si="465"/>
        <v>0</v>
      </c>
      <c r="R578" s="13">
        <f t="shared" si="466"/>
        <v>0</v>
      </c>
      <c r="S578" s="14">
        <f t="shared" si="467"/>
        <v>0</v>
      </c>
      <c r="T578" s="86"/>
      <c r="U578" s="64">
        <f t="shared" si="468"/>
        <v>0</v>
      </c>
      <c r="V578" s="103"/>
      <c r="W578" s="103"/>
      <c r="X578" s="103"/>
      <c r="Y578" s="103"/>
      <c r="Z578" s="105">
        <f t="shared" si="469"/>
        <v>0</v>
      </c>
      <c r="AA578" s="103">
        <f t="shared" si="470"/>
        <v>0</v>
      </c>
    </row>
    <row r="579" spans="1:27" x14ac:dyDescent="0.2">
      <c r="A579" s="116">
        <v>4805</v>
      </c>
      <c r="B579" s="122" t="s">
        <v>862</v>
      </c>
      <c r="C579" s="15"/>
      <c r="D579" s="35"/>
      <c r="E579" s="141">
        <v>1</v>
      </c>
      <c r="F579" s="142"/>
      <c r="G579" s="143">
        <f t="shared" si="460"/>
        <v>1</v>
      </c>
      <c r="H579" s="141">
        <v>1</v>
      </c>
      <c r="I579" s="142" t="s">
        <v>226</v>
      </c>
      <c r="J579" s="144">
        <f>SUMIF(exportMMB!D:D,budgetMMB!A579,exportMMB!F:F)</f>
        <v>0</v>
      </c>
      <c r="K579" s="64">
        <f t="shared" si="461"/>
        <v>0</v>
      </c>
      <c r="N579" s="13">
        <f t="shared" si="462"/>
        <v>0</v>
      </c>
      <c r="O579" s="13">
        <f t="shared" si="463"/>
        <v>0</v>
      </c>
      <c r="P579" s="13">
        <f t="shared" si="464"/>
        <v>0</v>
      </c>
      <c r="Q579" s="13">
        <f t="shared" si="465"/>
        <v>0</v>
      </c>
      <c r="R579" s="13">
        <f t="shared" si="466"/>
        <v>0</v>
      </c>
      <c r="S579" s="14">
        <f t="shared" si="467"/>
        <v>0</v>
      </c>
      <c r="T579" s="86"/>
      <c r="U579" s="64">
        <f t="shared" si="468"/>
        <v>0</v>
      </c>
      <c r="V579" s="103"/>
      <c r="W579" s="103"/>
      <c r="X579" s="103"/>
      <c r="Y579" s="103"/>
      <c r="Z579" s="105">
        <f t="shared" si="469"/>
        <v>0</v>
      </c>
      <c r="AA579" s="103">
        <f t="shared" si="470"/>
        <v>0</v>
      </c>
    </row>
    <row r="580" spans="1:27" x14ac:dyDescent="0.2">
      <c r="A580" s="116">
        <v>4806</v>
      </c>
      <c r="B580" s="122" t="s">
        <v>863</v>
      </c>
      <c r="C580" s="15"/>
      <c r="D580" s="35"/>
      <c r="E580" s="141">
        <v>1</v>
      </c>
      <c r="F580" s="142"/>
      <c r="G580" s="143">
        <f t="shared" si="460"/>
        <v>1</v>
      </c>
      <c r="H580" s="141">
        <v>1</v>
      </c>
      <c r="I580" s="142" t="s">
        <v>226</v>
      </c>
      <c r="J580" s="144">
        <f>SUMIF(exportMMB!D:D,budgetMMB!A580,exportMMB!F:F)</f>
        <v>0</v>
      </c>
      <c r="K580" s="64">
        <f t="shared" si="461"/>
        <v>0</v>
      </c>
      <c r="N580" s="13">
        <f t="shared" si="462"/>
        <v>0</v>
      </c>
      <c r="O580" s="13">
        <f t="shared" si="463"/>
        <v>0</v>
      </c>
      <c r="P580" s="13">
        <f t="shared" si="464"/>
        <v>0</v>
      </c>
      <c r="Q580" s="13">
        <f t="shared" si="465"/>
        <v>0</v>
      </c>
      <c r="R580" s="13">
        <f t="shared" si="466"/>
        <v>0</v>
      </c>
      <c r="S580" s="14">
        <f t="shared" si="467"/>
        <v>0</v>
      </c>
      <c r="T580" s="86"/>
      <c r="U580" s="64">
        <f t="shared" si="468"/>
        <v>0</v>
      </c>
      <c r="V580" s="103"/>
      <c r="W580" s="103"/>
      <c r="X580" s="103"/>
      <c r="Y580" s="103"/>
      <c r="Z580" s="105">
        <f t="shared" si="469"/>
        <v>0</v>
      </c>
      <c r="AA580" s="103">
        <f t="shared" si="470"/>
        <v>0</v>
      </c>
    </row>
    <row r="581" spans="1:27" x14ac:dyDescent="0.2">
      <c r="A581" s="116">
        <v>4810</v>
      </c>
      <c r="B581" s="122" t="s">
        <v>864</v>
      </c>
      <c r="C581" s="15"/>
      <c r="D581" s="35"/>
      <c r="E581" s="141">
        <v>1</v>
      </c>
      <c r="F581" s="142"/>
      <c r="G581" s="143">
        <f t="shared" si="460"/>
        <v>1</v>
      </c>
      <c r="H581" s="141">
        <v>1</v>
      </c>
      <c r="I581" s="142" t="s">
        <v>226</v>
      </c>
      <c r="J581" s="144">
        <f>SUMIF(exportMMB!D:D,budgetMMB!A581,exportMMB!F:F)</f>
        <v>0</v>
      </c>
      <c r="K581" s="64">
        <f t="shared" si="461"/>
        <v>0</v>
      </c>
      <c r="N581" s="13">
        <f t="shared" si="462"/>
        <v>0</v>
      </c>
      <c r="O581" s="13">
        <f t="shared" si="463"/>
        <v>0</v>
      </c>
      <c r="P581" s="13">
        <f t="shared" si="464"/>
        <v>0</v>
      </c>
      <c r="Q581" s="13">
        <f t="shared" si="465"/>
        <v>0</v>
      </c>
      <c r="R581" s="13">
        <f t="shared" si="466"/>
        <v>0</v>
      </c>
      <c r="S581" s="14">
        <f t="shared" si="467"/>
        <v>0</v>
      </c>
      <c r="T581" s="86"/>
      <c r="U581" s="64">
        <f t="shared" si="468"/>
        <v>0</v>
      </c>
      <c r="V581" s="103"/>
      <c r="W581" s="103"/>
      <c r="X581" s="103"/>
      <c r="Y581" s="103"/>
      <c r="Z581" s="105">
        <f t="shared" si="469"/>
        <v>0</v>
      </c>
      <c r="AA581" s="103">
        <f t="shared" si="470"/>
        <v>0</v>
      </c>
    </row>
    <row r="582" spans="1:27" x14ac:dyDescent="0.2">
      <c r="A582" s="116">
        <v>4811</v>
      </c>
      <c r="B582" s="122" t="s">
        <v>865</v>
      </c>
      <c r="C582" s="15"/>
      <c r="D582" s="35"/>
      <c r="E582" s="141">
        <v>1</v>
      </c>
      <c r="F582" s="142"/>
      <c r="G582" s="143">
        <f t="shared" si="460"/>
        <v>1</v>
      </c>
      <c r="H582" s="141">
        <v>1</v>
      </c>
      <c r="I582" s="142" t="s">
        <v>226</v>
      </c>
      <c r="J582" s="144">
        <f>SUMIF(exportMMB!D:D,budgetMMB!A582,exportMMB!F:F)</f>
        <v>0</v>
      </c>
      <c r="K582" s="64">
        <f t="shared" si="461"/>
        <v>0</v>
      </c>
      <c r="N582" s="13">
        <f t="shared" si="462"/>
        <v>0</v>
      </c>
      <c r="O582" s="13">
        <f t="shared" si="463"/>
        <v>0</v>
      </c>
      <c r="P582" s="13">
        <f t="shared" si="464"/>
        <v>0</v>
      </c>
      <c r="Q582" s="13">
        <f t="shared" si="465"/>
        <v>0</v>
      </c>
      <c r="R582" s="13">
        <f t="shared" si="466"/>
        <v>0</v>
      </c>
      <c r="S582" s="14">
        <f t="shared" si="467"/>
        <v>0</v>
      </c>
      <c r="T582" s="86"/>
      <c r="U582" s="64">
        <f t="shared" si="468"/>
        <v>0</v>
      </c>
      <c r="V582" s="103"/>
      <c r="W582" s="103"/>
      <c r="X582" s="103"/>
      <c r="Y582" s="103"/>
      <c r="Z582" s="105">
        <f t="shared" si="469"/>
        <v>0</v>
      </c>
      <c r="AA582" s="103">
        <f t="shared" si="470"/>
        <v>0</v>
      </c>
    </row>
    <row r="583" spans="1:27" x14ac:dyDescent="0.2">
      <c r="A583" s="116">
        <v>4820</v>
      </c>
      <c r="B583" s="122" t="s">
        <v>866</v>
      </c>
      <c r="C583" s="15"/>
      <c r="D583" s="35"/>
      <c r="E583" s="141">
        <v>1</v>
      </c>
      <c r="F583" s="142"/>
      <c r="G583" s="143">
        <f t="shared" ref="G583:G587" si="471">SUM(D583:F583)</f>
        <v>1</v>
      </c>
      <c r="H583" s="141">
        <v>1</v>
      </c>
      <c r="I583" s="142" t="s">
        <v>226</v>
      </c>
      <c r="J583" s="144">
        <f>SUMIF(exportMMB!D:D,budgetMMB!A583,exportMMB!F:F)</f>
        <v>0</v>
      </c>
      <c r="K583" s="64">
        <f t="shared" si="461"/>
        <v>0</v>
      </c>
      <c r="N583" s="13">
        <f t="shared" si="462"/>
        <v>0</v>
      </c>
      <c r="O583" s="13">
        <f t="shared" si="463"/>
        <v>0</v>
      </c>
      <c r="P583" s="13">
        <f t="shared" si="464"/>
        <v>0</v>
      </c>
      <c r="Q583" s="13">
        <f t="shared" si="465"/>
        <v>0</v>
      </c>
      <c r="R583" s="13">
        <f t="shared" si="466"/>
        <v>0</v>
      </c>
      <c r="S583" s="14">
        <f t="shared" si="467"/>
        <v>0</v>
      </c>
      <c r="T583" s="86"/>
      <c r="U583" s="64">
        <f t="shared" si="468"/>
        <v>0</v>
      </c>
      <c r="V583" s="103"/>
      <c r="W583" s="103"/>
      <c r="X583" s="103"/>
      <c r="Y583" s="103"/>
      <c r="Z583" s="105">
        <f t="shared" si="469"/>
        <v>0</v>
      </c>
      <c r="AA583" s="103">
        <f t="shared" si="470"/>
        <v>0</v>
      </c>
    </row>
    <row r="584" spans="1:27" x14ac:dyDescent="0.2">
      <c r="A584" s="116">
        <v>4821</v>
      </c>
      <c r="B584" s="122" t="s">
        <v>867</v>
      </c>
      <c r="C584" s="15"/>
      <c r="D584" s="35"/>
      <c r="E584" s="141">
        <v>1</v>
      </c>
      <c r="F584" s="142"/>
      <c r="G584" s="143">
        <f t="shared" si="471"/>
        <v>1</v>
      </c>
      <c r="H584" s="141">
        <v>1</v>
      </c>
      <c r="I584" s="142" t="s">
        <v>226</v>
      </c>
      <c r="J584" s="144">
        <f>SUMIF(exportMMB!D:D,budgetMMB!A584,exportMMB!F:F)</f>
        <v>0</v>
      </c>
      <c r="K584" s="64">
        <f t="shared" si="461"/>
        <v>0</v>
      </c>
      <c r="N584" s="13">
        <f t="shared" si="462"/>
        <v>0</v>
      </c>
      <c r="O584" s="13">
        <f t="shared" si="463"/>
        <v>0</v>
      </c>
      <c r="P584" s="13">
        <f t="shared" si="464"/>
        <v>0</v>
      </c>
      <c r="Q584" s="13">
        <f t="shared" si="465"/>
        <v>0</v>
      </c>
      <c r="R584" s="13">
        <f t="shared" si="466"/>
        <v>0</v>
      </c>
      <c r="S584" s="14">
        <f t="shared" si="467"/>
        <v>0</v>
      </c>
      <c r="T584" s="86"/>
      <c r="U584" s="64">
        <f t="shared" si="468"/>
        <v>0</v>
      </c>
      <c r="V584" s="103"/>
      <c r="W584" s="103"/>
      <c r="X584" s="103"/>
      <c r="Y584" s="103"/>
      <c r="Z584" s="105">
        <f t="shared" si="469"/>
        <v>0</v>
      </c>
      <c r="AA584" s="103">
        <f t="shared" si="470"/>
        <v>0</v>
      </c>
    </row>
    <row r="585" spans="1:27" x14ac:dyDescent="0.2">
      <c r="A585" s="116">
        <v>4822</v>
      </c>
      <c r="B585" s="122" t="s">
        <v>868</v>
      </c>
      <c r="C585" s="15"/>
      <c r="D585" s="35"/>
      <c r="E585" s="141">
        <v>1</v>
      </c>
      <c r="F585" s="142"/>
      <c r="G585" s="143">
        <f t="shared" si="471"/>
        <v>1</v>
      </c>
      <c r="H585" s="141">
        <v>1</v>
      </c>
      <c r="I585" s="142" t="s">
        <v>226</v>
      </c>
      <c r="J585" s="144">
        <f>SUMIF(exportMMB!D:D,budgetMMB!A585,exportMMB!F:F)</f>
        <v>0</v>
      </c>
      <c r="K585" s="64">
        <f t="shared" si="461"/>
        <v>0</v>
      </c>
      <c r="N585" s="13">
        <f t="shared" si="462"/>
        <v>0</v>
      </c>
      <c r="O585" s="13">
        <f t="shared" si="463"/>
        <v>0</v>
      </c>
      <c r="P585" s="13">
        <f t="shared" si="464"/>
        <v>0</v>
      </c>
      <c r="Q585" s="13">
        <f t="shared" si="465"/>
        <v>0</v>
      </c>
      <c r="R585" s="13">
        <f t="shared" si="466"/>
        <v>0</v>
      </c>
      <c r="S585" s="14">
        <f t="shared" si="467"/>
        <v>0</v>
      </c>
      <c r="T585" s="86"/>
      <c r="U585" s="64">
        <f t="shared" si="468"/>
        <v>0</v>
      </c>
      <c r="V585" s="103"/>
      <c r="W585" s="103"/>
      <c r="X585" s="103"/>
      <c r="Y585" s="103"/>
      <c r="Z585" s="105">
        <f t="shared" si="469"/>
        <v>0</v>
      </c>
      <c r="AA585" s="103">
        <f t="shared" si="470"/>
        <v>0</v>
      </c>
    </row>
    <row r="586" spans="1:27" x14ac:dyDescent="0.2">
      <c r="A586" s="116">
        <v>4823</v>
      </c>
      <c r="B586" s="122" t="s">
        <v>869</v>
      </c>
      <c r="C586" s="15"/>
      <c r="D586" s="35"/>
      <c r="E586" s="141">
        <v>1</v>
      </c>
      <c r="F586" s="142"/>
      <c r="G586" s="143">
        <f t="shared" si="471"/>
        <v>1</v>
      </c>
      <c r="H586" s="141">
        <v>1</v>
      </c>
      <c r="I586" s="142" t="s">
        <v>226</v>
      </c>
      <c r="J586" s="144">
        <f>SUMIF(exportMMB!D:D,budgetMMB!A586,exportMMB!F:F)</f>
        <v>0</v>
      </c>
      <c r="K586" s="64">
        <f t="shared" si="461"/>
        <v>0</v>
      </c>
      <c r="N586" s="13">
        <f t="shared" si="462"/>
        <v>0</v>
      </c>
      <c r="O586" s="13">
        <f t="shared" si="463"/>
        <v>0</v>
      </c>
      <c r="P586" s="13">
        <f t="shared" si="464"/>
        <v>0</v>
      </c>
      <c r="Q586" s="13">
        <f t="shared" si="465"/>
        <v>0</v>
      </c>
      <c r="R586" s="13">
        <f t="shared" si="466"/>
        <v>0</v>
      </c>
      <c r="S586" s="14">
        <f t="shared" si="467"/>
        <v>0</v>
      </c>
      <c r="T586" s="86"/>
      <c r="U586" s="64">
        <f t="shared" si="468"/>
        <v>0</v>
      </c>
      <c r="V586" s="103"/>
      <c r="W586" s="103"/>
      <c r="X586" s="103"/>
      <c r="Y586" s="103"/>
      <c r="Z586" s="105">
        <f t="shared" si="469"/>
        <v>0</v>
      </c>
      <c r="AA586" s="103">
        <f t="shared" si="470"/>
        <v>0</v>
      </c>
    </row>
    <row r="587" spans="1:27" x14ac:dyDescent="0.2">
      <c r="A587" s="116">
        <v>4830</v>
      </c>
      <c r="B587" s="122" t="s">
        <v>870</v>
      </c>
      <c r="C587" s="15"/>
      <c r="D587" s="35"/>
      <c r="E587" s="141">
        <v>1</v>
      </c>
      <c r="F587" s="142"/>
      <c r="G587" s="143">
        <f t="shared" si="471"/>
        <v>1</v>
      </c>
      <c r="H587" s="141">
        <v>1</v>
      </c>
      <c r="I587" s="142" t="s">
        <v>226</v>
      </c>
      <c r="J587" s="144">
        <f>SUMIF(exportMMB!D:D,budgetMMB!A587,exportMMB!F:F)</f>
        <v>0</v>
      </c>
      <c r="K587" s="64">
        <f t="shared" si="461"/>
        <v>0</v>
      </c>
      <c r="N587" s="13">
        <f t="shared" si="462"/>
        <v>0</v>
      </c>
      <c r="O587" s="13">
        <f t="shared" si="463"/>
        <v>0</v>
      </c>
      <c r="P587" s="13">
        <f t="shared" si="464"/>
        <v>0</v>
      </c>
      <c r="Q587" s="13">
        <f t="shared" si="465"/>
        <v>0</v>
      </c>
      <c r="R587" s="13">
        <f t="shared" si="466"/>
        <v>0</v>
      </c>
      <c r="S587" s="14">
        <f t="shared" si="467"/>
        <v>0</v>
      </c>
      <c r="T587" s="86"/>
      <c r="U587" s="64">
        <f t="shared" si="468"/>
        <v>0</v>
      </c>
      <c r="V587" s="103"/>
      <c r="W587" s="103"/>
      <c r="X587" s="103"/>
      <c r="Y587" s="103"/>
      <c r="Z587" s="105">
        <f t="shared" si="469"/>
        <v>0</v>
      </c>
      <c r="AA587" s="103">
        <f t="shared" si="470"/>
        <v>0</v>
      </c>
    </row>
    <row r="588" spans="1:27" x14ac:dyDescent="0.2">
      <c r="A588" s="116">
        <v>4831</v>
      </c>
      <c r="B588" s="122" t="s">
        <v>871</v>
      </c>
      <c r="C588" s="15"/>
      <c r="D588" s="35"/>
      <c r="E588" s="141">
        <v>1</v>
      </c>
      <c r="F588" s="142"/>
      <c r="G588" s="143">
        <f t="shared" ref="G588" si="472">SUM(D588:F588)</f>
        <v>1</v>
      </c>
      <c r="H588" s="141">
        <v>1</v>
      </c>
      <c r="I588" s="142" t="s">
        <v>226</v>
      </c>
      <c r="J588" s="144">
        <f>SUMIF(exportMMB!D:D,budgetMMB!A588,exportMMB!F:F)</f>
        <v>0</v>
      </c>
      <c r="K588" s="64">
        <f t="shared" si="461"/>
        <v>0</v>
      </c>
      <c r="N588" s="13">
        <f t="shared" si="462"/>
        <v>0</v>
      </c>
      <c r="O588" s="13">
        <f t="shared" si="463"/>
        <v>0</v>
      </c>
      <c r="P588" s="13">
        <f t="shared" si="464"/>
        <v>0</v>
      </c>
      <c r="Q588" s="13">
        <f t="shared" si="465"/>
        <v>0</v>
      </c>
      <c r="R588" s="13">
        <f t="shared" si="466"/>
        <v>0</v>
      </c>
      <c r="S588" s="14">
        <f t="shared" si="467"/>
        <v>0</v>
      </c>
      <c r="T588" s="86"/>
      <c r="U588" s="64">
        <f t="shared" si="468"/>
        <v>0</v>
      </c>
      <c r="V588" s="103"/>
      <c r="W588" s="103"/>
      <c r="X588" s="103"/>
      <c r="Y588" s="103"/>
      <c r="Z588" s="105">
        <f t="shared" si="469"/>
        <v>0</v>
      </c>
      <c r="AA588" s="103">
        <f t="shared" si="470"/>
        <v>0</v>
      </c>
    </row>
    <row r="589" spans="1:27" x14ac:dyDescent="0.2">
      <c r="A589" s="116">
        <v>4832</v>
      </c>
      <c r="B589" s="122" t="s">
        <v>959</v>
      </c>
      <c r="C589" s="15"/>
      <c r="D589" s="35"/>
      <c r="E589" s="141">
        <v>1</v>
      </c>
      <c r="F589" s="142"/>
      <c r="G589" s="143">
        <f t="shared" ref="G589:G594" si="473">SUM(D589:F589)</f>
        <v>1</v>
      </c>
      <c r="H589" s="141">
        <v>1</v>
      </c>
      <c r="I589" s="142" t="s">
        <v>226</v>
      </c>
      <c r="J589" s="144">
        <f>SUMIF(exportMMB!D:D,budgetMMB!A589,exportMMB!F:F)</f>
        <v>0</v>
      </c>
      <c r="K589" s="64">
        <f t="shared" si="461"/>
        <v>0</v>
      </c>
      <c r="N589" s="13">
        <f t="shared" si="462"/>
        <v>0</v>
      </c>
      <c r="O589" s="13">
        <f t="shared" si="463"/>
        <v>0</v>
      </c>
      <c r="P589" s="13">
        <f t="shared" si="464"/>
        <v>0</v>
      </c>
      <c r="Q589" s="13">
        <f t="shared" si="465"/>
        <v>0</v>
      </c>
      <c r="R589" s="13">
        <f t="shared" si="466"/>
        <v>0</v>
      </c>
      <c r="S589" s="14">
        <f t="shared" si="467"/>
        <v>0</v>
      </c>
      <c r="T589" s="86"/>
      <c r="U589" s="64">
        <f t="shared" si="468"/>
        <v>0</v>
      </c>
      <c r="V589" s="103"/>
      <c r="W589" s="103"/>
      <c r="X589" s="103"/>
      <c r="Y589" s="103"/>
      <c r="Z589" s="105">
        <f t="shared" si="469"/>
        <v>0</v>
      </c>
      <c r="AA589" s="103">
        <f t="shared" si="470"/>
        <v>0</v>
      </c>
    </row>
    <row r="590" spans="1:27" x14ac:dyDescent="0.2">
      <c r="A590" s="116">
        <v>4840</v>
      </c>
      <c r="B590" s="122" t="s">
        <v>872</v>
      </c>
      <c r="C590" s="15"/>
      <c r="D590" s="35"/>
      <c r="E590" s="141">
        <v>1</v>
      </c>
      <c r="F590" s="142"/>
      <c r="G590" s="143">
        <f t="shared" si="473"/>
        <v>1</v>
      </c>
      <c r="H590" s="141">
        <v>1</v>
      </c>
      <c r="I590" s="142" t="s">
        <v>226</v>
      </c>
      <c r="J590" s="144">
        <f>SUMIF(exportMMB!D:D,budgetMMB!A590,exportMMB!F:F)</f>
        <v>0</v>
      </c>
      <c r="K590" s="64">
        <f t="shared" si="461"/>
        <v>0</v>
      </c>
      <c r="N590" s="13">
        <f t="shared" si="462"/>
        <v>0</v>
      </c>
      <c r="O590" s="13">
        <f t="shared" si="463"/>
        <v>0</v>
      </c>
      <c r="P590" s="13">
        <f t="shared" si="464"/>
        <v>0</v>
      </c>
      <c r="Q590" s="13">
        <f t="shared" si="465"/>
        <v>0</v>
      </c>
      <c r="R590" s="13">
        <f t="shared" si="466"/>
        <v>0</v>
      </c>
      <c r="S590" s="14">
        <f t="shared" si="467"/>
        <v>0</v>
      </c>
      <c r="T590" s="86"/>
      <c r="U590" s="64">
        <f t="shared" si="468"/>
        <v>0</v>
      </c>
      <c r="V590" s="103"/>
      <c r="W590" s="103"/>
      <c r="X590" s="103"/>
      <c r="Y590" s="103"/>
      <c r="Z590" s="105">
        <f t="shared" si="469"/>
        <v>0</v>
      </c>
      <c r="AA590" s="103">
        <f t="shared" si="470"/>
        <v>0</v>
      </c>
    </row>
    <row r="591" spans="1:27" x14ac:dyDescent="0.2">
      <c r="A591" s="116">
        <v>4841</v>
      </c>
      <c r="B591" s="122" t="s">
        <v>873</v>
      </c>
      <c r="C591" s="15"/>
      <c r="D591" s="35"/>
      <c r="E591" s="141">
        <v>1</v>
      </c>
      <c r="F591" s="142"/>
      <c r="G591" s="143">
        <f t="shared" si="473"/>
        <v>1</v>
      </c>
      <c r="H591" s="141">
        <v>1</v>
      </c>
      <c r="I591" s="142" t="s">
        <v>226</v>
      </c>
      <c r="J591" s="144">
        <f>SUMIF(exportMMB!D:D,budgetMMB!A591,exportMMB!F:F)</f>
        <v>0</v>
      </c>
      <c r="K591" s="64">
        <f t="shared" si="461"/>
        <v>0</v>
      </c>
      <c r="N591" s="13">
        <f t="shared" si="462"/>
        <v>0</v>
      </c>
      <c r="O591" s="13">
        <f t="shared" si="463"/>
        <v>0</v>
      </c>
      <c r="P591" s="13">
        <f t="shared" si="464"/>
        <v>0</v>
      </c>
      <c r="Q591" s="13">
        <f t="shared" si="465"/>
        <v>0</v>
      </c>
      <c r="R591" s="13">
        <f t="shared" si="466"/>
        <v>0</v>
      </c>
      <c r="S591" s="14">
        <f t="shared" si="467"/>
        <v>0</v>
      </c>
      <c r="T591" s="86"/>
      <c r="U591" s="64">
        <f t="shared" si="468"/>
        <v>0</v>
      </c>
      <c r="V591" s="103"/>
      <c r="W591" s="103"/>
      <c r="X591" s="103"/>
      <c r="Y591" s="103"/>
      <c r="Z591" s="105">
        <f t="shared" si="469"/>
        <v>0</v>
      </c>
      <c r="AA591" s="103">
        <f t="shared" si="470"/>
        <v>0</v>
      </c>
    </row>
    <row r="592" spans="1:27" x14ac:dyDescent="0.2">
      <c r="A592" s="116">
        <v>4842</v>
      </c>
      <c r="B592" s="122" t="s">
        <v>874</v>
      </c>
      <c r="C592" s="15"/>
      <c r="D592" s="35"/>
      <c r="E592" s="141">
        <v>1</v>
      </c>
      <c r="F592" s="142"/>
      <c r="G592" s="143">
        <f t="shared" si="473"/>
        <v>1</v>
      </c>
      <c r="H592" s="141">
        <v>1</v>
      </c>
      <c r="I592" s="142" t="s">
        <v>226</v>
      </c>
      <c r="J592" s="144">
        <f>SUMIF(exportMMB!D:D,budgetMMB!A592,exportMMB!F:F)</f>
        <v>0</v>
      </c>
      <c r="K592" s="64">
        <f t="shared" si="461"/>
        <v>0</v>
      </c>
      <c r="N592" s="13">
        <f t="shared" si="462"/>
        <v>0</v>
      </c>
      <c r="O592" s="13">
        <f t="shared" si="463"/>
        <v>0</v>
      </c>
      <c r="P592" s="13">
        <f t="shared" si="464"/>
        <v>0</v>
      </c>
      <c r="Q592" s="13">
        <f t="shared" si="465"/>
        <v>0</v>
      </c>
      <c r="R592" s="13">
        <f t="shared" si="466"/>
        <v>0</v>
      </c>
      <c r="S592" s="14">
        <f t="shared" si="467"/>
        <v>0</v>
      </c>
      <c r="T592" s="86"/>
      <c r="U592" s="64">
        <f t="shared" si="468"/>
        <v>0</v>
      </c>
      <c r="V592" s="103"/>
      <c r="W592" s="103"/>
      <c r="X592" s="103"/>
      <c r="Y592" s="103"/>
      <c r="Z592" s="105">
        <f t="shared" si="469"/>
        <v>0</v>
      </c>
      <c r="AA592" s="103">
        <f t="shared" si="470"/>
        <v>0</v>
      </c>
    </row>
    <row r="593" spans="1:27" x14ac:dyDescent="0.2">
      <c r="A593" s="116">
        <v>4850</v>
      </c>
      <c r="B593" s="122" t="s">
        <v>875</v>
      </c>
      <c r="C593" s="15"/>
      <c r="D593" s="35"/>
      <c r="E593" s="141">
        <v>1</v>
      </c>
      <c r="F593" s="142"/>
      <c r="G593" s="143">
        <f t="shared" si="473"/>
        <v>1</v>
      </c>
      <c r="H593" s="141">
        <v>1</v>
      </c>
      <c r="I593" s="142" t="s">
        <v>226</v>
      </c>
      <c r="J593" s="144">
        <f>SUMIF(exportMMB!D:D,budgetMMB!A593,exportMMB!F:F)</f>
        <v>0</v>
      </c>
      <c r="K593" s="64">
        <f t="shared" si="461"/>
        <v>0</v>
      </c>
      <c r="N593" s="13">
        <f t="shared" si="462"/>
        <v>0</v>
      </c>
      <c r="O593" s="13">
        <f t="shared" si="463"/>
        <v>0</v>
      </c>
      <c r="P593" s="13">
        <f t="shared" si="464"/>
        <v>0</v>
      </c>
      <c r="Q593" s="13">
        <f t="shared" si="465"/>
        <v>0</v>
      </c>
      <c r="R593" s="13">
        <f t="shared" si="466"/>
        <v>0</v>
      </c>
      <c r="S593" s="14">
        <f t="shared" si="467"/>
        <v>0</v>
      </c>
      <c r="T593" s="86"/>
      <c r="U593" s="64">
        <f t="shared" si="468"/>
        <v>0</v>
      </c>
      <c r="V593" s="103"/>
      <c r="W593" s="103"/>
      <c r="X593" s="103"/>
      <c r="Y593" s="103"/>
      <c r="Z593" s="105">
        <f t="shared" si="469"/>
        <v>0</v>
      </c>
      <c r="AA593" s="103">
        <f t="shared" si="470"/>
        <v>0</v>
      </c>
    </row>
    <row r="594" spans="1:27" x14ac:dyDescent="0.2">
      <c r="A594" s="116">
        <v>4851</v>
      </c>
      <c r="B594" s="122" t="s">
        <v>876</v>
      </c>
      <c r="C594" s="15"/>
      <c r="D594" s="35"/>
      <c r="E594" s="141">
        <v>1</v>
      </c>
      <c r="F594" s="142"/>
      <c r="G594" s="143">
        <f t="shared" si="473"/>
        <v>1</v>
      </c>
      <c r="H594" s="141">
        <v>1</v>
      </c>
      <c r="I594" s="142" t="s">
        <v>226</v>
      </c>
      <c r="J594" s="144">
        <f>SUMIF(exportMMB!D:D,budgetMMB!A594,exportMMB!F:F)</f>
        <v>0</v>
      </c>
      <c r="K594" s="64">
        <f t="shared" si="461"/>
        <v>0</v>
      </c>
      <c r="N594" s="13">
        <f t="shared" si="462"/>
        <v>0</v>
      </c>
      <c r="O594" s="13">
        <f t="shared" si="463"/>
        <v>0</v>
      </c>
      <c r="P594" s="13">
        <f t="shared" si="464"/>
        <v>0</v>
      </c>
      <c r="Q594" s="13">
        <f t="shared" si="465"/>
        <v>0</v>
      </c>
      <c r="R594" s="13">
        <f t="shared" si="466"/>
        <v>0</v>
      </c>
      <c r="S594" s="14">
        <f t="shared" si="467"/>
        <v>0</v>
      </c>
      <c r="T594" s="86"/>
      <c r="U594" s="64">
        <f t="shared" si="468"/>
        <v>0</v>
      </c>
      <c r="V594" s="103"/>
      <c r="W594" s="103"/>
      <c r="X594" s="103"/>
      <c r="Y594" s="103"/>
      <c r="Z594" s="105">
        <f t="shared" si="469"/>
        <v>0</v>
      </c>
      <c r="AA594" s="103">
        <f t="shared" si="470"/>
        <v>0</v>
      </c>
    </row>
    <row r="595" spans="1:27" x14ac:dyDescent="0.2">
      <c r="A595" s="116" t="s">
        <v>958</v>
      </c>
      <c r="B595" s="122" t="s">
        <v>877</v>
      </c>
      <c r="C595" s="15"/>
      <c r="D595" s="35"/>
      <c r="E595" s="141">
        <v>1</v>
      </c>
      <c r="F595" s="142"/>
      <c r="G595" s="143">
        <f t="shared" ref="G595:G602" si="474">SUM(D595:F595)</f>
        <v>1</v>
      </c>
      <c r="H595" s="141">
        <v>1</v>
      </c>
      <c r="I595" s="142" t="s">
        <v>226</v>
      </c>
      <c r="J595" s="144">
        <f>SUMIF(exportMMB!D:D,budgetMMB!A595,exportMMB!F:F)</f>
        <v>0</v>
      </c>
      <c r="K595" s="64">
        <f t="shared" si="461"/>
        <v>0</v>
      </c>
      <c r="N595" s="13">
        <f t="shared" si="462"/>
        <v>0</v>
      </c>
      <c r="O595" s="13">
        <f t="shared" si="463"/>
        <v>0</v>
      </c>
      <c r="P595" s="13">
        <f t="shared" si="464"/>
        <v>0</v>
      </c>
      <c r="Q595" s="13">
        <f t="shared" si="465"/>
        <v>0</v>
      </c>
      <c r="R595" s="13">
        <f t="shared" si="466"/>
        <v>0</v>
      </c>
      <c r="S595" s="14">
        <f t="shared" si="467"/>
        <v>0</v>
      </c>
      <c r="T595" s="86"/>
      <c r="U595" s="64">
        <f t="shared" si="468"/>
        <v>0</v>
      </c>
      <c r="V595" s="103"/>
      <c r="W595" s="103"/>
      <c r="X595" s="103"/>
      <c r="Y595" s="103"/>
      <c r="Z595" s="105">
        <f t="shared" si="469"/>
        <v>0</v>
      </c>
      <c r="AA595" s="103">
        <f t="shared" si="470"/>
        <v>0</v>
      </c>
    </row>
    <row r="596" spans="1:27" x14ac:dyDescent="0.2">
      <c r="A596" s="116">
        <v>4880</v>
      </c>
      <c r="B596" s="122" t="s">
        <v>878</v>
      </c>
      <c r="C596" s="15"/>
      <c r="D596" s="35"/>
      <c r="E596" s="141">
        <v>1</v>
      </c>
      <c r="F596" s="142"/>
      <c r="G596" s="143">
        <f t="shared" si="474"/>
        <v>1</v>
      </c>
      <c r="H596" s="141">
        <v>1</v>
      </c>
      <c r="I596" s="142" t="s">
        <v>226</v>
      </c>
      <c r="J596" s="144">
        <f>SUMIF(exportMMB!D:D,budgetMMB!A596,exportMMB!F:F)</f>
        <v>0</v>
      </c>
      <c r="K596" s="64">
        <f t="shared" si="461"/>
        <v>0</v>
      </c>
      <c r="N596" s="13">
        <f t="shared" si="462"/>
        <v>0</v>
      </c>
      <c r="O596" s="13">
        <f t="shared" si="463"/>
        <v>0</v>
      </c>
      <c r="P596" s="13">
        <f t="shared" si="464"/>
        <v>0</v>
      </c>
      <c r="Q596" s="13">
        <f t="shared" si="465"/>
        <v>0</v>
      </c>
      <c r="R596" s="13">
        <f t="shared" si="466"/>
        <v>0</v>
      </c>
      <c r="S596" s="14">
        <f t="shared" si="467"/>
        <v>0</v>
      </c>
      <c r="T596" s="86"/>
      <c r="U596" s="64">
        <f t="shared" si="468"/>
        <v>0</v>
      </c>
      <c r="V596" s="103"/>
      <c r="W596" s="103"/>
      <c r="X596" s="103"/>
      <c r="Y596" s="103"/>
      <c r="Z596" s="105">
        <f t="shared" si="469"/>
        <v>0</v>
      </c>
      <c r="AA596" s="103">
        <f t="shared" si="470"/>
        <v>0</v>
      </c>
    </row>
    <row r="597" spans="1:27" x14ac:dyDescent="0.2">
      <c r="A597" s="116">
        <v>4881</v>
      </c>
      <c r="B597" s="122" t="s">
        <v>856</v>
      </c>
      <c r="C597" s="15"/>
      <c r="D597" s="35"/>
      <c r="E597" s="141">
        <v>1</v>
      </c>
      <c r="F597" s="142"/>
      <c r="G597" s="143">
        <f t="shared" si="474"/>
        <v>1</v>
      </c>
      <c r="H597" s="141">
        <v>1</v>
      </c>
      <c r="I597" s="142" t="s">
        <v>226</v>
      </c>
      <c r="J597" s="144">
        <f>SUMIF(exportMMB!D:D,budgetMMB!A597,exportMMB!F:F)</f>
        <v>0</v>
      </c>
      <c r="K597" s="64">
        <f t="shared" si="461"/>
        <v>0</v>
      </c>
      <c r="N597" s="13">
        <f t="shared" si="462"/>
        <v>0</v>
      </c>
      <c r="O597" s="13">
        <f t="shared" si="463"/>
        <v>0</v>
      </c>
      <c r="P597" s="13">
        <f t="shared" si="464"/>
        <v>0</v>
      </c>
      <c r="Q597" s="13">
        <f t="shared" si="465"/>
        <v>0</v>
      </c>
      <c r="R597" s="13">
        <f t="shared" si="466"/>
        <v>0</v>
      </c>
      <c r="S597" s="14">
        <f t="shared" si="467"/>
        <v>0</v>
      </c>
      <c r="T597" s="86"/>
      <c r="U597" s="64">
        <f t="shared" si="468"/>
        <v>0</v>
      </c>
      <c r="V597" s="103"/>
      <c r="W597" s="103"/>
      <c r="X597" s="103"/>
      <c r="Y597" s="103"/>
      <c r="Z597" s="105">
        <f t="shared" si="469"/>
        <v>0</v>
      </c>
      <c r="AA597" s="103">
        <f t="shared" si="470"/>
        <v>0</v>
      </c>
    </row>
    <row r="598" spans="1:27" x14ac:dyDescent="0.2">
      <c r="A598" s="116">
        <v>4890</v>
      </c>
      <c r="B598" s="122" t="s">
        <v>857</v>
      </c>
      <c r="C598" s="15"/>
      <c r="D598" s="35"/>
      <c r="E598" s="141">
        <v>1</v>
      </c>
      <c r="F598" s="142"/>
      <c r="G598" s="143">
        <f t="shared" si="474"/>
        <v>1</v>
      </c>
      <c r="H598" s="141">
        <v>1</v>
      </c>
      <c r="I598" s="142" t="s">
        <v>226</v>
      </c>
      <c r="J598" s="144">
        <f>SUMIF(exportMMB!D:D,budgetMMB!A598,exportMMB!F:F)</f>
        <v>0</v>
      </c>
      <c r="K598" s="64">
        <f t="shared" si="461"/>
        <v>0</v>
      </c>
      <c r="N598" s="13">
        <f t="shared" si="462"/>
        <v>0</v>
      </c>
      <c r="O598" s="13">
        <f t="shared" si="463"/>
        <v>0</v>
      </c>
      <c r="P598" s="13">
        <f t="shared" si="464"/>
        <v>0</v>
      </c>
      <c r="Q598" s="13">
        <f t="shared" si="465"/>
        <v>0</v>
      </c>
      <c r="R598" s="13">
        <f t="shared" si="466"/>
        <v>0</v>
      </c>
      <c r="S598" s="14">
        <f t="shared" si="467"/>
        <v>0</v>
      </c>
      <c r="T598" s="86"/>
      <c r="U598" s="64">
        <f t="shared" si="468"/>
        <v>0</v>
      </c>
      <c r="V598" s="103"/>
      <c r="W598" s="103"/>
      <c r="X598" s="103"/>
      <c r="Y598" s="103"/>
      <c r="Z598" s="105">
        <f t="shared" si="469"/>
        <v>0</v>
      </c>
      <c r="AA598" s="103">
        <f t="shared" si="470"/>
        <v>0</v>
      </c>
    </row>
    <row r="599" spans="1:27" x14ac:dyDescent="0.2">
      <c r="A599" s="116"/>
      <c r="B599" s="124" t="s">
        <v>265</v>
      </c>
      <c r="C599" s="15"/>
      <c r="D599" s="38"/>
      <c r="E599" s="141"/>
      <c r="F599" s="142"/>
      <c r="G599" s="143"/>
      <c r="H599" s="141"/>
      <c r="I599" s="142"/>
      <c r="J599" s="144"/>
      <c r="K599" s="66">
        <f>SUM(K575:K598)</f>
        <v>0</v>
      </c>
      <c r="L599" s="22"/>
      <c r="M599" s="22"/>
      <c r="N599" s="22">
        <f t="shared" ref="N599:AA599" si="475">SUM(N575:N598)</f>
        <v>0</v>
      </c>
      <c r="O599" s="22">
        <f t="shared" si="475"/>
        <v>0</v>
      </c>
      <c r="P599" s="22">
        <f t="shared" si="475"/>
        <v>0</v>
      </c>
      <c r="Q599" s="22">
        <f t="shared" si="475"/>
        <v>0</v>
      </c>
      <c r="R599" s="22">
        <f t="shared" si="475"/>
        <v>0</v>
      </c>
      <c r="S599" s="23">
        <f t="shared" si="475"/>
        <v>0</v>
      </c>
      <c r="T599" s="85">
        <f t="shared" si="475"/>
        <v>0</v>
      </c>
      <c r="U599" s="66">
        <f t="shared" si="475"/>
        <v>0</v>
      </c>
      <c r="V599" s="112">
        <f t="shared" si="475"/>
        <v>0</v>
      </c>
      <c r="W599" s="112">
        <f t="shared" si="475"/>
        <v>0</v>
      </c>
      <c r="X599" s="112"/>
      <c r="Y599" s="112">
        <f t="shared" si="475"/>
        <v>0</v>
      </c>
      <c r="Z599" s="66">
        <f>SUM(Z575:Z598)</f>
        <v>0</v>
      </c>
      <c r="AA599" s="112">
        <f t="shared" si="475"/>
        <v>0</v>
      </c>
    </row>
    <row r="600" spans="1:27" x14ac:dyDescent="0.2">
      <c r="A600" s="62"/>
      <c r="B600" s="122"/>
      <c r="C600" s="15"/>
      <c r="E600" s="141"/>
      <c r="F600" s="142"/>
      <c r="G600" s="143"/>
      <c r="H600" s="141"/>
      <c r="I600" s="141"/>
      <c r="J600" s="144"/>
      <c r="P600" s="13"/>
      <c r="T600" s="86"/>
      <c r="U600" s="64"/>
      <c r="V600" s="103"/>
      <c r="W600" s="103"/>
      <c r="X600" s="103"/>
      <c r="Y600" s="103"/>
      <c r="AA600" s="103"/>
    </row>
    <row r="601" spans="1:27" x14ac:dyDescent="0.2">
      <c r="A601" s="118">
        <v>4900</v>
      </c>
      <c r="B601" s="98" t="s">
        <v>879</v>
      </c>
      <c r="C601" s="15"/>
      <c r="D601" s="35"/>
      <c r="E601" s="141"/>
      <c r="F601" s="142"/>
      <c r="G601" s="143"/>
      <c r="H601" s="141"/>
      <c r="I601" s="142"/>
      <c r="J601" s="144"/>
      <c r="P601" s="13"/>
      <c r="T601" s="86"/>
      <c r="U601" s="64"/>
      <c r="V601" s="103"/>
      <c r="W601" s="103"/>
      <c r="X601" s="103"/>
      <c r="Y601" s="103"/>
      <c r="AA601" s="103"/>
    </row>
    <row r="602" spans="1:27" x14ac:dyDescent="0.2">
      <c r="A602" s="116">
        <v>4901</v>
      </c>
      <c r="B602" s="122" t="s">
        <v>880</v>
      </c>
      <c r="C602" s="15"/>
      <c r="D602" s="35"/>
      <c r="E602" s="141">
        <v>1</v>
      </c>
      <c r="F602" s="142"/>
      <c r="G602" s="143">
        <f t="shared" si="474"/>
        <v>1</v>
      </c>
      <c r="H602" s="141">
        <v>1</v>
      </c>
      <c r="I602" s="142" t="s">
        <v>226</v>
      </c>
      <c r="J602" s="144">
        <f>SUMIF(exportMMB!D:D,budgetMMB!A602,exportMMB!F:F)</f>
        <v>0</v>
      </c>
      <c r="K602" s="64">
        <f t="shared" ref="K602:K614" si="476">G602*H602*J602</f>
        <v>0</v>
      </c>
      <c r="N602" s="13">
        <f t="shared" ref="N602:N614" si="477">L602+M602</f>
        <v>0</v>
      </c>
      <c r="O602" s="13">
        <f t="shared" ref="O602:O614" si="478">MAX(K602-N602,0)</f>
        <v>0</v>
      </c>
      <c r="P602" s="13">
        <f t="shared" ref="P602:P614" si="479">N602+O602</f>
        <v>0</v>
      </c>
      <c r="Q602" s="13">
        <f t="shared" ref="Q602:Q614" si="480">K602-P602</f>
        <v>0</v>
      </c>
      <c r="R602" s="13">
        <f t="shared" ref="R602:R614" si="481">S602-K602</f>
        <v>0</v>
      </c>
      <c r="S602" s="14">
        <f t="shared" ref="S602:S614" si="482">K602</f>
        <v>0</v>
      </c>
      <c r="T602" s="86"/>
      <c r="U602" s="64">
        <f t="shared" ref="U602:U614" si="483">MAX(K602-SUM(V602:Y602),0)</f>
        <v>0</v>
      </c>
      <c r="V602" s="103"/>
      <c r="W602" s="103"/>
      <c r="X602" s="103"/>
      <c r="Y602" s="103"/>
      <c r="Z602" s="105">
        <f t="shared" ref="Z602:Z614" si="484">K602-SUM(U602:Y602)</f>
        <v>0</v>
      </c>
      <c r="AA602" s="103">
        <f t="shared" ref="AA602:AA614" si="485">U602</f>
        <v>0</v>
      </c>
    </row>
    <row r="603" spans="1:27" x14ac:dyDescent="0.2">
      <c r="A603" s="116">
        <v>4902</v>
      </c>
      <c r="B603" s="122" t="s">
        <v>849</v>
      </c>
      <c r="C603" s="15"/>
      <c r="D603" s="35"/>
      <c r="E603" s="141">
        <v>1</v>
      </c>
      <c r="F603" s="142"/>
      <c r="G603" s="143">
        <f t="shared" ref="G603:G607" si="486">SUM(D603:F603)</f>
        <v>1</v>
      </c>
      <c r="H603" s="141">
        <v>1</v>
      </c>
      <c r="I603" s="142" t="s">
        <v>226</v>
      </c>
      <c r="J603" s="144">
        <f>SUMIF(exportMMB!D:D,budgetMMB!A603,exportMMB!F:F)</f>
        <v>0</v>
      </c>
      <c r="K603" s="64">
        <f t="shared" si="476"/>
        <v>0</v>
      </c>
      <c r="N603" s="13">
        <f t="shared" si="477"/>
        <v>0</v>
      </c>
      <c r="O603" s="13">
        <f t="shared" si="478"/>
        <v>0</v>
      </c>
      <c r="P603" s="13">
        <f t="shared" si="479"/>
        <v>0</v>
      </c>
      <c r="Q603" s="13">
        <f t="shared" si="480"/>
        <v>0</v>
      </c>
      <c r="R603" s="13">
        <f t="shared" si="481"/>
        <v>0</v>
      </c>
      <c r="S603" s="14">
        <f t="shared" si="482"/>
        <v>0</v>
      </c>
      <c r="T603" s="86"/>
      <c r="U603" s="64">
        <f t="shared" si="483"/>
        <v>0</v>
      </c>
      <c r="V603" s="103"/>
      <c r="W603" s="103"/>
      <c r="X603" s="103"/>
      <c r="Y603" s="103"/>
      <c r="Z603" s="105">
        <f t="shared" si="484"/>
        <v>0</v>
      </c>
      <c r="AA603" s="103">
        <f t="shared" si="485"/>
        <v>0</v>
      </c>
    </row>
    <row r="604" spans="1:27" x14ac:dyDescent="0.2">
      <c r="A604" s="116">
        <v>4903</v>
      </c>
      <c r="B604" s="122" t="s">
        <v>850</v>
      </c>
      <c r="C604" s="15"/>
      <c r="D604" s="35"/>
      <c r="E604" s="141">
        <v>1</v>
      </c>
      <c r="F604" s="142"/>
      <c r="G604" s="143">
        <f t="shared" si="486"/>
        <v>1</v>
      </c>
      <c r="H604" s="141">
        <v>1</v>
      </c>
      <c r="I604" s="142" t="s">
        <v>226</v>
      </c>
      <c r="J604" s="144">
        <f>SUMIF(exportMMB!D:D,budgetMMB!A604,exportMMB!F:F)</f>
        <v>0</v>
      </c>
      <c r="K604" s="64">
        <f t="shared" si="476"/>
        <v>0</v>
      </c>
      <c r="N604" s="13">
        <f t="shared" si="477"/>
        <v>0</v>
      </c>
      <c r="O604" s="13">
        <f t="shared" si="478"/>
        <v>0</v>
      </c>
      <c r="P604" s="13">
        <f t="shared" si="479"/>
        <v>0</v>
      </c>
      <c r="Q604" s="13">
        <f t="shared" si="480"/>
        <v>0</v>
      </c>
      <c r="R604" s="13">
        <f t="shared" si="481"/>
        <v>0</v>
      </c>
      <c r="S604" s="14">
        <f t="shared" si="482"/>
        <v>0</v>
      </c>
      <c r="T604" s="86"/>
      <c r="U604" s="64">
        <f t="shared" si="483"/>
        <v>0</v>
      </c>
      <c r="V604" s="103"/>
      <c r="W604" s="103"/>
      <c r="X604" s="103"/>
      <c r="Y604" s="103"/>
      <c r="Z604" s="105">
        <f t="shared" si="484"/>
        <v>0</v>
      </c>
      <c r="AA604" s="103">
        <f t="shared" si="485"/>
        <v>0</v>
      </c>
    </row>
    <row r="605" spans="1:27" x14ac:dyDescent="0.2">
      <c r="A605" s="116">
        <v>4910</v>
      </c>
      <c r="B605" s="122" t="s">
        <v>881</v>
      </c>
      <c r="C605" s="15"/>
      <c r="D605" s="35"/>
      <c r="E605" s="141">
        <v>1</v>
      </c>
      <c r="F605" s="142"/>
      <c r="G605" s="143">
        <f t="shared" si="486"/>
        <v>1</v>
      </c>
      <c r="H605" s="141">
        <v>1</v>
      </c>
      <c r="I605" s="142" t="s">
        <v>226</v>
      </c>
      <c r="J605" s="144">
        <f>SUMIF(exportMMB!D:D,budgetMMB!A605,exportMMB!F:F)</f>
        <v>0</v>
      </c>
      <c r="K605" s="64">
        <f t="shared" si="476"/>
        <v>0</v>
      </c>
      <c r="N605" s="13">
        <f t="shared" si="477"/>
        <v>0</v>
      </c>
      <c r="O605" s="13">
        <f t="shared" si="478"/>
        <v>0</v>
      </c>
      <c r="P605" s="13">
        <f t="shared" si="479"/>
        <v>0</v>
      </c>
      <c r="Q605" s="13">
        <f t="shared" si="480"/>
        <v>0</v>
      </c>
      <c r="R605" s="13">
        <f t="shared" si="481"/>
        <v>0</v>
      </c>
      <c r="S605" s="14">
        <f t="shared" si="482"/>
        <v>0</v>
      </c>
      <c r="T605" s="86"/>
      <c r="U605" s="64">
        <f t="shared" si="483"/>
        <v>0</v>
      </c>
      <c r="V605" s="103"/>
      <c r="W605" s="103"/>
      <c r="X605" s="103"/>
      <c r="Y605" s="103"/>
      <c r="Z605" s="105">
        <f t="shared" si="484"/>
        <v>0</v>
      </c>
      <c r="AA605" s="103">
        <f t="shared" si="485"/>
        <v>0</v>
      </c>
    </row>
    <row r="606" spans="1:27" x14ac:dyDescent="0.2">
      <c r="A606" s="116">
        <v>4911</v>
      </c>
      <c r="B606" s="122" t="s">
        <v>882</v>
      </c>
      <c r="C606" s="15"/>
      <c r="D606" s="35"/>
      <c r="E606" s="141">
        <v>1</v>
      </c>
      <c r="F606" s="142"/>
      <c r="G606" s="143">
        <f t="shared" si="486"/>
        <v>1</v>
      </c>
      <c r="H606" s="141">
        <v>1</v>
      </c>
      <c r="I606" s="142" t="s">
        <v>226</v>
      </c>
      <c r="J606" s="144">
        <f>SUMIF(exportMMB!D:D,budgetMMB!A606,exportMMB!F:F)</f>
        <v>0</v>
      </c>
      <c r="K606" s="64">
        <f t="shared" si="476"/>
        <v>0</v>
      </c>
      <c r="N606" s="13">
        <f t="shared" si="477"/>
        <v>0</v>
      </c>
      <c r="O606" s="13">
        <f t="shared" si="478"/>
        <v>0</v>
      </c>
      <c r="P606" s="13">
        <f t="shared" si="479"/>
        <v>0</v>
      </c>
      <c r="Q606" s="13">
        <f t="shared" si="480"/>
        <v>0</v>
      </c>
      <c r="R606" s="13">
        <f t="shared" si="481"/>
        <v>0</v>
      </c>
      <c r="S606" s="14">
        <f t="shared" si="482"/>
        <v>0</v>
      </c>
      <c r="T606" s="86"/>
      <c r="U606" s="64">
        <f t="shared" si="483"/>
        <v>0</v>
      </c>
      <c r="V606" s="103"/>
      <c r="W606" s="103"/>
      <c r="X606" s="103"/>
      <c r="Y606" s="103"/>
      <c r="Z606" s="105">
        <f t="shared" si="484"/>
        <v>0</v>
      </c>
      <c r="AA606" s="103">
        <f t="shared" si="485"/>
        <v>0</v>
      </c>
    </row>
    <row r="607" spans="1:27" x14ac:dyDescent="0.2">
      <c r="A607" s="116">
        <v>4912</v>
      </c>
      <c r="B607" s="122" t="s">
        <v>883</v>
      </c>
      <c r="C607" s="15"/>
      <c r="D607" s="35"/>
      <c r="E607" s="141">
        <v>1</v>
      </c>
      <c r="F607" s="142"/>
      <c r="G607" s="143">
        <f t="shared" si="486"/>
        <v>1</v>
      </c>
      <c r="H607" s="141">
        <v>1</v>
      </c>
      <c r="I607" s="142" t="s">
        <v>226</v>
      </c>
      <c r="J607" s="144">
        <f>SUMIF(exportMMB!D:D,budgetMMB!A607,exportMMB!F:F)</f>
        <v>0</v>
      </c>
      <c r="K607" s="64">
        <f t="shared" si="476"/>
        <v>0</v>
      </c>
      <c r="N607" s="13">
        <f t="shared" si="477"/>
        <v>0</v>
      </c>
      <c r="O607" s="13">
        <f t="shared" si="478"/>
        <v>0</v>
      </c>
      <c r="P607" s="13">
        <f t="shared" si="479"/>
        <v>0</v>
      </c>
      <c r="Q607" s="13">
        <f t="shared" si="480"/>
        <v>0</v>
      </c>
      <c r="R607" s="13">
        <f t="shared" si="481"/>
        <v>0</v>
      </c>
      <c r="S607" s="14">
        <f t="shared" si="482"/>
        <v>0</v>
      </c>
      <c r="T607" s="86"/>
      <c r="U607" s="64">
        <f t="shared" si="483"/>
        <v>0</v>
      </c>
      <c r="V607" s="103"/>
      <c r="W607" s="103"/>
      <c r="X607" s="103"/>
      <c r="Y607" s="103"/>
      <c r="Z607" s="105">
        <f t="shared" si="484"/>
        <v>0</v>
      </c>
      <c r="AA607" s="103">
        <f t="shared" si="485"/>
        <v>0</v>
      </c>
    </row>
    <row r="608" spans="1:27" x14ac:dyDescent="0.2">
      <c r="A608" s="116">
        <v>4920</v>
      </c>
      <c r="B608" s="122" t="s">
        <v>884</v>
      </c>
      <c r="C608" s="15"/>
      <c r="D608" s="35"/>
      <c r="E608" s="141">
        <v>1</v>
      </c>
      <c r="F608" s="142"/>
      <c r="G608" s="143">
        <f t="shared" ref="G608" si="487">SUM(D608:F608)</f>
        <v>1</v>
      </c>
      <c r="H608" s="141">
        <v>1</v>
      </c>
      <c r="I608" s="142" t="s">
        <v>226</v>
      </c>
      <c r="J608" s="144">
        <f>SUMIF(exportMMB!D:D,budgetMMB!A608,exportMMB!F:F)</f>
        <v>0</v>
      </c>
      <c r="K608" s="64">
        <f t="shared" si="476"/>
        <v>0</v>
      </c>
      <c r="N608" s="13">
        <f t="shared" si="477"/>
        <v>0</v>
      </c>
      <c r="O608" s="13">
        <f t="shared" si="478"/>
        <v>0</v>
      </c>
      <c r="P608" s="13">
        <f t="shared" si="479"/>
        <v>0</v>
      </c>
      <c r="Q608" s="13">
        <f t="shared" si="480"/>
        <v>0</v>
      </c>
      <c r="R608" s="13">
        <f t="shared" si="481"/>
        <v>0</v>
      </c>
      <c r="S608" s="14">
        <f t="shared" si="482"/>
        <v>0</v>
      </c>
      <c r="T608" s="86"/>
      <c r="U608" s="64">
        <f t="shared" si="483"/>
        <v>0</v>
      </c>
      <c r="V608" s="103"/>
      <c r="W608" s="103"/>
      <c r="X608" s="103"/>
      <c r="Y608" s="103"/>
      <c r="Z608" s="105">
        <f t="shared" si="484"/>
        <v>0</v>
      </c>
      <c r="AA608" s="103">
        <f t="shared" si="485"/>
        <v>0</v>
      </c>
    </row>
    <row r="609" spans="1:27" x14ac:dyDescent="0.2">
      <c r="A609" s="116">
        <v>4930</v>
      </c>
      <c r="B609" s="122" t="s">
        <v>885</v>
      </c>
      <c r="C609" s="15"/>
      <c r="D609" s="35"/>
      <c r="E609" s="141">
        <v>1</v>
      </c>
      <c r="F609" s="142"/>
      <c r="G609" s="143">
        <f t="shared" ref="G609:G614" si="488">SUM(D609:F609)</f>
        <v>1</v>
      </c>
      <c r="H609" s="141">
        <v>1</v>
      </c>
      <c r="I609" s="142" t="s">
        <v>226</v>
      </c>
      <c r="J609" s="144">
        <f>SUMIF(exportMMB!D:D,budgetMMB!A609,exportMMB!F:F)</f>
        <v>0</v>
      </c>
      <c r="K609" s="64">
        <f t="shared" si="476"/>
        <v>0</v>
      </c>
      <c r="N609" s="13">
        <f t="shared" si="477"/>
        <v>0</v>
      </c>
      <c r="O609" s="13">
        <f t="shared" si="478"/>
        <v>0</v>
      </c>
      <c r="P609" s="13">
        <f t="shared" si="479"/>
        <v>0</v>
      </c>
      <c r="Q609" s="13">
        <f t="shared" si="480"/>
        <v>0</v>
      </c>
      <c r="R609" s="13">
        <f t="shared" si="481"/>
        <v>0</v>
      </c>
      <c r="S609" s="14">
        <f t="shared" si="482"/>
        <v>0</v>
      </c>
      <c r="T609" s="86"/>
      <c r="U609" s="64">
        <f t="shared" si="483"/>
        <v>0</v>
      </c>
      <c r="V609" s="103"/>
      <c r="W609" s="103"/>
      <c r="X609" s="103"/>
      <c r="Y609" s="103"/>
      <c r="Z609" s="105">
        <f t="shared" si="484"/>
        <v>0</v>
      </c>
      <c r="AA609" s="103">
        <f t="shared" si="485"/>
        <v>0</v>
      </c>
    </row>
    <row r="610" spans="1:27" x14ac:dyDescent="0.2">
      <c r="A610" s="116">
        <v>4940</v>
      </c>
      <c r="B610" s="122" t="s">
        <v>886</v>
      </c>
      <c r="C610" s="15"/>
      <c r="D610" s="35"/>
      <c r="E610" s="141">
        <v>1</v>
      </c>
      <c r="F610" s="142"/>
      <c r="G610" s="143">
        <f t="shared" si="488"/>
        <v>1</v>
      </c>
      <c r="H610" s="141">
        <v>1</v>
      </c>
      <c r="I610" s="142" t="s">
        <v>226</v>
      </c>
      <c r="J610" s="144">
        <f>SUMIF(exportMMB!D:D,budgetMMB!A610,exportMMB!F:F)</f>
        <v>0</v>
      </c>
      <c r="K610" s="64">
        <f t="shared" si="476"/>
        <v>0</v>
      </c>
      <c r="N610" s="13">
        <f t="shared" si="477"/>
        <v>0</v>
      </c>
      <c r="O610" s="13">
        <f t="shared" si="478"/>
        <v>0</v>
      </c>
      <c r="P610" s="13">
        <f t="shared" si="479"/>
        <v>0</v>
      </c>
      <c r="Q610" s="13">
        <f t="shared" si="480"/>
        <v>0</v>
      </c>
      <c r="R610" s="13">
        <f t="shared" si="481"/>
        <v>0</v>
      </c>
      <c r="S610" s="14">
        <f t="shared" si="482"/>
        <v>0</v>
      </c>
      <c r="T610" s="86"/>
      <c r="U610" s="64">
        <f t="shared" si="483"/>
        <v>0</v>
      </c>
      <c r="V610" s="103"/>
      <c r="W610" s="103"/>
      <c r="X610" s="103"/>
      <c r="Y610" s="103"/>
      <c r="Z610" s="105">
        <f t="shared" si="484"/>
        <v>0</v>
      </c>
      <c r="AA610" s="103">
        <f t="shared" si="485"/>
        <v>0</v>
      </c>
    </row>
    <row r="611" spans="1:27" x14ac:dyDescent="0.2">
      <c r="A611" s="116">
        <v>4952</v>
      </c>
      <c r="B611" s="122" t="s">
        <v>877</v>
      </c>
      <c r="C611" s="15"/>
      <c r="D611" s="35"/>
      <c r="E611" s="141">
        <v>1</v>
      </c>
      <c r="F611" s="142"/>
      <c r="G611" s="143">
        <f t="shared" si="488"/>
        <v>1</v>
      </c>
      <c r="H611" s="141">
        <v>1</v>
      </c>
      <c r="I611" s="142" t="s">
        <v>226</v>
      </c>
      <c r="J611" s="144">
        <f>SUMIF(exportMMB!D:D,budgetMMB!A611,exportMMB!F:F)</f>
        <v>0</v>
      </c>
      <c r="K611" s="64">
        <f t="shared" si="476"/>
        <v>0</v>
      </c>
      <c r="N611" s="13">
        <f t="shared" si="477"/>
        <v>0</v>
      </c>
      <c r="O611" s="13">
        <f t="shared" si="478"/>
        <v>0</v>
      </c>
      <c r="P611" s="13">
        <f t="shared" si="479"/>
        <v>0</v>
      </c>
      <c r="Q611" s="13">
        <f t="shared" si="480"/>
        <v>0</v>
      </c>
      <c r="R611" s="13">
        <f t="shared" si="481"/>
        <v>0</v>
      </c>
      <c r="S611" s="14">
        <f t="shared" si="482"/>
        <v>0</v>
      </c>
      <c r="T611" s="86"/>
      <c r="U611" s="64">
        <f t="shared" si="483"/>
        <v>0</v>
      </c>
      <c r="V611" s="103"/>
      <c r="W611" s="103"/>
      <c r="X611" s="103"/>
      <c r="Y611" s="103"/>
      <c r="Z611" s="105">
        <f t="shared" si="484"/>
        <v>0</v>
      </c>
      <c r="AA611" s="103">
        <f t="shared" si="485"/>
        <v>0</v>
      </c>
    </row>
    <row r="612" spans="1:27" x14ac:dyDescent="0.2">
      <c r="A612" s="116">
        <v>4960</v>
      </c>
      <c r="B612" s="122" t="s">
        <v>887</v>
      </c>
      <c r="C612" s="15"/>
      <c r="D612" s="35"/>
      <c r="E612" s="141">
        <v>1</v>
      </c>
      <c r="F612" s="142"/>
      <c r="G612" s="143">
        <f t="shared" si="488"/>
        <v>1</v>
      </c>
      <c r="H612" s="141">
        <v>1</v>
      </c>
      <c r="I612" s="142" t="s">
        <v>226</v>
      </c>
      <c r="J612" s="144">
        <f>SUMIF(exportMMB!D:D,budgetMMB!A612,exportMMB!F:F)</f>
        <v>0</v>
      </c>
      <c r="K612" s="64">
        <f t="shared" si="476"/>
        <v>0</v>
      </c>
      <c r="N612" s="13">
        <f t="shared" si="477"/>
        <v>0</v>
      </c>
      <c r="O612" s="13">
        <f t="shared" si="478"/>
        <v>0</v>
      </c>
      <c r="P612" s="13">
        <f t="shared" si="479"/>
        <v>0</v>
      </c>
      <c r="Q612" s="13">
        <f t="shared" si="480"/>
        <v>0</v>
      </c>
      <c r="R612" s="13">
        <f t="shared" si="481"/>
        <v>0</v>
      </c>
      <c r="S612" s="14">
        <f t="shared" si="482"/>
        <v>0</v>
      </c>
      <c r="T612" s="86"/>
      <c r="U612" s="64">
        <f t="shared" si="483"/>
        <v>0</v>
      </c>
      <c r="V612" s="103"/>
      <c r="W612" s="103"/>
      <c r="X612" s="103"/>
      <c r="Y612" s="103"/>
      <c r="Z612" s="105">
        <f t="shared" si="484"/>
        <v>0</v>
      </c>
      <c r="AA612" s="103">
        <f t="shared" si="485"/>
        <v>0</v>
      </c>
    </row>
    <row r="613" spans="1:27" x14ac:dyDescent="0.2">
      <c r="A613" s="116">
        <v>4981</v>
      </c>
      <c r="B613" s="122" t="s">
        <v>856</v>
      </c>
      <c r="C613" s="15"/>
      <c r="D613" s="35"/>
      <c r="E613" s="141">
        <v>1</v>
      </c>
      <c r="F613" s="142"/>
      <c r="G613" s="143">
        <f t="shared" si="488"/>
        <v>1</v>
      </c>
      <c r="H613" s="141">
        <v>1</v>
      </c>
      <c r="I613" s="142" t="s">
        <v>226</v>
      </c>
      <c r="J613" s="144">
        <f>SUMIF(exportMMB!D:D,budgetMMB!A613,exportMMB!F:F)</f>
        <v>0</v>
      </c>
      <c r="K613" s="64">
        <f t="shared" si="476"/>
        <v>0</v>
      </c>
      <c r="N613" s="13">
        <f t="shared" si="477"/>
        <v>0</v>
      </c>
      <c r="O613" s="13">
        <f t="shared" si="478"/>
        <v>0</v>
      </c>
      <c r="P613" s="13">
        <f t="shared" si="479"/>
        <v>0</v>
      </c>
      <c r="Q613" s="13">
        <f t="shared" si="480"/>
        <v>0</v>
      </c>
      <c r="R613" s="13">
        <f t="shared" si="481"/>
        <v>0</v>
      </c>
      <c r="S613" s="14">
        <f t="shared" si="482"/>
        <v>0</v>
      </c>
      <c r="T613" s="86"/>
      <c r="U613" s="64">
        <f t="shared" si="483"/>
        <v>0</v>
      </c>
      <c r="V613" s="103"/>
      <c r="W613" s="103"/>
      <c r="X613" s="103"/>
      <c r="Y613" s="103"/>
      <c r="Z613" s="105">
        <f t="shared" si="484"/>
        <v>0</v>
      </c>
      <c r="AA613" s="103">
        <f t="shared" si="485"/>
        <v>0</v>
      </c>
    </row>
    <row r="614" spans="1:27" x14ac:dyDescent="0.2">
      <c r="A614" s="116">
        <v>4990</v>
      </c>
      <c r="B614" s="122" t="s">
        <v>857</v>
      </c>
      <c r="C614" s="15"/>
      <c r="D614" s="35"/>
      <c r="E614" s="141">
        <v>1</v>
      </c>
      <c r="F614" s="142"/>
      <c r="G614" s="143">
        <f t="shared" si="488"/>
        <v>1</v>
      </c>
      <c r="H614" s="141">
        <v>1</v>
      </c>
      <c r="I614" s="142" t="s">
        <v>226</v>
      </c>
      <c r="J614" s="144">
        <f>SUMIF(exportMMB!D:D,budgetMMB!A614,exportMMB!F:F)</f>
        <v>0</v>
      </c>
      <c r="K614" s="64">
        <f t="shared" si="476"/>
        <v>0</v>
      </c>
      <c r="N614" s="13">
        <f t="shared" si="477"/>
        <v>0</v>
      </c>
      <c r="O614" s="13">
        <f t="shared" si="478"/>
        <v>0</v>
      </c>
      <c r="P614" s="13">
        <f t="shared" si="479"/>
        <v>0</v>
      </c>
      <c r="Q614" s="13">
        <f t="shared" si="480"/>
        <v>0</v>
      </c>
      <c r="R614" s="13">
        <f t="shared" si="481"/>
        <v>0</v>
      </c>
      <c r="S614" s="14">
        <f t="shared" si="482"/>
        <v>0</v>
      </c>
      <c r="T614" s="86"/>
      <c r="U614" s="64">
        <f t="shared" si="483"/>
        <v>0</v>
      </c>
      <c r="V614" s="103"/>
      <c r="W614" s="103"/>
      <c r="X614" s="103"/>
      <c r="Y614" s="103"/>
      <c r="Z614" s="105">
        <f t="shared" si="484"/>
        <v>0</v>
      </c>
      <c r="AA614" s="103">
        <f t="shared" si="485"/>
        <v>0</v>
      </c>
    </row>
    <row r="615" spans="1:27" x14ac:dyDescent="0.2">
      <c r="A615" s="116"/>
      <c r="B615" s="124" t="s">
        <v>265</v>
      </c>
      <c r="C615" s="15"/>
      <c r="D615" s="38"/>
      <c r="E615" s="141"/>
      <c r="F615" s="142"/>
      <c r="G615" s="143"/>
      <c r="H615" s="141"/>
      <c r="I615" s="142"/>
      <c r="J615" s="144"/>
      <c r="K615" s="66">
        <f>SUM(K602:K614)</f>
        <v>0</v>
      </c>
      <c r="L615" s="22"/>
      <c r="M615" s="22"/>
      <c r="N615" s="22">
        <f t="shared" ref="N615:AA615" si="489">SUM(N602:N614)</f>
        <v>0</v>
      </c>
      <c r="O615" s="22">
        <f t="shared" si="489"/>
        <v>0</v>
      </c>
      <c r="P615" s="22">
        <f t="shared" si="489"/>
        <v>0</v>
      </c>
      <c r="Q615" s="22">
        <f t="shared" si="489"/>
        <v>0</v>
      </c>
      <c r="R615" s="22">
        <f t="shared" si="489"/>
        <v>0</v>
      </c>
      <c r="S615" s="23">
        <f t="shared" si="489"/>
        <v>0</v>
      </c>
      <c r="T615" s="85">
        <f t="shared" si="489"/>
        <v>0</v>
      </c>
      <c r="U615" s="66">
        <f t="shared" si="489"/>
        <v>0</v>
      </c>
      <c r="V615" s="112">
        <f t="shared" si="489"/>
        <v>0</v>
      </c>
      <c r="W615" s="112">
        <f t="shared" si="489"/>
        <v>0</v>
      </c>
      <c r="X615" s="112"/>
      <c r="Y615" s="112">
        <f t="shared" si="489"/>
        <v>0</v>
      </c>
      <c r="Z615" s="105">
        <f t="shared" si="489"/>
        <v>0</v>
      </c>
      <c r="AA615" s="112">
        <f t="shared" si="489"/>
        <v>0</v>
      </c>
    </row>
    <row r="616" spans="1:27" x14ac:dyDescent="0.2">
      <c r="A616" s="62"/>
      <c r="B616" s="122"/>
      <c r="C616" s="15"/>
      <c r="E616" s="141"/>
      <c r="F616" s="142"/>
      <c r="G616" s="143"/>
      <c r="H616" s="141"/>
      <c r="I616" s="141"/>
      <c r="J616" s="144"/>
      <c r="P616" s="13"/>
      <c r="T616" s="86"/>
      <c r="U616" s="64"/>
      <c r="V616" s="103"/>
      <c r="W616" s="103"/>
      <c r="X616" s="103"/>
      <c r="Y616" s="103"/>
      <c r="AA616" s="103"/>
    </row>
    <row r="617" spans="1:27" x14ac:dyDescent="0.2">
      <c r="A617" s="118" t="s">
        <v>513</v>
      </c>
      <c r="B617" s="98" t="s">
        <v>514</v>
      </c>
      <c r="C617" s="15"/>
      <c r="D617" s="35"/>
      <c r="E617" s="141"/>
      <c r="F617" s="142"/>
      <c r="G617" s="143"/>
      <c r="H617" s="141"/>
      <c r="I617" s="142"/>
      <c r="J617" s="144"/>
      <c r="P617" s="13"/>
      <c r="T617" s="86"/>
      <c r="U617" s="64"/>
      <c r="V617" s="103"/>
      <c r="W617" s="103"/>
      <c r="X617" s="103"/>
      <c r="Y617" s="103"/>
      <c r="AA617" s="103"/>
    </row>
    <row r="618" spans="1:27" x14ac:dyDescent="0.2">
      <c r="A618" s="116" t="s">
        <v>517</v>
      </c>
      <c r="B618" s="122" t="s">
        <v>515</v>
      </c>
      <c r="C618" s="15"/>
      <c r="D618" s="35"/>
      <c r="E618" s="141">
        <v>1</v>
      </c>
      <c r="F618" s="142"/>
      <c r="G618" s="143">
        <f t="shared" ref="G618:G622" si="490">SUM(D618:F618)</f>
        <v>1</v>
      </c>
      <c r="H618" s="141">
        <v>1</v>
      </c>
      <c r="I618" s="142" t="s">
        <v>226</v>
      </c>
      <c r="J618" s="144">
        <f>SUMIF(exportMMB!D:D,budgetMMB!A618,exportMMB!F:F)</f>
        <v>0</v>
      </c>
      <c r="K618" s="64">
        <f t="shared" ref="K618:K638" si="491">G618*H618*J618</f>
        <v>0</v>
      </c>
      <c r="N618" s="13">
        <f t="shared" ref="N618:N638" si="492">L618+M618</f>
        <v>0</v>
      </c>
      <c r="O618" s="13">
        <f t="shared" ref="O618:O638" si="493">MAX(K618-N618,0)</f>
        <v>0</v>
      </c>
      <c r="P618" s="13">
        <f t="shared" ref="P618:P638" si="494">N618+O618</f>
        <v>0</v>
      </c>
      <c r="Q618" s="13">
        <f t="shared" ref="Q618:Q638" si="495">K618-P618</f>
        <v>0</v>
      </c>
      <c r="R618" s="13">
        <f t="shared" ref="R618:R638" si="496">S618-K618</f>
        <v>0</v>
      </c>
      <c r="S618" s="14">
        <f t="shared" ref="S618:S638" si="497">K618</f>
        <v>0</v>
      </c>
      <c r="T618" s="86"/>
      <c r="U618" s="64">
        <f t="shared" ref="U618:U638" si="498">MAX(K618-SUM(V618:Y618),0)</f>
        <v>0</v>
      </c>
      <c r="V618" s="103"/>
      <c r="W618" s="103"/>
      <c r="X618" s="103"/>
      <c r="Y618" s="103"/>
      <c r="Z618" s="105">
        <f t="shared" si="413"/>
        <v>0</v>
      </c>
      <c r="AA618" s="103">
        <f t="shared" ref="AA618:AA637" si="499">U618</f>
        <v>0</v>
      </c>
    </row>
    <row r="619" spans="1:27" x14ac:dyDescent="0.2">
      <c r="A619" s="116" t="s">
        <v>521</v>
      </c>
      <c r="B619" s="122" t="s">
        <v>520</v>
      </c>
      <c r="C619" s="15"/>
      <c r="D619" s="35"/>
      <c r="E619" s="141">
        <v>1</v>
      </c>
      <c r="F619" s="142"/>
      <c r="G619" s="143">
        <f t="shared" si="490"/>
        <v>1</v>
      </c>
      <c r="H619" s="141">
        <v>1</v>
      </c>
      <c r="I619" s="142" t="s">
        <v>226</v>
      </c>
      <c r="J619" s="144">
        <f>SUMIF(exportMMB!D:D,budgetMMB!A619,exportMMB!F:F)</f>
        <v>0</v>
      </c>
      <c r="K619" s="64">
        <f t="shared" si="491"/>
        <v>0</v>
      </c>
      <c r="N619" s="13">
        <f t="shared" si="492"/>
        <v>0</v>
      </c>
      <c r="O619" s="13">
        <f t="shared" si="493"/>
        <v>0</v>
      </c>
      <c r="P619" s="13">
        <f t="shared" si="494"/>
        <v>0</v>
      </c>
      <c r="Q619" s="13">
        <f t="shared" si="495"/>
        <v>0</v>
      </c>
      <c r="R619" s="13">
        <f t="shared" si="496"/>
        <v>0</v>
      </c>
      <c r="S619" s="14">
        <f t="shared" si="497"/>
        <v>0</v>
      </c>
      <c r="T619" s="86"/>
      <c r="U619" s="64">
        <f t="shared" si="498"/>
        <v>0</v>
      </c>
      <c r="V619" s="103"/>
      <c r="W619" s="103"/>
      <c r="X619" s="103"/>
      <c r="Y619" s="103"/>
      <c r="Z619" s="105">
        <f t="shared" si="413"/>
        <v>0</v>
      </c>
      <c r="AA619" s="103">
        <f t="shared" si="499"/>
        <v>0</v>
      </c>
    </row>
    <row r="620" spans="1:27" x14ac:dyDescent="0.2">
      <c r="A620" s="116" t="s">
        <v>522</v>
      </c>
      <c r="B620" s="122" t="s">
        <v>523</v>
      </c>
      <c r="C620" s="15"/>
      <c r="D620" s="35"/>
      <c r="E620" s="141">
        <v>1</v>
      </c>
      <c r="F620" s="142"/>
      <c r="G620" s="143">
        <f t="shared" si="490"/>
        <v>1</v>
      </c>
      <c r="H620" s="141">
        <v>1</v>
      </c>
      <c r="I620" s="142" t="s">
        <v>226</v>
      </c>
      <c r="J620" s="144">
        <f>SUMIF(exportMMB!D:D,budgetMMB!A620,exportMMB!F:F)</f>
        <v>0</v>
      </c>
      <c r="K620" s="64">
        <f t="shared" si="491"/>
        <v>0</v>
      </c>
      <c r="N620" s="13">
        <f t="shared" si="492"/>
        <v>0</v>
      </c>
      <c r="O620" s="13">
        <f t="shared" si="493"/>
        <v>0</v>
      </c>
      <c r="P620" s="13">
        <f t="shared" si="494"/>
        <v>0</v>
      </c>
      <c r="Q620" s="13">
        <f t="shared" si="495"/>
        <v>0</v>
      </c>
      <c r="R620" s="13">
        <f t="shared" si="496"/>
        <v>0</v>
      </c>
      <c r="S620" s="14">
        <f t="shared" si="497"/>
        <v>0</v>
      </c>
      <c r="T620" s="86"/>
      <c r="U620" s="64">
        <f t="shared" si="498"/>
        <v>0</v>
      </c>
      <c r="V620" s="103"/>
      <c r="W620" s="103"/>
      <c r="X620" s="103"/>
      <c r="Y620" s="103"/>
      <c r="Z620" s="105">
        <f t="shared" si="413"/>
        <v>0</v>
      </c>
      <c r="AA620" s="103">
        <f t="shared" si="499"/>
        <v>0</v>
      </c>
    </row>
    <row r="621" spans="1:27" x14ac:dyDescent="0.2">
      <c r="A621" s="116" t="s">
        <v>525</v>
      </c>
      <c r="B621" s="122" t="s">
        <v>524</v>
      </c>
      <c r="C621" s="15"/>
      <c r="D621" s="35"/>
      <c r="E621" s="141">
        <v>1</v>
      </c>
      <c r="F621" s="142"/>
      <c r="G621" s="143">
        <f t="shared" si="490"/>
        <v>1</v>
      </c>
      <c r="H621" s="141">
        <v>1</v>
      </c>
      <c r="I621" s="142" t="s">
        <v>226</v>
      </c>
      <c r="J621" s="144">
        <f>SUMIF(exportMMB!D:D,budgetMMB!A621,exportMMB!F:F)</f>
        <v>0</v>
      </c>
      <c r="K621" s="64">
        <f t="shared" si="491"/>
        <v>0</v>
      </c>
      <c r="N621" s="13">
        <f t="shared" si="492"/>
        <v>0</v>
      </c>
      <c r="O621" s="13">
        <f t="shared" si="493"/>
        <v>0</v>
      </c>
      <c r="P621" s="13">
        <f t="shared" si="494"/>
        <v>0</v>
      </c>
      <c r="Q621" s="13">
        <f t="shared" si="495"/>
        <v>0</v>
      </c>
      <c r="R621" s="13">
        <f t="shared" si="496"/>
        <v>0</v>
      </c>
      <c r="S621" s="14">
        <f t="shared" si="497"/>
        <v>0</v>
      </c>
      <c r="T621" s="86"/>
      <c r="U621" s="64">
        <f t="shared" si="498"/>
        <v>0</v>
      </c>
      <c r="V621" s="103"/>
      <c r="W621" s="103"/>
      <c r="X621" s="103"/>
      <c r="Y621" s="103"/>
      <c r="Z621" s="105">
        <f t="shared" si="413"/>
        <v>0</v>
      </c>
      <c r="AA621" s="103">
        <f t="shared" si="499"/>
        <v>0</v>
      </c>
    </row>
    <row r="622" spans="1:27" x14ac:dyDescent="0.2">
      <c r="A622" s="116" t="s">
        <v>528</v>
      </c>
      <c r="B622" s="122" t="s">
        <v>526</v>
      </c>
      <c r="C622" s="15"/>
      <c r="D622" s="35"/>
      <c r="E622" s="141">
        <v>1</v>
      </c>
      <c r="F622" s="142"/>
      <c r="G622" s="143">
        <f t="shared" si="490"/>
        <v>1</v>
      </c>
      <c r="H622" s="141">
        <v>1</v>
      </c>
      <c r="I622" s="142" t="s">
        <v>226</v>
      </c>
      <c r="J622" s="144">
        <f>SUMIF(exportMMB!D:D,budgetMMB!A622,exportMMB!F:F)</f>
        <v>0</v>
      </c>
      <c r="K622" s="64">
        <f t="shared" si="491"/>
        <v>0</v>
      </c>
      <c r="N622" s="13">
        <f t="shared" si="492"/>
        <v>0</v>
      </c>
      <c r="O622" s="13">
        <f t="shared" si="493"/>
        <v>0</v>
      </c>
      <c r="P622" s="13">
        <f t="shared" si="494"/>
        <v>0</v>
      </c>
      <c r="Q622" s="13">
        <f t="shared" si="495"/>
        <v>0</v>
      </c>
      <c r="R622" s="13">
        <f t="shared" si="496"/>
        <v>0</v>
      </c>
      <c r="S622" s="14">
        <f t="shared" si="497"/>
        <v>0</v>
      </c>
      <c r="T622" s="86"/>
      <c r="U622" s="64">
        <f t="shared" si="498"/>
        <v>0</v>
      </c>
      <c r="V622" s="103"/>
      <c r="W622" s="103"/>
      <c r="X622" s="103"/>
      <c r="Y622" s="103"/>
      <c r="Z622" s="105">
        <f t="shared" si="413"/>
        <v>0</v>
      </c>
      <c r="AA622" s="103">
        <f t="shared" si="499"/>
        <v>0</v>
      </c>
    </row>
    <row r="623" spans="1:27" x14ac:dyDescent="0.2">
      <c r="A623" s="116" t="s">
        <v>529</v>
      </c>
      <c r="B623" s="122" t="s">
        <v>527</v>
      </c>
      <c r="C623" s="15"/>
      <c r="D623" s="35"/>
      <c r="E623" s="141">
        <v>1</v>
      </c>
      <c r="F623" s="142"/>
      <c r="G623" s="143">
        <f t="shared" ref="G623:G627" si="500">SUM(D623:F623)</f>
        <v>1</v>
      </c>
      <c r="H623" s="141">
        <v>1</v>
      </c>
      <c r="I623" s="142" t="s">
        <v>226</v>
      </c>
      <c r="J623" s="144">
        <f>SUMIF(exportMMB!D:D,budgetMMB!A623,exportMMB!F:F)</f>
        <v>0</v>
      </c>
      <c r="K623" s="64">
        <f t="shared" si="491"/>
        <v>0</v>
      </c>
      <c r="N623" s="13">
        <f t="shared" si="492"/>
        <v>0</v>
      </c>
      <c r="O623" s="13">
        <f t="shared" si="493"/>
        <v>0</v>
      </c>
      <c r="P623" s="13">
        <f t="shared" si="494"/>
        <v>0</v>
      </c>
      <c r="Q623" s="13">
        <f t="shared" si="495"/>
        <v>0</v>
      </c>
      <c r="R623" s="13">
        <f t="shared" si="496"/>
        <v>0</v>
      </c>
      <c r="S623" s="14">
        <f t="shared" si="497"/>
        <v>0</v>
      </c>
      <c r="T623" s="86"/>
      <c r="U623" s="64">
        <f t="shared" si="498"/>
        <v>0</v>
      </c>
      <c r="V623" s="103"/>
      <c r="W623" s="103"/>
      <c r="X623" s="103"/>
      <c r="Y623" s="103"/>
      <c r="Z623" s="105">
        <f t="shared" si="413"/>
        <v>0</v>
      </c>
      <c r="AA623" s="103">
        <f t="shared" si="499"/>
        <v>0</v>
      </c>
    </row>
    <row r="624" spans="1:27" x14ac:dyDescent="0.2">
      <c r="A624" s="116" t="s">
        <v>531</v>
      </c>
      <c r="B624" s="122" t="s">
        <v>530</v>
      </c>
      <c r="C624" s="15"/>
      <c r="D624" s="35"/>
      <c r="E624" s="141">
        <v>1</v>
      </c>
      <c r="F624" s="142"/>
      <c r="G624" s="143">
        <f t="shared" si="500"/>
        <v>1</v>
      </c>
      <c r="H624" s="141">
        <v>1</v>
      </c>
      <c r="I624" s="142" t="s">
        <v>226</v>
      </c>
      <c r="J624" s="144">
        <f>SUMIF(exportMMB!D:D,budgetMMB!A624,exportMMB!F:F)</f>
        <v>0</v>
      </c>
      <c r="K624" s="64">
        <f t="shared" si="491"/>
        <v>0</v>
      </c>
      <c r="N624" s="13">
        <f t="shared" si="492"/>
        <v>0</v>
      </c>
      <c r="O624" s="13">
        <f t="shared" si="493"/>
        <v>0</v>
      </c>
      <c r="P624" s="13">
        <f t="shared" si="494"/>
        <v>0</v>
      </c>
      <c r="Q624" s="13">
        <f t="shared" si="495"/>
        <v>0</v>
      </c>
      <c r="R624" s="13">
        <f t="shared" si="496"/>
        <v>0</v>
      </c>
      <c r="S624" s="14">
        <f t="shared" si="497"/>
        <v>0</v>
      </c>
      <c r="T624" s="86"/>
      <c r="U624" s="64">
        <f t="shared" si="498"/>
        <v>0</v>
      </c>
      <c r="V624" s="103"/>
      <c r="W624" s="103"/>
      <c r="X624" s="103"/>
      <c r="Y624" s="103"/>
      <c r="Z624" s="105">
        <f t="shared" si="413"/>
        <v>0</v>
      </c>
      <c r="AA624" s="103">
        <f t="shared" si="499"/>
        <v>0</v>
      </c>
    </row>
    <row r="625" spans="1:27" x14ac:dyDescent="0.2">
      <c r="A625" s="116" t="s">
        <v>516</v>
      </c>
      <c r="B625" s="122" t="s">
        <v>519</v>
      </c>
      <c r="C625" s="15"/>
      <c r="D625" s="35"/>
      <c r="E625" s="141">
        <v>1</v>
      </c>
      <c r="F625" s="142"/>
      <c r="G625" s="143">
        <f t="shared" si="500"/>
        <v>1</v>
      </c>
      <c r="H625" s="141">
        <v>1</v>
      </c>
      <c r="I625" s="142" t="s">
        <v>226</v>
      </c>
      <c r="J625" s="144">
        <f>SUMIF(exportMMB!D:D,budgetMMB!A625,exportMMB!F:F)</f>
        <v>0</v>
      </c>
      <c r="K625" s="64">
        <f t="shared" si="491"/>
        <v>0</v>
      </c>
      <c r="N625" s="13">
        <f t="shared" si="492"/>
        <v>0</v>
      </c>
      <c r="O625" s="13">
        <f t="shared" si="493"/>
        <v>0</v>
      </c>
      <c r="P625" s="13">
        <f t="shared" si="494"/>
        <v>0</v>
      </c>
      <c r="Q625" s="13">
        <f t="shared" si="495"/>
        <v>0</v>
      </c>
      <c r="R625" s="13">
        <f t="shared" si="496"/>
        <v>0</v>
      </c>
      <c r="S625" s="14">
        <f t="shared" si="497"/>
        <v>0</v>
      </c>
      <c r="T625" s="86"/>
      <c r="U625" s="64">
        <f t="shared" si="498"/>
        <v>0</v>
      </c>
      <c r="V625" s="103"/>
      <c r="W625" s="103"/>
      <c r="X625" s="103"/>
      <c r="Y625" s="103"/>
      <c r="Z625" s="105">
        <f t="shared" si="413"/>
        <v>0</v>
      </c>
      <c r="AA625" s="103">
        <f t="shared" si="499"/>
        <v>0</v>
      </c>
    </row>
    <row r="626" spans="1:27" x14ac:dyDescent="0.2">
      <c r="A626" s="116" t="s">
        <v>533</v>
      </c>
      <c r="B626" s="122" t="s">
        <v>532</v>
      </c>
      <c r="C626" s="15"/>
      <c r="D626" s="35"/>
      <c r="E626" s="141">
        <v>1</v>
      </c>
      <c r="F626" s="142"/>
      <c r="G626" s="143">
        <f t="shared" si="500"/>
        <v>1</v>
      </c>
      <c r="H626" s="141">
        <v>1</v>
      </c>
      <c r="I626" s="142" t="s">
        <v>226</v>
      </c>
      <c r="J626" s="144">
        <f>SUMIF(exportMMB!D:D,budgetMMB!A626,exportMMB!F:F)</f>
        <v>0</v>
      </c>
      <c r="K626" s="64">
        <f t="shared" si="491"/>
        <v>0</v>
      </c>
      <c r="N626" s="13">
        <f t="shared" si="492"/>
        <v>0</v>
      </c>
      <c r="O626" s="13">
        <f t="shared" si="493"/>
        <v>0</v>
      </c>
      <c r="P626" s="13">
        <f t="shared" si="494"/>
        <v>0</v>
      </c>
      <c r="Q626" s="13">
        <f t="shared" si="495"/>
        <v>0</v>
      </c>
      <c r="R626" s="13">
        <f t="shared" si="496"/>
        <v>0</v>
      </c>
      <c r="S626" s="14">
        <f t="shared" si="497"/>
        <v>0</v>
      </c>
      <c r="T626" s="86"/>
      <c r="U626" s="64">
        <f t="shared" si="498"/>
        <v>0</v>
      </c>
      <c r="V626" s="103"/>
      <c r="W626" s="103"/>
      <c r="X626" s="103"/>
      <c r="Y626" s="103"/>
      <c r="Z626" s="105">
        <f t="shared" si="413"/>
        <v>0</v>
      </c>
      <c r="AA626" s="103">
        <f t="shared" si="499"/>
        <v>0</v>
      </c>
    </row>
    <row r="627" spans="1:27" x14ac:dyDescent="0.2">
      <c r="A627" s="116" t="s">
        <v>814</v>
      </c>
      <c r="B627" s="122" t="s">
        <v>60</v>
      </c>
      <c r="C627" s="15"/>
      <c r="D627" s="35"/>
      <c r="E627" s="141">
        <v>1</v>
      </c>
      <c r="F627" s="142"/>
      <c r="G627" s="143">
        <f t="shared" si="500"/>
        <v>1</v>
      </c>
      <c r="H627" s="141">
        <v>1</v>
      </c>
      <c r="I627" s="142" t="s">
        <v>226</v>
      </c>
      <c r="J627" s="144">
        <f>SUMIF(exportMMB!D:D,budgetMMB!A627,exportMMB!F:F)</f>
        <v>0</v>
      </c>
      <c r="K627" s="64">
        <f t="shared" si="491"/>
        <v>0</v>
      </c>
      <c r="N627" s="13">
        <f t="shared" si="492"/>
        <v>0</v>
      </c>
      <c r="O627" s="13">
        <f t="shared" si="493"/>
        <v>0</v>
      </c>
      <c r="P627" s="13">
        <f t="shared" si="494"/>
        <v>0</v>
      </c>
      <c r="Q627" s="13">
        <f t="shared" si="495"/>
        <v>0</v>
      </c>
      <c r="R627" s="13">
        <f t="shared" si="496"/>
        <v>0</v>
      </c>
      <c r="S627" s="14">
        <f t="shared" si="497"/>
        <v>0</v>
      </c>
      <c r="T627" s="86"/>
      <c r="U627" s="64">
        <f t="shared" si="498"/>
        <v>0</v>
      </c>
      <c r="V627" s="103"/>
      <c r="W627" s="103"/>
      <c r="X627" s="103"/>
      <c r="Y627" s="103"/>
      <c r="Z627" s="105">
        <f t="shared" si="413"/>
        <v>0</v>
      </c>
      <c r="AA627" s="103">
        <f t="shared" si="499"/>
        <v>0</v>
      </c>
    </row>
    <row r="628" spans="1:27" x14ac:dyDescent="0.2">
      <c r="A628" s="116" t="s">
        <v>535</v>
      </c>
      <c r="B628" s="122" t="s">
        <v>534</v>
      </c>
      <c r="C628" s="15"/>
      <c r="D628" s="35"/>
      <c r="E628" s="141">
        <v>1</v>
      </c>
      <c r="F628" s="142"/>
      <c r="G628" s="143">
        <f t="shared" ref="G628" si="501">SUM(D628:F628)</f>
        <v>1</v>
      </c>
      <c r="H628" s="141">
        <v>1</v>
      </c>
      <c r="I628" s="142" t="s">
        <v>226</v>
      </c>
      <c r="J628" s="144">
        <f>SUMIF(exportMMB!D:D,budgetMMB!A628,exportMMB!F:F)</f>
        <v>0</v>
      </c>
      <c r="K628" s="64">
        <f t="shared" si="491"/>
        <v>0</v>
      </c>
      <c r="N628" s="13">
        <f t="shared" si="492"/>
        <v>0</v>
      </c>
      <c r="O628" s="13">
        <f t="shared" si="493"/>
        <v>0</v>
      </c>
      <c r="P628" s="13">
        <f t="shared" si="494"/>
        <v>0</v>
      </c>
      <c r="Q628" s="13">
        <f t="shared" si="495"/>
        <v>0</v>
      </c>
      <c r="R628" s="13">
        <f t="shared" si="496"/>
        <v>0</v>
      </c>
      <c r="S628" s="14">
        <f t="shared" si="497"/>
        <v>0</v>
      </c>
      <c r="T628" s="86"/>
      <c r="U628" s="64">
        <f t="shared" si="498"/>
        <v>0</v>
      </c>
      <c r="V628" s="103"/>
      <c r="W628" s="103"/>
      <c r="X628" s="103"/>
      <c r="Y628" s="103"/>
      <c r="Z628" s="105">
        <f t="shared" si="413"/>
        <v>0</v>
      </c>
      <c r="AA628" s="103">
        <f t="shared" si="499"/>
        <v>0</v>
      </c>
    </row>
    <row r="629" spans="1:27" x14ac:dyDescent="0.2">
      <c r="A629" s="116" t="s">
        <v>537</v>
      </c>
      <c r="B629" s="122" t="s">
        <v>536</v>
      </c>
      <c r="C629" s="15"/>
      <c r="D629" s="35"/>
      <c r="E629" s="141">
        <v>1</v>
      </c>
      <c r="F629" s="142"/>
      <c r="G629" s="143">
        <f t="shared" ref="G629:G634" si="502">SUM(D629:F629)</f>
        <v>1</v>
      </c>
      <c r="H629" s="141">
        <v>1</v>
      </c>
      <c r="I629" s="142" t="s">
        <v>226</v>
      </c>
      <c r="J629" s="144">
        <f>SUMIF(exportMMB!D:D,budgetMMB!A629,exportMMB!F:F)</f>
        <v>0</v>
      </c>
      <c r="K629" s="64">
        <f t="shared" si="491"/>
        <v>0</v>
      </c>
      <c r="N629" s="13">
        <f t="shared" si="492"/>
        <v>0</v>
      </c>
      <c r="O629" s="13">
        <f t="shared" si="493"/>
        <v>0</v>
      </c>
      <c r="P629" s="13">
        <f t="shared" si="494"/>
        <v>0</v>
      </c>
      <c r="Q629" s="13">
        <f t="shared" si="495"/>
        <v>0</v>
      </c>
      <c r="R629" s="13">
        <f t="shared" si="496"/>
        <v>0</v>
      </c>
      <c r="S629" s="14">
        <f t="shared" si="497"/>
        <v>0</v>
      </c>
      <c r="T629" s="86"/>
      <c r="U629" s="64">
        <f t="shared" si="498"/>
        <v>0</v>
      </c>
      <c r="V629" s="103"/>
      <c r="W629" s="103"/>
      <c r="X629" s="103"/>
      <c r="Y629" s="103"/>
      <c r="Z629" s="105">
        <f t="shared" si="413"/>
        <v>0</v>
      </c>
      <c r="AA629" s="103">
        <f t="shared" si="499"/>
        <v>0</v>
      </c>
    </row>
    <row r="630" spans="1:27" x14ac:dyDescent="0.2">
      <c r="A630" s="116" t="s">
        <v>538</v>
      </c>
      <c r="B630" s="122" t="s">
        <v>539</v>
      </c>
      <c r="C630" s="15"/>
      <c r="D630" s="35"/>
      <c r="E630" s="141">
        <v>1</v>
      </c>
      <c r="F630" s="142"/>
      <c r="G630" s="143">
        <f t="shared" si="502"/>
        <v>1</v>
      </c>
      <c r="H630" s="141">
        <v>1</v>
      </c>
      <c r="I630" s="142" t="s">
        <v>226</v>
      </c>
      <c r="J630" s="144">
        <f>SUMIF(exportMMB!D:D,budgetMMB!A630,exportMMB!F:F)</f>
        <v>0</v>
      </c>
      <c r="K630" s="64">
        <f t="shared" si="491"/>
        <v>0</v>
      </c>
      <c r="N630" s="13">
        <f t="shared" si="492"/>
        <v>0</v>
      </c>
      <c r="O630" s="13">
        <f t="shared" si="493"/>
        <v>0</v>
      </c>
      <c r="P630" s="13">
        <f t="shared" si="494"/>
        <v>0</v>
      </c>
      <c r="Q630" s="13">
        <f t="shared" si="495"/>
        <v>0</v>
      </c>
      <c r="R630" s="13">
        <f t="shared" si="496"/>
        <v>0</v>
      </c>
      <c r="S630" s="14">
        <f t="shared" si="497"/>
        <v>0</v>
      </c>
      <c r="T630" s="86"/>
      <c r="U630" s="64">
        <f t="shared" si="498"/>
        <v>0</v>
      </c>
      <c r="V630" s="103"/>
      <c r="W630" s="103"/>
      <c r="X630" s="103"/>
      <c r="Y630" s="103"/>
      <c r="Z630" s="105">
        <f t="shared" si="413"/>
        <v>0</v>
      </c>
      <c r="AA630" s="103">
        <f t="shared" si="499"/>
        <v>0</v>
      </c>
    </row>
    <row r="631" spans="1:27" x14ac:dyDescent="0.2">
      <c r="A631" s="116" t="s">
        <v>540</v>
      </c>
      <c r="B631" s="122" t="s">
        <v>542</v>
      </c>
      <c r="C631" s="15"/>
      <c r="D631" s="35"/>
      <c r="E631" s="141">
        <v>1</v>
      </c>
      <c r="F631" s="142"/>
      <c r="G631" s="143">
        <f t="shared" si="502"/>
        <v>1</v>
      </c>
      <c r="H631" s="141">
        <v>1</v>
      </c>
      <c r="I631" s="142" t="s">
        <v>226</v>
      </c>
      <c r="J631" s="144">
        <f>SUMIF(exportMMB!D:D,budgetMMB!A631,exportMMB!F:F)</f>
        <v>0</v>
      </c>
      <c r="K631" s="64">
        <f t="shared" si="491"/>
        <v>0</v>
      </c>
      <c r="N631" s="13">
        <f t="shared" si="492"/>
        <v>0</v>
      </c>
      <c r="O631" s="13">
        <f t="shared" si="493"/>
        <v>0</v>
      </c>
      <c r="P631" s="13">
        <f t="shared" si="494"/>
        <v>0</v>
      </c>
      <c r="Q631" s="13">
        <f t="shared" si="495"/>
        <v>0</v>
      </c>
      <c r="R631" s="13">
        <f t="shared" si="496"/>
        <v>0</v>
      </c>
      <c r="S631" s="14">
        <f t="shared" si="497"/>
        <v>0</v>
      </c>
      <c r="T631" s="86"/>
      <c r="U631" s="64">
        <f t="shared" si="498"/>
        <v>0</v>
      </c>
      <c r="V631" s="103"/>
      <c r="W631" s="103"/>
      <c r="X631" s="103"/>
      <c r="Y631" s="103"/>
      <c r="Z631" s="105">
        <f t="shared" si="413"/>
        <v>0</v>
      </c>
      <c r="AA631" s="103">
        <f t="shared" si="499"/>
        <v>0</v>
      </c>
    </row>
    <row r="632" spans="1:27" x14ac:dyDescent="0.2">
      <c r="A632" s="116" t="s">
        <v>541</v>
      </c>
      <c r="B632" s="122" t="s">
        <v>543</v>
      </c>
      <c r="C632" s="15"/>
      <c r="D632" s="35"/>
      <c r="E632" s="141">
        <v>1</v>
      </c>
      <c r="F632" s="142"/>
      <c r="G632" s="143">
        <f t="shared" si="502"/>
        <v>1</v>
      </c>
      <c r="H632" s="141">
        <v>1</v>
      </c>
      <c r="I632" s="142" t="s">
        <v>226</v>
      </c>
      <c r="J632" s="144">
        <f>SUMIF(exportMMB!D:D,budgetMMB!A632,exportMMB!F:F)</f>
        <v>0</v>
      </c>
      <c r="K632" s="64">
        <f t="shared" si="491"/>
        <v>0</v>
      </c>
      <c r="N632" s="13">
        <f t="shared" si="492"/>
        <v>0</v>
      </c>
      <c r="O632" s="13">
        <f t="shared" si="493"/>
        <v>0</v>
      </c>
      <c r="P632" s="13">
        <f t="shared" si="494"/>
        <v>0</v>
      </c>
      <c r="Q632" s="13">
        <f t="shared" si="495"/>
        <v>0</v>
      </c>
      <c r="R632" s="13">
        <f t="shared" si="496"/>
        <v>0</v>
      </c>
      <c r="S632" s="14">
        <f t="shared" si="497"/>
        <v>0</v>
      </c>
      <c r="T632" s="86"/>
      <c r="U632" s="64">
        <f t="shared" si="498"/>
        <v>0</v>
      </c>
      <c r="V632" s="103"/>
      <c r="W632" s="103"/>
      <c r="X632" s="103"/>
      <c r="Y632" s="103"/>
      <c r="Z632" s="105">
        <f t="shared" si="413"/>
        <v>0</v>
      </c>
      <c r="AA632" s="103">
        <f t="shared" si="499"/>
        <v>0</v>
      </c>
    </row>
    <row r="633" spans="1:27" x14ac:dyDescent="0.2">
      <c r="A633" s="116">
        <v>5045</v>
      </c>
      <c r="B633" s="122" t="s">
        <v>86</v>
      </c>
      <c r="C633" s="15"/>
      <c r="D633" s="35"/>
      <c r="E633" s="141">
        <v>1</v>
      </c>
      <c r="F633" s="142"/>
      <c r="G633" s="143">
        <f t="shared" si="502"/>
        <v>1</v>
      </c>
      <c r="H633" s="141">
        <v>1</v>
      </c>
      <c r="I633" s="142" t="s">
        <v>226</v>
      </c>
      <c r="J633" s="144">
        <f>SUMIF(exportMMB!D:D,budgetMMB!A633,exportMMB!F:F)</f>
        <v>0</v>
      </c>
      <c r="K633" s="64">
        <f t="shared" si="491"/>
        <v>0</v>
      </c>
      <c r="N633" s="13">
        <f t="shared" si="492"/>
        <v>0</v>
      </c>
      <c r="O633" s="13">
        <f t="shared" si="493"/>
        <v>0</v>
      </c>
      <c r="P633" s="13">
        <f t="shared" si="494"/>
        <v>0</v>
      </c>
      <c r="Q633" s="13">
        <f t="shared" si="495"/>
        <v>0</v>
      </c>
      <c r="R633" s="13">
        <f t="shared" si="496"/>
        <v>0</v>
      </c>
      <c r="S633" s="14">
        <f t="shared" si="497"/>
        <v>0</v>
      </c>
      <c r="T633" s="86"/>
      <c r="U633" s="64">
        <f t="shared" si="498"/>
        <v>0</v>
      </c>
      <c r="V633" s="103"/>
      <c r="W633" s="103"/>
      <c r="X633" s="103"/>
      <c r="Y633" s="103"/>
      <c r="Z633" s="105">
        <f t="shared" si="413"/>
        <v>0</v>
      </c>
      <c r="AA633" s="103">
        <f t="shared" si="499"/>
        <v>0</v>
      </c>
    </row>
    <row r="634" spans="1:27" x14ac:dyDescent="0.2">
      <c r="A634" s="116" t="s">
        <v>545</v>
      </c>
      <c r="B634" s="122" t="s">
        <v>544</v>
      </c>
      <c r="C634" s="15"/>
      <c r="D634" s="35"/>
      <c r="E634" s="141">
        <v>1</v>
      </c>
      <c r="F634" s="142"/>
      <c r="G634" s="143">
        <f t="shared" si="502"/>
        <v>1</v>
      </c>
      <c r="H634" s="141">
        <v>1</v>
      </c>
      <c r="I634" s="142" t="s">
        <v>226</v>
      </c>
      <c r="J634" s="144">
        <f>SUMIF(exportMMB!D:D,budgetMMB!A634,exportMMB!F:F)</f>
        <v>0</v>
      </c>
      <c r="K634" s="64">
        <f t="shared" si="491"/>
        <v>0</v>
      </c>
      <c r="N634" s="13">
        <f t="shared" si="492"/>
        <v>0</v>
      </c>
      <c r="O634" s="13">
        <f t="shared" si="493"/>
        <v>0</v>
      </c>
      <c r="P634" s="13">
        <f t="shared" si="494"/>
        <v>0</v>
      </c>
      <c r="Q634" s="13">
        <f t="shared" si="495"/>
        <v>0</v>
      </c>
      <c r="R634" s="13">
        <f t="shared" si="496"/>
        <v>0</v>
      </c>
      <c r="S634" s="14">
        <f t="shared" si="497"/>
        <v>0</v>
      </c>
      <c r="T634" s="86"/>
      <c r="U634" s="64">
        <f t="shared" si="498"/>
        <v>0</v>
      </c>
      <c r="V634" s="103"/>
      <c r="W634" s="103"/>
      <c r="X634" s="103"/>
      <c r="Y634" s="103"/>
      <c r="Z634" s="105">
        <f t="shared" si="413"/>
        <v>0</v>
      </c>
      <c r="AA634" s="103">
        <f t="shared" si="499"/>
        <v>0</v>
      </c>
    </row>
    <row r="635" spans="1:27" x14ac:dyDescent="0.2">
      <c r="A635" s="116" t="s">
        <v>547</v>
      </c>
      <c r="B635" s="122" t="s">
        <v>546</v>
      </c>
      <c r="C635" s="15"/>
      <c r="D635" s="35"/>
      <c r="E635" s="141">
        <v>1</v>
      </c>
      <c r="F635" s="142"/>
      <c r="G635" s="143">
        <f t="shared" ref="G635:G642" si="503">SUM(D635:F635)</f>
        <v>1</v>
      </c>
      <c r="H635" s="141">
        <v>1</v>
      </c>
      <c r="I635" s="142" t="s">
        <v>226</v>
      </c>
      <c r="J635" s="144">
        <f>SUMIF(exportMMB!D:D,budgetMMB!A635,exportMMB!F:F)</f>
        <v>0</v>
      </c>
      <c r="K635" s="64">
        <f t="shared" si="491"/>
        <v>0</v>
      </c>
      <c r="N635" s="13">
        <f t="shared" si="492"/>
        <v>0</v>
      </c>
      <c r="O635" s="13">
        <f t="shared" si="493"/>
        <v>0</v>
      </c>
      <c r="P635" s="13">
        <f t="shared" si="494"/>
        <v>0</v>
      </c>
      <c r="Q635" s="13">
        <f t="shared" si="495"/>
        <v>0</v>
      </c>
      <c r="R635" s="13">
        <f t="shared" si="496"/>
        <v>0</v>
      </c>
      <c r="S635" s="14">
        <f t="shared" si="497"/>
        <v>0</v>
      </c>
      <c r="T635" s="86"/>
      <c r="U635" s="64">
        <f t="shared" si="498"/>
        <v>0</v>
      </c>
      <c r="V635" s="103"/>
      <c r="W635" s="103"/>
      <c r="X635" s="103"/>
      <c r="Y635" s="103"/>
      <c r="Z635" s="105">
        <f t="shared" si="413"/>
        <v>0</v>
      </c>
      <c r="AA635" s="103">
        <f t="shared" si="499"/>
        <v>0</v>
      </c>
    </row>
    <row r="636" spans="1:27" x14ac:dyDescent="0.2">
      <c r="A636" s="116" t="s">
        <v>548</v>
      </c>
      <c r="B636" s="122" t="s">
        <v>802</v>
      </c>
      <c r="C636" s="15"/>
      <c r="D636" s="35"/>
      <c r="E636" s="141">
        <v>1</v>
      </c>
      <c r="F636" s="142"/>
      <c r="G636" s="143">
        <f t="shared" si="503"/>
        <v>1</v>
      </c>
      <c r="H636" s="141">
        <v>1</v>
      </c>
      <c r="I636" s="142" t="s">
        <v>226</v>
      </c>
      <c r="J636" s="144">
        <f>SUMIF(exportMMB!D:D,budgetMMB!A636,exportMMB!F:F)</f>
        <v>0</v>
      </c>
      <c r="K636" s="64">
        <f t="shared" si="491"/>
        <v>0</v>
      </c>
      <c r="N636" s="13">
        <f t="shared" si="492"/>
        <v>0</v>
      </c>
      <c r="O636" s="13">
        <f t="shared" si="493"/>
        <v>0</v>
      </c>
      <c r="P636" s="13">
        <f t="shared" si="494"/>
        <v>0</v>
      </c>
      <c r="Q636" s="13">
        <f t="shared" si="495"/>
        <v>0</v>
      </c>
      <c r="R636" s="13">
        <f t="shared" si="496"/>
        <v>0</v>
      </c>
      <c r="S636" s="14">
        <f t="shared" si="497"/>
        <v>0</v>
      </c>
      <c r="T636" s="86"/>
      <c r="U636" s="64">
        <f t="shared" si="498"/>
        <v>0</v>
      </c>
      <c r="V636" s="103"/>
      <c r="W636" s="103"/>
      <c r="X636" s="103"/>
      <c r="Y636" s="103"/>
      <c r="Z636" s="105">
        <f t="shared" si="413"/>
        <v>0</v>
      </c>
      <c r="AA636" s="103">
        <f t="shared" si="499"/>
        <v>0</v>
      </c>
    </row>
    <row r="637" spans="1:27" x14ac:dyDescent="0.2">
      <c r="A637" s="116" t="s">
        <v>550</v>
      </c>
      <c r="B637" s="122" t="s">
        <v>105</v>
      </c>
      <c r="C637" s="15"/>
      <c r="D637" s="35"/>
      <c r="E637" s="141">
        <v>1</v>
      </c>
      <c r="F637" s="142"/>
      <c r="G637" s="143">
        <f t="shared" si="503"/>
        <v>1</v>
      </c>
      <c r="H637" s="141">
        <v>1</v>
      </c>
      <c r="I637" s="142" t="s">
        <v>226</v>
      </c>
      <c r="J637" s="144">
        <f>SUMIF(exportMMB!D:D,budgetMMB!A637,exportMMB!F:F)</f>
        <v>0</v>
      </c>
      <c r="K637" s="64">
        <f t="shared" si="491"/>
        <v>0</v>
      </c>
      <c r="N637" s="13">
        <f t="shared" si="492"/>
        <v>0</v>
      </c>
      <c r="O637" s="13">
        <f t="shared" si="493"/>
        <v>0</v>
      </c>
      <c r="P637" s="13">
        <f t="shared" si="494"/>
        <v>0</v>
      </c>
      <c r="Q637" s="13">
        <f t="shared" si="495"/>
        <v>0</v>
      </c>
      <c r="R637" s="13">
        <f t="shared" si="496"/>
        <v>0</v>
      </c>
      <c r="S637" s="14">
        <f t="shared" si="497"/>
        <v>0</v>
      </c>
      <c r="T637" s="86"/>
      <c r="U637" s="64">
        <f t="shared" si="498"/>
        <v>0</v>
      </c>
      <c r="V637" s="103"/>
      <c r="W637" s="103"/>
      <c r="X637" s="103"/>
      <c r="Y637" s="103"/>
      <c r="Z637" s="105">
        <f t="shared" si="413"/>
        <v>0</v>
      </c>
      <c r="AA637" s="103">
        <f t="shared" si="499"/>
        <v>0</v>
      </c>
    </row>
    <row r="638" spans="1:27" x14ac:dyDescent="0.2">
      <c r="A638" s="116" t="s">
        <v>549</v>
      </c>
      <c r="B638" s="122" t="s">
        <v>688</v>
      </c>
      <c r="C638" s="15"/>
      <c r="D638" s="35"/>
      <c r="E638" s="141">
        <v>1</v>
      </c>
      <c r="F638" s="142"/>
      <c r="G638" s="143">
        <f t="shared" si="503"/>
        <v>1</v>
      </c>
      <c r="H638" s="141">
        <v>1</v>
      </c>
      <c r="I638" s="142" t="s">
        <v>226</v>
      </c>
      <c r="J638" s="144">
        <f>SUMIF(exportMMB!D:D,budgetMMB!A638,exportMMB!F:F)</f>
        <v>0</v>
      </c>
      <c r="K638" s="64">
        <f t="shared" si="491"/>
        <v>0</v>
      </c>
      <c r="N638" s="13">
        <f t="shared" si="492"/>
        <v>0</v>
      </c>
      <c r="O638" s="13">
        <f t="shared" si="493"/>
        <v>0</v>
      </c>
      <c r="P638" s="13">
        <f t="shared" si="494"/>
        <v>0</v>
      </c>
      <c r="Q638" s="13">
        <f t="shared" si="495"/>
        <v>0</v>
      </c>
      <c r="R638" s="13">
        <f t="shared" si="496"/>
        <v>0</v>
      </c>
      <c r="S638" s="14">
        <f t="shared" si="497"/>
        <v>0</v>
      </c>
      <c r="T638" s="86"/>
      <c r="U638" s="64">
        <f t="shared" si="498"/>
        <v>0</v>
      </c>
      <c r="V638" s="103"/>
      <c r="W638" s="103"/>
      <c r="X638" s="103"/>
      <c r="Y638" s="103"/>
      <c r="Z638" s="105">
        <f t="shared" si="413"/>
        <v>0</v>
      </c>
      <c r="AA638" s="111"/>
    </row>
    <row r="639" spans="1:27" x14ac:dyDescent="0.2">
      <c r="A639" s="116"/>
      <c r="B639" s="124" t="s">
        <v>265</v>
      </c>
      <c r="C639" s="15"/>
      <c r="D639" s="35"/>
      <c r="E639" s="141"/>
      <c r="F639" s="142"/>
      <c r="G639" s="143"/>
      <c r="H639" s="141"/>
      <c r="I639" s="142"/>
      <c r="J639" s="144"/>
      <c r="K639" s="66">
        <f>SUM(K618:K638)</f>
        <v>0</v>
      </c>
      <c r="L639" s="22"/>
      <c r="M639" s="22"/>
      <c r="N639" s="22">
        <f t="shared" ref="N639:Y639" si="504">SUM(N618:N638)</f>
        <v>0</v>
      </c>
      <c r="O639" s="22">
        <f t="shared" si="504"/>
        <v>0</v>
      </c>
      <c r="P639" s="22">
        <f t="shared" si="504"/>
        <v>0</v>
      </c>
      <c r="Q639" s="22">
        <f t="shared" si="504"/>
        <v>0</v>
      </c>
      <c r="R639" s="22">
        <f t="shared" si="504"/>
        <v>0</v>
      </c>
      <c r="S639" s="23">
        <f t="shared" si="504"/>
        <v>0</v>
      </c>
      <c r="T639" s="85">
        <f>SUM(T618:T638)</f>
        <v>0</v>
      </c>
      <c r="U639" s="66">
        <f t="shared" si="504"/>
        <v>0</v>
      </c>
      <c r="V639" s="112">
        <f t="shared" si="504"/>
        <v>0</v>
      </c>
      <c r="W639" s="112">
        <f t="shared" si="504"/>
        <v>0</v>
      </c>
      <c r="X639" s="112"/>
      <c r="Y639" s="112">
        <f t="shared" si="504"/>
        <v>0</v>
      </c>
      <c r="Z639" s="66">
        <f>SUM(Z618:Z638)</f>
        <v>0</v>
      </c>
      <c r="AA639" s="112">
        <f>SUM(AA618:AA638)</f>
        <v>0</v>
      </c>
    </row>
    <row r="640" spans="1:27" x14ac:dyDescent="0.2">
      <c r="A640" s="116"/>
      <c r="B640" s="124"/>
      <c r="C640" s="15"/>
      <c r="D640" s="35"/>
      <c r="E640" s="141"/>
      <c r="F640" s="142"/>
      <c r="G640" s="143"/>
      <c r="H640" s="141"/>
      <c r="I640" s="142"/>
      <c r="J640" s="144"/>
      <c r="K640" s="66"/>
      <c r="L640" s="22"/>
      <c r="M640" s="22"/>
      <c r="N640" s="22"/>
      <c r="O640" s="22"/>
      <c r="Q640" s="22"/>
      <c r="R640" s="22"/>
      <c r="S640" s="23"/>
      <c r="T640" s="85"/>
      <c r="U640" s="66"/>
      <c r="V640" s="103"/>
      <c r="W640" s="103"/>
      <c r="X640" s="103"/>
      <c r="Y640" s="103"/>
      <c r="AA640" s="103"/>
    </row>
    <row r="641" spans="1:27" x14ac:dyDescent="0.2">
      <c r="A641" s="118" t="s">
        <v>213</v>
      </c>
      <c r="B641" s="98" t="s">
        <v>251</v>
      </c>
      <c r="C641" s="15"/>
      <c r="D641" s="35"/>
      <c r="E641" s="141"/>
      <c r="F641" s="142"/>
      <c r="G641" s="143"/>
      <c r="H641" s="141"/>
      <c r="I641" s="142"/>
      <c r="J641" s="144"/>
      <c r="P641" s="13"/>
      <c r="T641" s="86"/>
      <c r="U641" s="64"/>
      <c r="V641" s="103"/>
      <c r="W641" s="103"/>
      <c r="X641" s="103"/>
      <c r="Y641" s="103"/>
      <c r="AA641" s="103"/>
    </row>
    <row r="642" spans="1:27" x14ac:dyDescent="0.2">
      <c r="A642" s="116">
        <v>5101</v>
      </c>
      <c r="B642" s="122" t="s">
        <v>125</v>
      </c>
      <c r="C642" s="15"/>
      <c r="D642" s="35"/>
      <c r="E642" s="141">
        <v>1</v>
      </c>
      <c r="F642" s="142"/>
      <c r="G642" s="143">
        <f t="shared" si="503"/>
        <v>1</v>
      </c>
      <c r="H642" s="141">
        <v>1</v>
      </c>
      <c r="I642" s="142" t="s">
        <v>226</v>
      </c>
      <c r="J642" s="144">
        <f>SUMIF(exportMMB!D:D,budgetMMB!A642,exportMMB!F:F)</f>
        <v>0</v>
      </c>
      <c r="K642" s="64">
        <f t="shared" ref="K642:K652" si="505">G642*H642*J642</f>
        <v>0</v>
      </c>
      <c r="N642" s="13">
        <f t="shared" ref="N642:N652" si="506">L642+M642</f>
        <v>0</v>
      </c>
      <c r="O642" s="13">
        <f t="shared" ref="O642:O652" si="507">MAX(K642-N642,0)</f>
        <v>0</v>
      </c>
      <c r="P642" s="13">
        <f t="shared" ref="P642:P652" si="508">N642+O642</f>
        <v>0</v>
      </c>
      <c r="Q642" s="13">
        <f t="shared" ref="Q642:Q652" si="509">K642-P642</f>
        <v>0</v>
      </c>
      <c r="R642" s="13">
        <f t="shared" ref="R642:R652" si="510">S642-K642</f>
        <v>0</v>
      </c>
      <c r="S642" s="14">
        <f t="shared" ref="S642:S652" si="511">K642</f>
        <v>0</v>
      </c>
      <c r="T642" s="86"/>
      <c r="U642" s="64">
        <f t="shared" ref="U642:U652" si="512">MAX(K642-SUM(V642:Y642),0)</f>
        <v>0</v>
      </c>
      <c r="V642" s="103"/>
      <c r="W642" s="103"/>
      <c r="X642" s="103"/>
      <c r="Y642" s="103"/>
      <c r="Z642" s="105">
        <f t="shared" si="413"/>
        <v>0</v>
      </c>
      <c r="AA642" s="103">
        <f t="shared" ref="AA642:AA652" si="513">U642</f>
        <v>0</v>
      </c>
    </row>
    <row r="643" spans="1:27" x14ac:dyDescent="0.2">
      <c r="A643" s="116" t="s">
        <v>374</v>
      </c>
      <c r="B643" s="122" t="s">
        <v>375</v>
      </c>
      <c r="C643" s="15"/>
      <c r="D643" s="35"/>
      <c r="E643" s="141">
        <v>1</v>
      </c>
      <c r="F643" s="142"/>
      <c r="G643" s="143">
        <f t="shared" ref="G643:G647" si="514">SUM(D643:F643)</f>
        <v>1</v>
      </c>
      <c r="H643" s="141">
        <v>1</v>
      </c>
      <c r="I643" s="142" t="s">
        <v>226</v>
      </c>
      <c r="J643" s="144">
        <f>SUMIF(exportMMB!D:D,budgetMMB!A643,exportMMB!F:F)</f>
        <v>0</v>
      </c>
      <c r="K643" s="64">
        <f t="shared" si="505"/>
        <v>0</v>
      </c>
      <c r="N643" s="13">
        <f t="shared" si="506"/>
        <v>0</v>
      </c>
      <c r="O643" s="13">
        <f t="shared" si="507"/>
        <v>0</v>
      </c>
      <c r="P643" s="13">
        <f t="shared" si="508"/>
        <v>0</v>
      </c>
      <c r="Q643" s="13">
        <f t="shared" si="509"/>
        <v>0</v>
      </c>
      <c r="R643" s="13">
        <f t="shared" si="510"/>
        <v>0</v>
      </c>
      <c r="S643" s="14">
        <f t="shared" si="511"/>
        <v>0</v>
      </c>
      <c r="T643" s="86"/>
      <c r="U643" s="64">
        <f t="shared" si="512"/>
        <v>0</v>
      </c>
      <c r="V643" s="103"/>
      <c r="W643" s="103"/>
      <c r="X643" s="103"/>
      <c r="Y643" s="103"/>
      <c r="Z643" s="105">
        <f t="shared" si="413"/>
        <v>0</v>
      </c>
      <c r="AA643" s="103">
        <f t="shared" si="513"/>
        <v>0</v>
      </c>
    </row>
    <row r="644" spans="1:27" x14ac:dyDescent="0.2">
      <c r="A644" s="116">
        <v>5103</v>
      </c>
      <c r="B644" s="122" t="s">
        <v>126</v>
      </c>
      <c r="C644" s="15"/>
      <c r="D644" s="35"/>
      <c r="E644" s="141">
        <v>1</v>
      </c>
      <c r="F644" s="142"/>
      <c r="G644" s="143">
        <f t="shared" si="514"/>
        <v>1</v>
      </c>
      <c r="H644" s="141">
        <v>1</v>
      </c>
      <c r="I644" s="142" t="s">
        <v>226</v>
      </c>
      <c r="J644" s="144">
        <f>SUMIF(exportMMB!D:D,budgetMMB!A644,exportMMB!F:F)</f>
        <v>0</v>
      </c>
      <c r="K644" s="64">
        <f t="shared" si="505"/>
        <v>0</v>
      </c>
      <c r="N644" s="13">
        <f t="shared" si="506"/>
        <v>0</v>
      </c>
      <c r="O644" s="13">
        <f t="shared" si="507"/>
        <v>0</v>
      </c>
      <c r="P644" s="13">
        <f t="shared" si="508"/>
        <v>0</v>
      </c>
      <c r="Q644" s="13">
        <f t="shared" si="509"/>
        <v>0</v>
      </c>
      <c r="R644" s="13">
        <f t="shared" si="510"/>
        <v>0</v>
      </c>
      <c r="S644" s="14">
        <f t="shared" si="511"/>
        <v>0</v>
      </c>
      <c r="T644" s="86"/>
      <c r="U644" s="64">
        <f t="shared" si="512"/>
        <v>0</v>
      </c>
      <c r="V644" s="103"/>
      <c r="W644" s="103"/>
      <c r="X644" s="103"/>
      <c r="Y644" s="103"/>
      <c r="Z644" s="105">
        <f t="shared" si="413"/>
        <v>0</v>
      </c>
      <c r="AA644" s="103">
        <f t="shared" si="513"/>
        <v>0</v>
      </c>
    </row>
    <row r="645" spans="1:27" x14ac:dyDescent="0.2">
      <c r="A645" s="116">
        <v>5110</v>
      </c>
      <c r="B645" s="122" t="s">
        <v>518</v>
      </c>
      <c r="C645" s="15"/>
      <c r="D645" s="35"/>
      <c r="E645" s="141">
        <v>1</v>
      </c>
      <c r="F645" s="142"/>
      <c r="G645" s="143">
        <f t="shared" si="514"/>
        <v>1</v>
      </c>
      <c r="H645" s="141">
        <v>1</v>
      </c>
      <c r="I645" s="142" t="s">
        <v>226</v>
      </c>
      <c r="J645" s="144">
        <f>SUMIF(exportMMB!D:D,budgetMMB!A645,exportMMB!F:F)</f>
        <v>0</v>
      </c>
      <c r="K645" s="64">
        <f t="shared" si="505"/>
        <v>0</v>
      </c>
      <c r="N645" s="13">
        <f t="shared" si="506"/>
        <v>0</v>
      </c>
      <c r="O645" s="13">
        <f t="shared" si="507"/>
        <v>0</v>
      </c>
      <c r="P645" s="13">
        <f t="shared" si="508"/>
        <v>0</v>
      </c>
      <c r="Q645" s="13">
        <f t="shared" si="509"/>
        <v>0</v>
      </c>
      <c r="R645" s="13">
        <f t="shared" si="510"/>
        <v>0</v>
      </c>
      <c r="S645" s="14">
        <f t="shared" si="511"/>
        <v>0</v>
      </c>
      <c r="T645" s="86"/>
      <c r="U645" s="64">
        <f t="shared" si="512"/>
        <v>0</v>
      </c>
      <c r="V645" s="103"/>
      <c r="W645" s="103"/>
      <c r="X645" s="103"/>
      <c r="Y645" s="103"/>
      <c r="Z645" s="105">
        <f t="shared" si="413"/>
        <v>0</v>
      </c>
      <c r="AA645" s="103">
        <f t="shared" si="513"/>
        <v>0</v>
      </c>
    </row>
    <row r="646" spans="1:27" x14ac:dyDescent="0.2">
      <c r="A646" s="116" t="s">
        <v>376</v>
      </c>
      <c r="B646" s="122" t="s">
        <v>42</v>
      </c>
      <c r="C646" s="15"/>
      <c r="D646" s="35"/>
      <c r="E646" s="141">
        <v>1</v>
      </c>
      <c r="F646" s="142"/>
      <c r="G646" s="143">
        <f t="shared" si="514"/>
        <v>1</v>
      </c>
      <c r="H646" s="141">
        <v>1</v>
      </c>
      <c r="I646" s="142" t="s">
        <v>226</v>
      </c>
      <c r="J646" s="144">
        <f>SUMIF(exportMMB!D:D,budgetMMB!A646,exportMMB!F:F)</f>
        <v>0</v>
      </c>
      <c r="K646" s="64">
        <f t="shared" si="505"/>
        <v>0</v>
      </c>
      <c r="N646" s="13">
        <f t="shared" si="506"/>
        <v>0</v>
      </c>
      <c r="O646" s="13">
        <f t="shared" si="507"/>
        <v>0</v>
      </c>
      <c r="P646" s="13">
        <f t="shared" si="508"/>
        <v>0</v>
      </c>
      <c r="Q646" s="13">
        <f t="shared" si="509"/>
        <v>0</v>
      </c>
      <c r="R646" s="13">
        <f t="shared" si="510"/>
        <v>0</v>
      </c>
      <c r="S646" s="14">
        <f t="shared" si="511"/>
        <v>0</v>
      </c>
      <c r="T646" s="86"/>
      <c r="U646" s="64">
        <f t="shared" si="512"/>
        <v>0</v>
      </c>
      <c r="V646" s="103"/>
      <c r="W646" s="103"/>
      <c r="X646" s="103"/>
      <c r="Y646" s="103"/>
      <c r="Z646" s="105">
        <f t="shared" si="413"/>
        <v>0</v>
      </c>
      <c r="AA646" s="103">
        <f t="shared" si="513"/>
        <v>0</v>
      </c>
    </row>
    <row r="647" spans="1:27" x14ac:dyDescent="0.2">
      <c r="A647" s="116">
        <v>5140</v>
      </c>
      <c r="B647" s="122" t="s">
        <v>377</v>
      </c>
      <c r="C647" s="15"/>
      <c r="D647" s="35"/>
      <c r="E647" s="141">
        <v>1</v>
      </c>
      <c r="F647" s="142"/>
      <c r="G647" s="143">
        <f t="shared" si="514"/>
        <v>1</v>
      </c>
      <c r="H647" s="141">
        <v>1</v>
      </c>
      <c r="I647" s="142" t="s">
        <v>226</v>
      </c>
      <c r="J647" s="144">
        <f>SUMIF(exportMMB!D:D,budgetMMB!A647,exportMMB!F:F)</f>
        <v>0</v>
      </c>
      <c r="K647" s="64">
        <f t="shared" si="505"/>
        <v>0</v>
      </c>
      <c r="N647" s="13">
        <f t="shared" si="506"/>
        <v>0</v>
      </c>
      <c r="O647" s="13">
        <f t="shared" si="507"/>
        <v>0</v>
      </c>
      <c r="P647" s="13">
        <f t="shared" si="508"/>
        <v>0</v>
      </c>
      <c r="Q647" s="13">
        <f t="shared" si="509"/>
        <v>0</v>
      </c>
      <c r="R647" s="13">
        <f t="shared" si="510"/>
        <v>0</v>
      </c>
      <c r="S647" s="14">
        <f t="shared" si="511"/>
        <v>0</v>
      </c>
      <c r="T647" s="86"/>
      <c r="U647" s="64">
        <f t="shared" si="512"/>
        <v>0</v>
      </c>
      <c r="V647" s="103"/>
      <c r="W647" s="103"/>
      <c r="X647" s="103"/>
      <c r="Y647" s="103"/>
      <c r="Z647" s="105">
        <f t="shared" si="413"/>
        <v>0</v>
      </c>
      <c r="AA647" s="103">
        <f t="shared" si="513"/>
        <v>0</v>
      </c>
    </row>
    <row r="648" spans="1:27" x14ac:dyDescent="0.2">
      <c r="A648" s="116" t="s">
        <v>803</v>
      </c>
      <c r="B648" s="122" t="s">
        <v>806</v>
      </c>
      <c r="C648" s="15"/>
      <c r="D648" s="35"/>
      <c r="E648" s="141">
        <v>1</v>
      </c>
      <c r="F648" s="142"/>
      <c r="G648" s="143">
        <f t="shared" ref="G648" si="515">SUM(D648:F648)</f>
        <v>1</v>
      </c>
      <c r="H648" s="141">
        <v>1</v>
      </c>
      <c r="I648" s="142" t="s">
        <v>226</v>
      </c>
      <c r="J648" s="144">
        <f>SUMIF(exportMMB!D:D,budgetMMB!A648,exportMMB!F:F)</f>
        <v>0</v>
      </c>
      <c r="K648" s="64">
        <f t="shared" si="505"/>
        <v>0</v>
      </c>
      <c r="N648" s="13">
        <f t="shared" si="506"/>
        <v>0</v>
      </c>
      <c r="O648" s="13">
        <f t="shared" si="507"/>
        <v>0</v>
      </c>
      <c r="P648" s="13">
        <f t="shared" si="508"/>
        <v>0</v>
      </c>
      <c r="Q648" s="13">
        <f t="shared" si="509"/>
        <v>0</v>
      </c>
      <c r="R648" s="13">
        <f t="shared" si="510"/>
        <v>0</v>
      </c>
      <c r="S648" s="14">
        <f t="shared" si="511"/>
        <v>0</v>
      </c>
      <c r="T648" s="86"/>
      <c r="U648" s="64">
        <f t="shared" si="512"/>
        <v>0</v>
      </c>
      <c r="V648" s="103"/>
      <c r="W648" s="103"/>
      <c r="X648" s="103"/>
      <c r="Y648" s="103"/>
      <c r="Z648" s="105">
        <f t="shared" si="413"/>
        <v>0</v>
      </c>
      <c r="AA648" s="111"/>
    </row>
    <row r="649" spans="1:27" x14ac:dyDescent="0.2">
      <c r="A649" s="116" t="s">
        <v>379</v>
      </c>
      <c r="B649" s="122" t="s">
        <v>807</v>
      </c>
      <c r="C649" s="15"/>
      <c r="D649" s="35"/>
      <c r="E649" s="141">
        <v>1</v>
      </c>
      <c r="F649" s="142"/>
      <c r="G649" s="143">
        <f t="shared" ref="G649:G652" si="516">SUM(D649:F649)</f>
        <v>1</v>
      </c>
      <c r="H649" s="141">
        <v>1</v>
      </c>
      <c r="I649" s="142" t="s">
        <v>226</v>
      </c>
      <c r="J649" s="144">
        <f>SUMIF(exportMMB!D:D,budgetMMB!A649,exportMMB!F:F)</f>
        <v>0</v>
      </c>
      <c r="K649" s="64">
        <f t="shared" si="505"/>
        <v>0</v>
      </c>
      <c r="N649" s="13">
        <f t="shared" si="506"/>
        <v>0</v>
      </c>
      <c r="O649" s="13">
        <f t="shared" si="507"/>
        <v>0</v>
      </c>
      <c r="P649" s="13">
        <f t="shared" si="508"/>
        <v>0</v>
      </c>
      <c r="Q649" s="13">
        <f t="shared" si="509"/>
        <v>0</v>
      </c>
      <c r="R649" s="13">
        <f t="shared" si="510"/>
        <v>0</v>
      </c>
      <c r="S649" s="14">
        <f t="shared" si="511"/>
        <v>0</v>
      </c>
      <c r="T649" s="86"/>
      <c r="U649" s="64">
        <f t="shared" si="512"/>
        <v>0</v>
      </c>
      <c r="V649" s="103"/>
      <c r="W649" s="103"/>
      <c r="X649" s="103"/>
      <c r="Y649" s="103"/>
      <c r="Z649" s="105">
        <f t="shared" si="413"/>
        <v>0</v>
      </c>
      <c r="AA649" s="111"/>
    </row>
    <row r="650" spans="1:27" x14ac:dyDescent="0.2">
      <c r="A650" s="116" t="s">
        <v>804</v>
      </c>
      <c r="B650" s="123" t="s">
        <v>808</v>
      </c>
      <c r="C650" s="15"/>
      <c r="D650" s="35"/>
      <c r="E650" s="141">
        <v>1</v>
      </c>
      <c r="F650" s="142"/>
      <c r="G650" s="143">
        <f t="shared" si="516"/>
        <v>1</v>
      </c>
      <c r="H650" s="141">
        <v>1</v>
      </c>
      <c r="I650" s="142" t="s">
        <v>226</v>
      </c>
      <c r="J650" s="144">
        <f>SUMIF(exportMMB!D:D,budgetMMB!A650,exportMMB!F:F)</f>
        <v>0</v>
      </c>
      <c r="K650" s="64">
        <f t="shared" si="505"/>
        <v>0</v>
      </c>
      <c r="N650" s="13">
        <f t="shared" si="506"/>
        <v>0</v>
      </c>
      <c r="O650" s="13">
        <f t="shared" si="507"/>
        <v>0</v>
      </c>
      <c r="P650" s="13">
        <f t="shared" si="508"/>
        <v>0</v>
      </c>
      <c r="Q650" s="13">
        <f t="shared" si="509"/>
        <v>0</v>
      </c>
      <c r="R650" s="13">
        <f t="shared" si="510"/>
        <v>0</v>
      </c>
      <c r="S650" s="14">
        <f t="shared" si="511"/>
        <v>0</v>
      </c>
      <c r="T650" s="86"/>
      <c r="U650" s="64">
        <f t="shared" si="512"/>
        <v>0</v>
      </c>
      <c r="V650" s="103"/>
      <c r="W650" s="103"/>
      <c r="X650" s="103"/>
      <c r="Y650" s="103"/>
      <c r="Z650" s="105">
        <f t="shared" si="413"/>
        <v>0</v>
      </c>
      <c r="AA650" s="103">
        <f t="shared" si="513"/>
        <v>0</v>
      </c>
    </row>
    <row r="651" spans="1:27" x14ac:dyDescent="0.2">
      <c r="A651" s="116" t="s">
        <v>805</v>
      </c>
      <c r="B651" s="123" t="s">
        <v>809</v>
      </c>
      <c r="C651" s="15"/>
      <c r="D651" s="35"/>
      <c r="E651" s="141">
        <v>1</v>
      </c>
      <c r="F651" s="142"/>
      <c r="G651" s="143">
        <f t="shared" si="516"/>
        <v>1</v>
      </c>
      <c r="H651" s="141">
        <v>1</v>
      </c>
      <c r="I651" s="142" t="s">
        <v>226</v>
      </c>
      <c r="J651" s="144">
        <f>SUMIF(exportMMB!D:D,budgetMMB!A651,exportMMB!F:F)</f>
        <v>0</v>
      </c>
      <c r="K651" s="64">
        <f t="shared" si="505"/>
        <v>0</v>
      </c>
      <c r="N651" s="13">
        <f t="shared" si="506"/>
        <v>0</v>
      </c>
      <c r="O651" s="13">
        <f t="shared" si="507"/>
        <v>0</v>
      </c>
      <c r="P651" s="13">
        <f t="shared" si="508"/>
        <v>0</v>
      </c>
      <c r="Q651" s="13">
        <f t="shared" si="509"/>
        <v>0</v>
      </c>
      <c r="R651" s="13">
        <f t="shared" si="510"/>
        <v>0</v>
      </c>
      <c r="S651" s="14">
        <f t="shared" si="511"/>
        <v>0</v>
      </c>
      <c r="T651" s="86"/>
      <c r="U651" s="64">
        <f t="shared" si="512"/>
        <v>0</v>
      </c>
      <c r="V651" s="103"/>
      <c r="W651" s="103"/>
      <c r="X651" s="103"/>
      <c r="Y651" s="103"/>
      <c r="Z651" s="105">
        <f t="shared" si="413"/>
        <v>0</v>
      </c>
      <c r="AA651" s="111"/>
    </row>
    <row r="652" spans="1:27" x14ac:dyDescent="0.2">
      <c r="A652" s="116">
        <v>5170</v>
      </c>
      <c r="B652" s="122" t="s">
        <v>802</v>
      </c>
      <c r="C652" s="15"/>
      <c r="D652" s="35"/>
      <c r="E652" s="141">
        <v>1</v>
      </c>
      <c r="F652" s="142"/>
      <c r="G652" s="143">
        <f t="shared" si="516"/>
        <v>1</v>
      </c>
      <c r="H652" s="141">
        <v>1</v>
      </c>
      <c r="I652" s="142" t="s">
        <v>226</v>
      </c>
      <c r="J652" s="144">
        <f>SUMIF(exportMMB!D:D,budgetMMB!A652,exportMMB!F:F)</f>
        <v>0</v>
      </c>
      <c r="K652" s="64">
        <f t="shared" si="505"/>
        <v>0</v>
      </c>
      <c r="N652" s="13">
        <f t="shared" si="506"/>
        <v>0</v>
      </c>
      <c r="O652" s="13">
        <f t="shared" si="507"/>
        <v>0</v>
      </c>
      <c r="P652" s="13">
        <f t="shared" si="508"/>
        <v>0</v>
      </c>
      <c r="Q652" s="13">
        <f t="shared" si="509"/>
        <v>0</v>
      </c>
      <c r="R652" s="13">
        <f t="shared" si="510"/>
        <v>0</v>
      </c>
      <c r="S652" s="14">
        <f t="shared" si="511"/>
        <v>0</v>
      </c>
      <c r="T652" s="86"/>
      <c r="U652" s="64">
        <f t="shared" si="512"/>
        <v>0</v>
      </c>
      <c r="V652" s="103"/>
      <c r="W652" s="103"/>
      <c r="X652" s="103"/>
      <c r="Y652" s="103"/>
      <c r="Z652" s="105">
        <f t="shared" si="413"/>
        <v>0</v>
      </c>
      <c r="AA652" s="103">
        <f t="shared" si="513"/>
        <v>0</v>
      </c>
    </row>
    <row r="653" spans="1:27" x14ac:dyDescent="0.2">
      <c r="A653" s="116"/>
      <c r="B653" s="124" t="s">
        <v>265</v>
      </c>
      <c r="C653" s="15"/>
      <c r="D653" s="35"/>
      <c r="E653" s="141"/>
      <c r="F653" s="142"/>
      <c r="G653" s="143"/>
      <c r="H653" s="141"/>
      <c r="I653" s="142"/>
      <c r="J653" s="144"/>
      <c r="K653" s="66">
        <f>SUM(K642:K652)</f>
        <v>0</v>
      </c>
      <c r="L653" s="22"/>
      <c r="M653" s="22"/>
      <c r="N653" s="22">
        <f t="shared" ref="N653:Y653" si="517">SUM(N642:N652)</f>
        <v>0</v>
      </c>
      <c r="O653" s="22">
        <f t="shared" si="517"/>
        <v>0</v>
      </c>
      <c r="P653" s="22">
        <f t="shared" si="517"/>
        <v>0</v>
      </c>
      <c r="Q653" s="22">
        <f t="shared" si="517"/>
        <v>0</v>
      </c>
      <c r="R653" s="22">
        <f t="shared" si="517"/>
        <v>0</v>
      </c>
      <c r="S653" s="23">
        <f t="shared" si="517"/>
        <v>0</v>
      </c>
      <c r="T653" s="85">
        <f t="shared" si="517"/>
        <v>0</v>
      </c>
      <c r="U653" s="66">
        <f t="shared" si="517"/>
        <v>0</v>
      </c>
      <c r="V653" s="112">
        <f t="shared" si="517"/>
        <v>0</v>
      </c>
      <c r="W653" s="112">
        <f t="shared" si="517"/>
        <v>0</v>
      </c>
      <c r="X653" s="112"/>
      <c r="Y653" s="112">
        <f t="shared" si="517"/>
        <v>0</v>
      </c>
      <c r="Z653" s="66">
        <f>SUM(Z642:Z652)</f>
        <v>0</v>
      </c>
      <c r="AA653" s="112">
        <f>SUM(AA642:AA652)</f>
        <v>0</v>
      </c>
    </row>
    <row r="654" spans="1:27" x14ac:dyDescent="0.2">
      <c r="A654" s="116"/>
      <c r="B654" s="122"/>
      <c r="C654" s="15"/>
      <c r="E654" s="141"/>
      <c r="F654" s="142"/>
      <c r="G654" s="143"/>
      <c r="H654" s="141"/>
      <c r="I654" s="141"/>
      <c r="J654" s="144"/>
      <c r="P654" s="13"/>
      <c r="T654" s="86"/>
      <c r="U654" s="64"/>
      <c r="V654" s="103"/>
      <c r="W654" s="103"/>
      <c r="X654" s="103"/>
      <c r="Y654" s="103"/>
      <c r="AA654" s="103"/>
    </row>
    <row r="655" spans="1:27" x14ac:dyDescent="0.2">
      <c r="A655" s="118" t="s">
        <v>214</v>
      </c>
      <c r="B655" s="98" t="s">
        <v>252</v>
      </c>
      <c r="C655" s="15"/>
      <c r="D655" s="35"/>
      <c r="E655" s="141"/>
      <c r="F655" s="142"/>
      <c r="G655" s="143"/>
      <c r="H655" s="141"/>
      <c r="I655" s="142"/>
      <c r="J655" s="144"/>
      <c r="P655" s="13"/>
      <c r="T655" s="86"/>
      <c r="U655" s="64"/>
      <c r="V655" s="103"/>
      <c r="W655" s="103"/>
      <c r="X655" s="103"/>
      <c r="Y655" s="103"/>
      <c r="AA655" s="103"/>
    </row>
    <row r="656" spans="1:27" x14ac:dyDescent="0.2">
      <c r="A656" s="116">
        <v>5201</v>
      </c>
      <c r="B656" s="122" t="s">
        <v>127</v>
      </c>
      <c r="C656" s="15"/>
      <c r="D656" s="35"/>
      <c r="E656" s="141">
        <v>1</v>
      </c>
      <c r="F656" s="142"/>
      <c r="G656" s="143">
        <f t="shared" ref="G656:G662" si="518">SUM(D656:F656)</f>
        <v>1</v>
      </c>
      <c r="H656" s="141">
        <v>1</v>
      </c>
      <c r="I656" s="142" t="s">
        <v>226</v>
      </c>
      <c r="J656" s="144">
        <f>SUMIF(exportMMB!D:D,budgetMMB!A656,exportMMB!F:F)</f>
        <v>0</v>
      </c>
      <c r="K656" s="64">
        <f t="shared" ref="K656:K662" si="519">G656*H656*J656</f>
        <v>0</v>
      </c>
      <c r="N656" s="13">
        <f t="shared" ref="N656:N662" si="520">L656+M656</f>
        <v>0</v>
      </c>
      <c r="O656" s="13">
        <f t="shared" ref="O656:O662" si="521">MAX(K656-N656,0)</f>
        <v>0</v>
      </c>
      <c r="P656" s="13">
        <f t="shared" ref="P656:P662" si="522">N656+O656</f>
        <v>0</v>
      </c>
      <c r="Q656" s="13">
        <f t="shared" ref="Q656:Q662" si="523">K656-P656</f>
        <v>0</v>
      </c>
      <c r="R656" s="13">
        <f t="shared" ref="R656:R662" si="524">S656-K656</f>
        <v>0</v>
      </c>
      <c r="S656" s="14">
        <f>K656</f>
        <v>0</v>
      </c>
      <c r="T656" s="86"/>
      <c r="U656" s="64">
        <f t="shared" ref="U656:U662" si="525">MAX(K656-SUM(V656:Y656),0)</f>
        <v>0</v>
      </c>
      <c r="V656" s="103"/>
      <c r="W656" s="103"/>
      <c r="X656" s="103"/>
      <c r="Y656" s="103"/>
      <c r="Z656" s="105">
        <f t="shared" ref="Z656:Z702" si="526">K656-SUM(U656:Y656)</f>
        <v>0</v>
      </c>
      <c r="AA656" s="103">
        <f t="shared" ref="AA656:AA661" si="527">U656</f>
        <v>0</v>
      </c>
    </row>
    <row r="657" spans="1:27" x14ac:dyDescent="0.2">
      <c r="A657" s="116" t="s">
        <v>129</v>
      </c>
      <c r="B657" s="122" t="s">
        <v>373</v>
      </c>
      <c r="C657" s="15"/>
      <c r="D657" s="35"/>
      <c r="E657" s="141">
        <v>1</v>
      </c>
      <c r="F657" s="142"/>
      <c r="G657" s="143">
        <f t="shared" si="518"/>
        <v>1</v>
      </c>
      <c r="H657" s="141">
        <v>1</v>
      </c>
      <c r="I657" s="142" t="s">
        <v>226</v>
      </c>
      <c r="J657" s="144">
        <f>SUMIF(exportMMB!D:D,budgetMMB!A657,exportMMB!F:F)</f>
        <v>0</v>
      </c>
      <c r="K657" s="64">
        <f t="shared" si="519"/>
        <v>0</v>
      </c>
      <c r="N657" s="13">
        <f t="shared" si="520"/>
        <v>0</v>
      </c>
      <c r="O657" s="13">
        <f t="shared" si="521"/>
        <v>0</v>
      </c>
      <c r="P657" s="13">
        <f t="shared" si="522"/>
        <v>0</v>
      </c>
      <c r="Q657" s="13">
        <f t="shared" si="523"/>
        <v>0</v>
      </c>
      <c r="R657" s="13">
        <f t="shared" si="524"/>
        <v>0</v>
      </c>
      <c r="S657" s="14">
        <f>K657</f>
        <v>0</v>
      </c>
      <c r="T657" s="86"/>
      <c r="U657" s="64">
        <f t="shared" si="525"/>
        <v>0</v>
      </c>
      <c r="V657" s="103"/>
      <c r="W657" s="103"/>
      <c r="X657" s="103"/>
      <c r="Y657" s="103"/>
      <c r="Z657" s="105">
        <f t="shared" si="526"/>
        <v>0</v>
      </c>
      <c r="AA657" s="103">
        <f t="shared" si="527"/>
        <v>0</v>
      </c>
    </row>
    <row r="658" spans="1:27" x14ac:dyDescent="0.2">
      <c r="A658" s="116">
        <v>5203</v>
      </c>
      <c r="B658" s="122" t="s">
        <v>799</v>
      </c>
      <c r="C658" s="15"/>
      <c r="D658" s="35"/>
      <c r="E658" s="141">
        <v>1</v>
      </c>
      <c r="F658" s="142"/>
      <c r="G658" s="143">
        <f t="shared" si="518"/>
        <v>1</v>
      </c>
      <c r="H658" s="141">
        <v>1</v>
      </c>
      <c r="I658" s="142" t="s">
        <v>226</v>
      </c>
      <c r="J658" s="144">
        <f>SUMIF(exportMMB!D:D,budgetMMB!A658,exportMMB!F:F)</f>
        <v>0</v>
      </c>
      <c r="K658" s="64">
        <f t="shared" si="519"/>
        <v>0</v>
      </c>
      <c r="N658" s="13">
        <f t="shared" si="520"/>
        <v>0</v>
      </c>
      <c r="O658" s="13">
        <f t="shared" si="521"/>
        <v>0</v>
      </c>
      <c r="P658" s="13">
        <f t="shared" si="522"/>
        <v>0</v>
      </c>
      <c r="Q658" s="13">
        <f t="shared" si="523"/>
        <v>0</v>
      </c>
      <c r="R658" s="13">
        <f t="shared" si="524"/>
        <v>0</v>
      </c>
      <c r="S658" s="14">
        <f>K658</f>
        <v>0</v>
      </c>
      <c r="T658" s="86"/>
      <c r="U658" s="64">
        <f t="shared" si="525"/>
        <v>0</v>
      </c>
      <c r="V658" s="103"/>
      <c r="W658" s="103"/>
      <c r="X658" s="103"/>
      <c r="Y658" s="103"/>
      <c r="Z658" s="105">
        <f t="shared" si="526"/>
        <v>0</v>
      </c>
      <c r="AA658" s="103">
        <f t="shared" si="527"/>
        <v>0</v>
      </c>
    </row>
    <row r="659" spans="1:27" x14ac:dyDescent="0.2">
      <c r="A659" s="116">
        <v>5210</v>
      </c>
      <c r="B659" s="122" t="s">
        <v>800</v>
      </c>
      <c r="C659" s="15"/>
      <c r="D659" s="35"/>
      <c r="E659" s="141">
        <v>1</v>
      </c>
      <c r="F659" s="142"/>
      <c r="G659" s="143">
        <f t="shared" si="518"/>
        <v>1</v>
      </c>
      <c r="H659" s="141">
        <v>1</v>
      </c>
      <c r="I659" s="142" t="s">
        <v>226</v>
      </c>
      <c r="J659" s="144">
        <f>SUMIF(exportMMB!D:D,budgetMMB!A659,exportMMB!F:F)</f>
        <v>0</v>
      </c>
      <c r="K659" s="64">
        <f t="shared" si="519"/>
        <v>0</v>
      </c>
      <c r="N659" s="13">
        <f t="shared" si="520"/>
        <v>0</v>
      </c>
      <c r="O659" s="13">
        <f t="shared" si="521"/>
        <v>0</v>
      </c>
      <c r="P659" s="13">
        <f t="shared" si="522"/>
        <v>0</v>
      </c>
      <c r="Q659" s="13">
        <f t="shared" si="523"/>
        <v>0</v>
      </c>
      <c r="R659" s="13">
        <f t="shared" si="524"/>
        <v>0</v>
      </c>
      <c r="S659" s="14">
        <f t="shared" ref="S659:S662" si="528">K659</f>
        <v>0</v>
      </c>
      <c r="T659" s="86"/>
      <c r="U659" s="64">
        <f t="shared" si="525"/>
        <v>0</v>
      </c>
      <c r="V659" s="103"/>
      <c r="W659" s="103"/>
      <c r="X659" s="103"/>
      <c r="Y659" s="103"/>
      <c r="Z659" s="105">
        <f t="shared" si="526"/>
        <v>0</v>
      </c>
      <c r="AA659" s="103">
        <f t="shared" si="527"/>
        <v>0</v>
      </c>
    </row>
    <row r="660" spans="1:27" x14ac:dyDescent="0.2">
      <c r="A660" s="116" t="s">
        <v>371</v>
      </c>
      <c r="B660" s="122" t="s">
        <v>372</v>
      </c>
      <c r="C660" s="15"/>
      <c r="D660" s="35"/>
      <c r="E660" s="141">
        <v>1</v>
      </c>
      <c r="F660" s="142"/>
      <c r="G660" s="143">
        <f t="shared" si="518"/>
        <v>1</v>
      </c>
      <c r="H660" s="141">
        <v>1</v>
      </c>
      <c r="I660" s="142" t="s">
        <v>226</v>
      </c>
      <c r="J660" s="144">
        <f>SUMIF(exportMMB!D:D,budgetMMB!A660,exportMMB!F:F)</f>
        <v>0</v>
      </c>
      <c r="K660" s="64">
        <f t="shared" si="519"/>
        <v>0</v>
      </c>
      <c r="N660" s="13">
        <f t="shared" si="520"/>
        <v>0</v>
      </c>
      <c r="O660" s="13">
        <f t="shared" si="521"/>
        <v>0</v>
      </c>
      <c r="P660" s="13">
        <f t="shared" si="522"/>
        <v>0</v>
      </c>
      <c r="Q660" s="13">
        <f t="shared" si="523"/>
        <v>0</v>
      </c>
      <c r="R660" s="13">
        <f t="shared" si="524"/>
        <v>0</v>
      </c>
      <c r="S660" s="14">
        <f t="shared" si="528"/>
        <v>0</v>
      </c>
      <c r="T660" s="86"/>
      <c r="U660" s="64">
        <f t="shared" si="525"/>
        <v>0</v>
      </c>
      <c r="V660" s="103"/>
      <c r="W660" s="103"/>
      <c r="X660" s="103"/>
      <c r="Y660" s="103"/>
      <c r="Z660" s="105">
        <f t="shared" si="526"/>
        <v>0</v>
      </c>
      <c r="AA660" s="103">
        <f t="shared" si="527"/>
        <v>0</v>
      </c>
    </row>
    <row r="661" spans="1:27" x14ac:dyDescent="0.2">
      <c r="A661" s="116">
        <v>5244</v>
      </c>
      <c r="B661" s="122" t="s">
        <v>801</v>
      </c>
      <c r="C661" s="15"/>
      <c r="D661" s="35"/>
      <c r="E661" s="141">
        <v>1</v>
      </c>
      <c r="F661" s="142"/>
      <c r="G661" s="143">
        <f t="shared" si="518"/>
        <v>1</v>
      </c>
      <c r="H661" s="141">
        <v>1</v>
      </c>
      <c r="I661" s="142" t="s">
        <v>226</v>
      </c>
      <c r="J661" s="144">
        <f>SUMIF(exportMMB!D:D,budgetMMB!A661,exportMMB!F:F)</f>
        <v>0</v>
      </c>
      <c r="K661" s="64">
        <f t="shared" si="519"/>
        <v>0</v>
      </c>
      <c r="N661" s="13">
        <f t="shared" si="520"/>
        <v>0</v>
      </c>
      <c r="O661" s="13">
        <f t="shared" si="521"/>
        <v>0</v>
      </c>
      <c r="P661" s="13">
        <f t="shared" si="522"/>
        <v>0</v>
      </c>
      <c r="Q661" s="13">
        <f t="shared" si="523"/>
        <v>0</v>
      </c>
      <c r="R661" s="13">
        <f t="shared" si="524"/>
        <v>0</v>
      </c>
      <c r="S661" s="14">
        <f t="shared" si="528"/>
        <v>0</v>
      </c>
      <c r="T661" s="86"/>
      <c r="U661" s="64">
        <f t="shared" si="525"/>
        <v>0</v>
      </c>
      <c r="V661" s="103"/>
      <c r="W661" s="103"/>
      <c r="X661" s="103"/>
      <c r="Y661" s="103"/>
      <c r="Z661" s="105">
        <f t="shared" si="526"/>
        <v>0</v>
      </c>
      <c r="AA661" s="103">
        <f t="shared" si="527"/>
        <v>0</v>
      </c>
    </row>
    <row r="662" spans="1:27" x14ac:dyDescent="0.2">
      <c r="A662" s="116">
        <v>5247</v>
      </c>
      <c r="B662" s="122" t="s">
        <v>130</v>
      </c>
      <c r="C662" s="15"/>
      <c r="D662" s="35"/>
      <c r="E662" s="141">
        <v>1</v>
      </c>
      <c r="F662" s="142"/>
      <c r="G662" s="143">
        <f t="shared" si="518"/>
        <v>1</v>
      </c>
      <c r="H662" s="141">
        <v>1</v>
      </c>
      <c r="I662" s="142" t="s">
        <v>226</v>
      </c>
      <c r="J662" s="144">
        <f>SUMIF(exportMMB!D:D,budgetMMB!A662,exportMMB!F:F)</f>
        <v>0</v>
      </c>
      <c r="K662" s="64">
        <f t="shared" si="519"/>
        <v>0</v>
      </c>
      <c r="N662" s="13">
        <f t="shared" si="520"/>
        <v>0</v>
      </c>
      <c r="O662" s="13">
        <f t="shared" si="521"/>
        <v>0</v>
      </c>
      <c r="P662" s="13">
        <f t="shared" si="522"/>
        <v>0</v>
      </c>
      <c r="Q662" s="13">
        <f t="shared" si="523"/>
        <v>0</v>
      </c>
      <c r="R662" s="13">
        <f t="shared" si="524"/>
        <v>0</v>
      </c>
      <c r="S662" s="14">
        <f t="shared" si="528"/>
        <v>0</v>
      </c>
      <c r="T662" s="86"/>
      <c r="U662" s="64">
        <f t="shared" si="525"/>
        <v>0</v>
      </c>
      <c r="V662" s="103"/>
      <c r="W662" s="103"/>
      <c r="X662" s="103"/>
      <c r="Y662" s="103"/>
      <c r="Z662" s="105">
        <f t="shared" si="526"/>
        <v>0</v>
      </c>
      <c r="AA662" s="111"/>
    </row>
    <row r="663" spans="1:27" x14ac:dyDescent="0.2">
      <c r="A663" s="62"/>
      <c r="B663" s="124" t="s">
        <v>265</v>
      </c>
      <c r="C663" s="15"/>
      <c r="D663" s="35"/>
      <c r="E663" s="141"/>
      <c r="F663" s="142"/>
      <c r="G663" s="143"/>
      <c r="H663" s="141"/>
      <c r="I663" s="142"/>
      <c r="J663" s="144"/>
      <c r="K663" s="66">
        <f>SUM(K656:K662)</f>
        <v>0</v>
      </c>
      <c r="L663" s="22"/>
      <c r="M663" s="22"/>
      <c r="N663" s="22">
        <f t="shared" ref="N663:Y663" si="529">SUM(N656:N662)</f>
        <v>0</v>
      </c>
      <c r="O663" s="22">
        <f t="shared" si="529"/>
        <v>0</v>
      </c>
      <c r="P663" s="22">
        <f t="shared" si="529"/>
        <v>0</v>
      </c>
      <c r="Q663" s="22">
        <f t="shared" si="529"/>
        <v>0</v>
      </c>
      <c r="R663" s="22">
        <f t="shared" si="529"/>
        <v>0</v>
      </c>
      <c r="S663" s="23">
        <f t="shared" si="529"/>
        <v>0</v>
      </c>
      <c r="T663" s="85">
        <f t="shared" si="529"/>
        <v>0</v>
      </c>
      <c r="U663" s="66">
        <f t="shared" si="529"/>
        <v>0</v>
      </c>
      <c r="V663" s="112">
        <f t="shared" si="529"/>
        <v>0</v>
      </c>
      <c r="W663" s="112">
        <f t="shared" si="529"/>
        <v>0</v>
      </c>
      <c r="X663" s="112"/>
      <c r="Y663" s="112">
        <f t="shared" si="529"/>
        <v>0</v>
      </c>
      <c r="Z663" s="66">
        <f>SUM(Z656:Z662)</f>
        <v>0</v>
      </c>
      <c r="AA663" s="112">
        <f>SUM(AA656:AA662)</f>
        <v>0</v>
      </c>
    </row>
    <row r="664" spans="1:27" x14ac:dyDescent="0.2">
      <c r="A664" s="62"/>
      <c r="B664" s="124"/>
      <c r="C664" s="15"/>
      <c r="D664" s="38"/>
      <c r="E664" s="141"/>
      <c r="F664" s="142"/>
      <c r="G664" s="143"/>
      <c r="H664" s="141"/>
      <c r="I664" s="145"/>
      <c r="J664" s="144"/>
      <c r="K664" s="72"/>
      <c r="P664" s="13"/>
      <c r="T664" s="81"/>
      <c r="U664" s="72"/>
      <c r="V664" s="103"/>
      <c r="W664" s="103"/>
      <c r="X664" s="103"/>
      <c r="Y664" s="103"/>
      <c r="AA664" s="103"/>
    </row>
    <row r="665" spans="1:27" ht="12" customHeight="1" x14ac:dyDescent="0.2">
      <c r="A665" s="118" t="s">
        <v>220</v>
      </c>
      <c r="B665" s="98" t="s">
        <v>253</v>
      </c>
      <c r="C665" s="15"/>
      <c r="D665" s="35"/>
      <c r="E665" s="141"/>
      <c r="F665" s="142"/>
      <c r="G665" s="143"/>
      <c r="H665" s="141"/>
      <c r="I665" s="142"/>
      <c r="J665" s="144"/>
      <c r="P665" s="13"/>
      <c r="T665" s="86"/>
      <c r="U665" s="64"/>
      <c r="V665" s="103"/>
      <c r="W665" s="103"/>
      <c r="X665" s="103"/>
      <c r="Y665" s="103"/>
      <c r="AA665" s="103"/>
    </row>
    <row r="666" spans="1:27" x14ac:dyDescent="0.2">
      <c r="A666" s="116">
        <v>5301</v>
      </c>
      <c r="B666" s="122" t="s">
        <v>168</v>
      </c>
      <c r="C666" s="15"/>
      <c r="D666" s="35"/>
      <c r="E666" s="141">
        <v>1</v>
      </c>
      <c r="F666" s="142"/>
      <c r="G666" s="143">
        <f t="shared" ref="G666:G667" si="530">SUM(D666:F666)</f>
        <v>1</v>
      </c>
      <c r="H666" s="141">
        <v>1</v>
      </c>
      <c r="I666" s="142" t="s">
        <v>226</v>
      </c>
      <c r="J666" s="144">
        <f>SUMIF(exportMMB!D:D,budgetMMB!A666,exportMMB!F:F)</f>
        <v>0</v>
      </c>
      <c r="K666" s="64">
        <f t="shared" ref="K666:K686" si="531">G666*H666*J666</f>
        <v>0</v>
      </c>
      <c r="N666" s="13">
        <f t="shared" ref="N666:N686" si="532">L666+M666</f>
        <v>0</v>
      </c>
      <c r="O666" s="13">
        <f t="shared" ref="O666:O686" si="533">MAX(K666-N666,0)</f>
        <v>0</v>
      </c>
      <c r="P666" s="13">
        <f t="shared" ref="P666:P686" si="534">N666+O666</f>
        <v>0</v>
      </c>
      <c r="Q666" s="13">
        <f t="shared" ref="Q666:Q686" si="535">K666-P666</f>
        <v>0</v>
      </c>
      <c r="R666" s="13">
        <f t="shared" ref="R666:R686" si="536">S666-K666</f>
        <v>0</v>
      </c>
      <c r="S666" s="14">
        <f t="shared" ref="S666:S685" si="537">K666</f>
        <v>0</v>
      </c>
      <c r="T666" s="86"/>
      <c r="U666" s="64">
        <f t="shared" ref="U666:U686" si="538">MAX(K666-SUM(V666:Y666),0)</f>
        <v>0</v>
      </c>
      <c r="V666" s="103"/>
      <c r="W666" s="103"/>
      <c r="X666" s="103"/>
      <c r="Y666" s="103"/>
      <c r="Z666" s="105">
        <f t="shared" si="526"/>
        <v>0</v>
      </c>
      <c r="AA666" s="103">
        <f t="shared" ref="AA666:AA684" si="539">U666</f>
        <v>0</v>
      </c>
    </row>
    <row r="667" spans="1:27" x14ac:dyDescent="0.2">
      <c r="A667" s="116" t="s">
        <v>500</v>
      </c>
      <c r="B667" s="122" t="s">
        <v>499</v>
      </c>
      <c r="C667" s="15"/>
      <c r="D667" s="35"/>
      <c r="E667" s="141">
        <v>1</v>
      </c>
      <c r="F667" s="142"/>
      <c r="G667" s="143">
        <f t="shared" si="530"/>
        <v>1</v>
      </c>
      <c r="H667" s="141">
        <v>1</v>
      </c>
      <c r="I667" s="142" t="s">
        <v>226</v>
      </c>
      <c r="J667" s="144">
        <f>SUMIF(exportMMB!D:D,budgetMMB!A667,exportMMB!F:F)</f>
        <v>0</v>
      </c>
      <c r="K667" s="64">
        <f t="shared" si="531"/>
        <v>0</v>
      </c>
      <c r="N667" s="13">
        <f t="shared" si="532"/>
        <v>0</v>
      </c>
      <c r="O667" s="13">
        <f t="shared" si="533"/>
        <v>0</v>
      </c>
      <c r="P667" s="13">
        <f t="shared" si="534"/>
        <v>0</v>
      </c>
      <c r="Q667" s="13">
        <f t="shared" si="535"/>
        <v>0</v>
      </c>
      <c r="R667" s="13">
        <f t="shared" si="536"/>
        <v>0</v>
      </c>
      <c r="S667" s="14">
        <f t="shared" si="537"/>
        <v>0</v>
      </c>
      <c r="T667" s="86"/>
      <c r="U667" s="64">
        <f t="shared" si="538"/>
        <v>0</v>
      </c>
      <c r="V667" s="103"/>
      <c r="W667" s="103"/>
      <c r="X667" s="103"/>
      <c r="Y667" s="103"/>
      <c r="Z667" s="105">
        <f t="shared" si="526"/>
        <v>0</v>
      </c>
      <c r="AA667" s="103">
        <f t="shared" si="539"/>
        <v>0</v>
      </c>
    </row>
    <row r="668" spans="1:27" x14ac:dyDescent="0.2">
      <c r="A668" s="116" t="s">
        <v>502</v>
      </c>
      <c r="B668" s="122" t="s">
        <v>501</v>
      </c>
      <c r="C668" s="15"/>
      <c r="D668" s="35"/>
      <c r="E668" s="141">
        <v>1</v>
      </c>
      <c r="F668" s="142"/>
      <c r="G668" s="143">
        <f t="shared" ref="G668" si="540">SUM(D668:F668)</f>
        <v>1</v>
      </c>
      <c r="H668" s="141">
        <v>1</v>
      </c>
      <c r="I668" s="142" t="s">
        <v>226</v>
      </c>
      <c r="J668" s="144">
        <f>SUMIF(exportMMB!D:D,budgetMMB!A668,exportMMB!F:F)</f>
        <v>0</v>
      </c>
      <c r="K668" s="64">
        <f t="shared" si="531"/>
        <v>0</v>
      </c>
      <c r="N668" s="13">
        <f t="shared" si="532"/>
        <v>0</v>
      </c>
      <c r="O668" s="13">
        <f t="shared" si="533"/>
        <v>0</v>
      </c>
      <c r="P668" s="13">
        <f t="shared" si="534"/>
        <v>0</v>
      </c>
      <c r="Q668" s="13">
        <f t="shared" si="535"/>
        <v>0</v>
      </c>
      <c r="R668" s="13">
        <f t="shared" si="536"/>
        <v>0</v>
      </c>
      <c r="S668" s="14">
        <f t="shared" si="537"/>
        <v>0</v>
      </c>
      <c r="T668" s="86"/>
      <c r="U668" s="64">
        <f t="shared" si="538"/>
        <v>0</v>
      </c>
      <c r="V668" s="103"/>
      <c r="W668" s="103"/>
      <c r="X668" s="103"/>
      <c r="Y668" s="103"/>
      <c r="Z668" s="105">
        <f t="shared" si="526"/>
        <v>0</v>
      </c>
      <c r="AA668" s="103">
        <f t="shared" si="539"/>
        <v>0</v>
      </c>
    </row>
    <row r="669" spans="1:27" x14ac:dyDescent="0.2">
      <c r="A669" s="116" t="s">
        <v>504</v>
      </c>
      <c r="B669" s="122" t="s">
        <v>503</v>
      </c>
      <c r="C669" s="15"/>
      <c r="D669" s="35"/>
      <c r="E669" s="141">
        <v>1</v>
      </c>
      <c r="F669" s="142"/>
      <c r="G669" s="143">
        <f t="shared" ref="G669:G674" si="541">SUM(D669:F669)</f>
        <v>1</v>
      </c>
      <c r="H669" s="141">
        <v>1</v>
      </c>
      <c r="I669" s="142" t="s">
        <v>226</v>
      </c>
      <c r="J669" s="144">
        <f>SUMIF(exportMMB!D:D,budgetMMB!A669,exportMMB!F:F)</f>
        <v>0</v>
      </c>
      <c r="K669" s="64">
        <f t="shared" si="531"/>
        <v>0</v>
      </c>
      <c r="N669" s="13">
        <f t="shared" si="532"/>
        <v>0</v>
      </c>
      <c r="O669" s="13">
        <f t="shared" si="533"/>
        <v>0</v>
      </c>
      <c r="P669" s="13">
        <f t="shared" si="534"/>
        <v>0</v>
      </c>
      <c r="Q669" s="13">
        <f t="shared" si="535"/>
        <v>0</v>
      </c>
      <c r="R669" s="13">
        <f t="shared" si="536"/>
        <v>0</v>
      </c>
      <c r="S669" s="14">
        <f t="shared" si="537"/>
        <v>0</v>
      </c>
      <c r="T669" s="86"/>
      <c r="U669" s="64">
        <f t="shared" si="538"/>
        <v>0</v>
      </c>
      <c r="V669" s="103"/>
      <c r="W669" s="103"/>
      <c r="X669" s="103"/>
      <c r="Y669" s="103"/>
      <c r="Z669" s="105">
        <f t="shared" si="526"/>
        <v>0</v>
      </c>
      <c r="AA669" s="103">
        <f t="shared" si="539"/>
        <v>0</v>
      </c>
    </row>
    <row r="670" spans="1:27" x14ac:dyDescent="0.2">
      <c r="A670" s="116" t="s">
        <v>505</v>
      </c>
      <c r="B670" s="122" t="s">
        <v>506</v>
      </c>
      <c r="C670" s="15"/>
      <c r="D670" s="35"/>
      <c r="E670" s="141">
        <v>1</v>
      </c>
      <c r="F670" s="142"/>
      <c r="G670" s="143">
        <f t="shared" si="541"/>
        <v>1</v>
      </c>
      <c r="H670" s="141">
        <v>1</v>
      </c>
      <c r="I670" s="142" t="s">
        <v>226</v>
      </c>
      <c r="J670" s="144">
        <f>SUMIF(exportMMB!D:D,budgetMMB!A670,exportMMB!F:F)</f>
        <v>0</v>
      </c>
      <c r="K670" s="64">
        <f t="shared" si="531"/>
        <v>0</v>
      </c>
      <c r="N670" s="13">
        <f t="shared" si="532"/>
        <v>0</v>
      </c>
      <c r="O670" s="13">
        <f t="shared" si="533"/>
        <v>0</v>
      </c>
      <c r="P670" s="13">
        <f t="shared" si="534"/>
        <v>0</v>
      </c>
      <c r="Q670" s="13">
        <f t="shared" si="535"/>
        <v>0</v>
      </c>
      <c r="R670" s="13">
        <f t="shared" si="536"/>
        <v>0</v>
      </c>
      <c r="S670" s="14">
        <f t="shared" si="537"/>
        <v>0</v>
      </c>
      <c r="T670" s="86"/>
      <c r="U670" s="64">
        <f t="shared" si="538"/>
        <v>0</v>
      </c>
      <c r="V670" s="103"/>
      <c r="W670" s="103"/>
      <c r="X670" s="103"/>
      <c r="Y670" s="103"/>
      <c r="Z670" s="105">
        <f t="shared" si="526"/>
        <v>0</v>
      </c>
      <c r="AA670" s="103">
        <f t="shared" si="539"/>
        <v>0</v>
      </c>
    </row>
    <row r="671" spans="1:27" x14ac:dyDescent="0.2">
      <c r="A671" s="116" t="s">
        <v>507</v>
      </c>
      <c r="B671" s="122" t="s">
        <v>810</v>
      </c>
      <c r="C671" s="15"/>
      <c r="D671" s="35"/>
      <c r="E671" s="141">
        <v>1</v>
      </c>
      <c r="F671" s="142"/>
      <c r="G671" s="143">
        <f t="shared" si="541"/>
        <v>1</v>
      </c>
      <c r="H671" s="141">
        <v>1</v>
      </c>
      <c r="I671" s="142" t="s">
        <v>226</v>
      </c>
      <c r="J671" s="144">
        <f>SUMIF(exportMMB!D:D,budgetMMB!A671,exportMMB!F:F)</f>
        <v>0</v>
      </c>
      <c r="K671" s="64">
        <f t="shared" si="531"/>
        <v>0</v>
      </c>
      <c r="N671" s="13">
        <f t="shared" si="532"/>
        <v>0</v>
      </c>
      <c r="O671" s="13">
        <f t="shared" si="533"/>
        <v>0</v>
      </c>
      <c r="P671" s="13">
        <f t="shared" si="534"/>
        <v>0</v>
      </c>
      <c r="Q671" s="13">
        <f t="shared" si="535"/>
        <v>0</v>
      </c>
      <c r="R671" s="13">
        <f t="shared" si="536"/>
        <v>0</v>
      </c>
      <c r="S671" s="14">
        <f t="shared" si="537"/>
        <v>0</v>
      </c>
      <c r="T671" s="86"/>
      <c r="U671" s="64">
        <f t="shared" si="538"/>
        <v>0</v>
      </c>
      <c r="V671" s="103"/>
      <c r="W671" s="103"/>
      <c r="X671" s="103"/>
      <c r="Y671" s="103"/>
      <c r="Z671" s="105">
        <f t="shared" si="526"/>
        <v>0</v>
      </c>
      <c r="AA671" s="103">
        <f t="shared" si="539"/>
        <v>0</v>
      </c>
    </row>
    <row r="672" spans="1:27" x14ac:dyDescent="0.2">
      <c r="A672" s="116">
        <v>5340</v>
      </c>
      <c r="B672" s="122" t="s">
        <v>508</v>
      </c>
      <c r="C672" s="15"/>
      <c r="D672" s="35"/>
      <c r="E672" s="141">
        <v>1</v>
      </c>
      <c r="F672" s="142"/>
      <c r="G672" s="143">
        <f t="shared" si="541"/>
        <v>1</v>
      </c>
      <c r="H672" s="141">
        <v>1</v>
      </c>
      <c r="I672" s="142" t="s">
        <v>226</v>
      </c>
      <c r="J672" s="144">
        <f>SUMIF(exportMMB!D:D,budgetMMB!A672,exportMMB!F:F)</f>
        <v>0</v>
      </c>
      <c r="K672" s="64">
        <f t="shared" si="531"/>
        <v>0</v>
      </c>
      <c r="N672" s="13">
        <f t="shared" si="532"/>
        <v>0</v>
      </c>
      <c r="O672" s="13">
        <f t="shared" si="533"/>
        <v>0</v>
      </c>
      <c r="P672" s="13">
        <f t="shared" si="534"/>
        <v>0</v>
      </c>
      <c r="Q672" s="13">
        <f t="shared" si="535"/>
        <v>0</v>
      </c>
      <c r="R672" s="13">
        <f t="shared" si="536"/>
        <v>0</v>
      </c>
      <c r="S672" s="14">
        <f t="shared" si="537"/>
        <v>0</v>
      </c>
      <c r="T672" s="86"/>
      <c r="U672" s="64">
        <f t="shared" si="538"/>
        <v>0</v>
      </c>
      <c r="V672" s="103"/>
      <c r="W672" s="103"/>
      <c r="X672" s="103"/>
      <c r="Y672" s="103"/>
      <c r="Z672" s="105">
        <f t="shared" si="526"/>
        <v>0</v>
      </c>
      <c r="AA672" s="103">
        <f t="shared" si="539"/>
        <v>0</v>
      </c>
    </row>
    <row r="673" spans="1:27" x14ac:dyDescent="0.2">
      <c r="A673" s="116">
        <v>5342</v>
      </c>
      <c r="B673" s="122" t="s">
        <v>925</v>
      </c>
      <c r="C673" s="15"/>
      <c r="D673" s="35"/>
      <c r="E673" s="141">
        <v>1</v>
      </c>
      <c r="F673" s="142"/>
      <c r="G673" s="143">
        <f t="shared" si="541"/>
        <v>1</v>
      </c>
      <c r="H673" s="141">
        <v>1</v>
      </c>
      <c r="I673" s="142" t="s">
        <v>226</v>
      </c>
      <c r="J673" s="144">
        <f>SUMIF(exportMMB!D:D,budgetMMB!A673,exportMMB!F:F)</f>
        <v>0</v>
      </c>
      <c r="K673" s="64">
        <f t="shared" si="531"/>
        <v>0</v>
      </c>
      <c r="N673" s="13">
        <f t="shared" si="532"/>
        <v>0</v>
      </c>
      <c r="O673" s="13">
        <f t="shared" si="533"/>
        <v>0</v>
      </c>
      <c r="P673" s="13">
        <f t="shared" si="534"/>
        <v>0</v>
      </c>
      <c r="Q673" s="13">
        <f t="shared" si="535"/>
        <v>0</v>
      </c>
      <c r="R673" s="13">
        <f t="shared" si="536"/>
        <v>0</v>
      </c>
      <c r="S673" s="14">
        <f t="shared" si="537"/>
        <v>0</v>
      </c>
      <c r="T673" s="86"/>
      <c r="U673" s="64">
        <f t="shared" si="538"/>
        <v>0</v>
      </c>
      <c r="V673" s="103"/>
      <c r="W673" s="103"/>
      <c r="X673" s="103"/>
      <c r="Y673" s="103"/>
      <c r="Z673" s="105">
        <f t="shared" si="526"/>
        <v>0</v>
      </c>
      <c r="AA673" s="103">
        <f t="shared" si="539"/>
        <v>0</v>
      </c>
    </row>
    <row r="674" spans="1:27" x14ac:dyDescent="0.2">
      <c r="A674" s="116">
        <v>5346</v>
      </c>
      <c r="B674" s="122" t="s">
        <v>169</v>
      </c>
      <c r="C674" s="15"/>
      <c r="D674" s="35"/>
      <c r="E674" s="141">
        <v>1</v>
      </c>
      <c r="F674" s="142"/>
      <c r="G674" s="143">
        <f t="shared" si="541"/>
        <v>1</v>
      </c>
      <c r="H674" s="141">
        <v>1</v>
      </c>
      <c r="I674" s="142" t="s">
        <v>226</v>
      </c>
      <c r="J674" s="144">
        <f>SUMIF(exportMMB!D:D,budgetMMB!A674,exportMMB!F:F)</f>
        <v>0</v>
      </c>
      <c r="K674" s="64">
        <f t="shared" si="531"/>
        <v>0</v>
      </c>
      <c r="N674" s="13">
        <f t="shared" si="532"/>
        <v>0</v>
      </c>
      <c r="O674" s="13">
        <f t="shared" si="533"/>
        <v>0</v>
      </c>
      <c r="P674" s="13">
        <f t="shared" si="534"/>
        <v>0</v>
      </c>
      <c r="Q674" s="13">
        <f t="shared" si="535"/>
        <v>0</v>
      </c>
      <c r="R674" s="13">
        <f t="shared" si="536"/>
        <v>0</v>
      </c>
      <c r="S674" s="14">
        <f t="shared" si="537"/>
        <v>0</v>
      </c>
      <c r="T674" s="86"/>
      <c r="U674" s="64">
        <f t="shared" si="538"/>
        <v>0</v>
      </c>
      <c r="V674" s="103"/>
      <c r="W674" s="103"/>
      <c r="X674" s="103"/>
      <c r="Y674" s="103"/>
      <c r="Z674" s="105">
        <f t="shared" si="526"/>
        <v>0</v>
      </c>
      <c r="AA674" s="103">
        <f t="shared" si="539"/>
        <v>0</v>
      </c>
    </row>
    <row r="675" spans="1:27" x14ac:dyDescent="0.2">
      <c r="A675" s="116" t="s">
        <v>509</v>
      </c>
      <c r="B675" s="122" t="s">
        <v>510</v>
      </c>
      <c r="C675" s="15"/>
      <c r="D675" s="35"/>
      <c r="E675" s="141">
        <v>1</v>
      </c>
      <c r="F675" s="142"/>
      <c r="G675" s="143">
        <f t="shared" ref="G675:G682" si="542">SUM(D675:F675)</f>
        <v>1</v>
      </c>
      <c r="H675" s="141">
        <v>1</v>
      </c>
      <c r="I675" s="142" t="s">
        <v>226</v>
      </c>
      <c r="J675" s="144">
        <f>SUMIF(exportMMB!D:D,budgetMMB!A675,exportMMB!F:F)</f>
        <v>0</v>
      </c>
      <c r="K675" s="64">
        <f t="shared" si="531"/>
        <v>0</v>
      </c>
      <c r="N675" s="13">
        <f t="shared" si="532"/>
        <v>0</v>
      </c>
      <c r="O675" s="13">
        <f t="shared" si="533"/>
        <v>0</v>
      </c>
      <c r="P675" s="13">
        <f t="shared" si="534"/>
        <v>0</v>
      </c>
      <c r="Q675" s="13">
        <f t="shared" si="535"/>
        <v>0</v>
      </c>
      <c r="R675" s="13">
        <f t="shared" si="536"/>
        <v>0</v>
      </c>
      <c r="S675" s="14">
        <f t="shared" si="537"/>
        <v>0</v>
      </c>
      <c r="T675" s="86"/>
      <c r="U675" s="64">
        <f t="shared" si="538"/>
        <v>0</v>
      </c>
      <c r="V675" s="103"/>
      <c r="W675" s="103"/>
      <c r="X675" s="103"/>
      <c r="Y675" s="103"/>
      <c r="Z675" s="105">
        <f t="shared" si="526"/>
        <v>0</v>
      </c>
      <c r="AA675" s="103">
        <f t="shared" si="539"/>
        <v>0</v>
      </c>
    </row>
    <row r="676" spans="1:27" x14ac:dyDescent="0.2">
      <c r="A676" s="116" t="s">
        <v>512</v>
      </c>
      <c r="B676" s="122" t="s">
        <v>924</v>
      </c>
      <c r="C676" s="15"/>
      <c r="D676" s="35"/>
      <c r="E676" s="141">
        <v>1</v>
      </c>
      <c r="F676" s="142"/>
      <c r="G676" s="143">
        <f t="shared" si="542"/>
        <v>1</v>
      </c>
      <c r="H676" s="141">
        <v>1</v>
      </c>
      <c r="I676" s="142" t="s">
        <v>226</v>
      </c>
      <c r="J676" s="144">
        <f>SUMIF(exportMMB!D:D,budgetMMB!A676,exportMMB!F:F)</f>
        <v>0</v>
      </c>
      <c r="K676" s="64">
        <f t="shared" si="531"/>
        <v>0</v>
      </c>
      <c r="N676" s="13">
        <f t="shared" si="532"/>
        <v>0</v>
      </c>
      <c r="O676" s="13">
        <f t="shared" si="533"/>
        <v>0</v>
      </c>
      <c r="P676" s="13">
        <f t="shared" si="534"/>
        <v>0</v>
      </c>
      <c r="Q676" s="13">
        <f t="shared" si="535"/>
        <v>0</v>
      </c>
      <c r="R676" s="13">
        <f t="shared" si="536"/>
        <v>0</v>
      </c>
      <c r="S676" s="14">
        <f t="shared" si="537"/>
        <v>0</v>
      </c>
      <c r="T676" s="86"/>
      <c r="U676" s="64">
        <f t="shared" si="538"/>
        <v>0</v>
      </c>
      <c r="V676" s="103"/>
      <c r="W676" s="103"/>
      <c r="X676" s="103"/>
      <c r="Y676" s="103"/>
      <c r="Z676" s="105">
        <f t="shared" si="526"/>
        <v>0</v>
      </c>
      <c r="AA676" s="103">
        <f t="shared" si="539"/>
        <v>0</v>
      </c>
    </row>
    <row r="677" spans="1:27" x14ac:dyDescent="0.2">
      <c r="A677" s="116">
        <v>5350</v>
      </c>
      <c r="B677" s="122" t="s">
        <v>812</v>
      </c>
      <c r="C677" s="15"/>
      <c r="D677" s="35"/>
      <c r="E677" s="141">
        <v>1</v>
      </c>
      <c r="F677" s="142"/>
      <c r="G677" s="143">
        <f t="shared" si="542"/>
        <v>1</v>
      </c>
      <c r="H677" s="141">
        <v>1</v>
      </c>
      <c r="I677" s="142" t="s">
        <v>226</v>
      </c>
      <c r="J677" s="144">
        <f>SUMIF(exportMMB!D:D,budgetMMB!A677,exportMMB!F:F)</f>
        <v>0</v>
      </c>
      <c r="K677" s="64">
        <f t="shared" si="531"/>
        <v>0</v>
      </c>
      <c r="N677" s="13">
        <f t="shared" si="532"/>
        <v>0</v>
      </c>
      <c r="O677" s="13">
        <f t="shared" si="533"/>
        <v>0</v>
      </c>
      <c r="P677" s="13">
        <f t="shared" si="534"/>
        <v>0</v>
      </c>
      <c r="Q677" s="13">
        <f t="shared" si="535"/>
        <v>0</v>
      </c>
      <c r="R677" s="13">
        <f t="shared" si="536"/>
        <v>0</v>
      </c>
      <c r="S677" s="14">
        <f t="shared" si="537"/>
        <v>0</v>
      </c>
      <c r="T677" s="86"/>
      <c r="U677" s="64">
        <f t="shared" si="538"/>
        <v>0</v>
      </c>
      <c r="V677" s="103"/>
      <c r="W677" s="103"/>
      <c r="X677" s="103"/>
      <c r="Y677" s="103"/>
      <c r="Z677" s="105">
        <f t="shared" si="526"/>
        <v>0</v>
      </c>
      <c r="AA677" s="103">
        <f t="shared" si="539"/>
        <v>0</v>
      </c>
    </row>
    <row r="678" spans="1:27" x14ac:dyDescent="0.2">
      <c r="A678" s="116">
        <v>5351</v>
      </c>
      <c r="B678" s="122" t="s">
        <v>170</v>
      </c>
      <c r="C678" s="15"/>
      <c r="D678" s="35"/>
      <c r="E678" s="141">
        <v>1</v>
      </c>
      <c r="F678" s="142"/>
      <c r="G678" s="143">
        <f t="shared" si="542"/>
        <v>1</v>
      </c>
      <c r="H678" s="141">
        <v>1</v>
      </c>
      <c r="I678" s="142" t="s">
        <v>226</v>
      </c>
      <c r="J678" s="144">
        <f>SUMIF(exportMMB!D:D,budgetMMB!A678,exportMMB!F:F)</f>
        <v>0</v>
      </c>
      <c r="K678" s="64">
        <f t="shared" si="531"/>
        <v>0</v>
      </c>
      <c r="N678" s="13">
        <f t="shared" si="532"/>
        <v>0</v>
      </c>
      <c r="O678" s="13">
        <f t="shared" si="533"/>
        <v>0</v>
      </c>
      <c r="P678" s="13">
        <f t="shared" si="534"/>
        <v>0</v>
      </c>
      <c r="Q678" s="13">
        <f t="shared" si="535"/>
        <v>0</v>
      </c>
      <c r="R678" s="13">
        <f t="shared" si="536"/>
        <v>0</v>
      </c>
      <c r="S678" s="14">
        <f t="shared" si="537"/>
        <v>0</v>
      </c>
      <c r="T678" s="86"/>
      <c r="U678" s="64">
        <f t="shared" si="538"/>
        <v>0</v>
      </c>
      <c r="V678" s="103"/>
      <c r="W678" s="103"/>
      <c r="X678" s="103"/>
      <c r="Y678" s="103"/>
      <c r="Z678" s="105">
        <f t="shared" si="526"/>
        <v>0</v>
      </c>
      <c r="AA678" s="103">
        <f t="shared" si="539"/>
        <v>0</v>
      </c>
    </row>
    <row r="679" spans="1:27" x14ac:dyDescent="0.2">
      <c r="A679" s="116">
        <v>5352</v>
      </c>
      <c r="B679" s="122" t="s">
        <v>171</v>
      </c>
      <c r="C679" s="15"/>
      <c r="D679" s="35"/>
      <c r="E679" s="141">
        <v>1</v>
      </c>
      <c r="F679" s="142"/>
      <c r="G679" s="143">
        <f t="shared" si="542"/>
        <v>1</v>
      </c>
      <c r="H679" s="141">
        <v>1</v>
      </c>
      <c r="I679" s="142" t="s">
        <v>226</v>
      </c>
      <c r="J679" s="144">
        <f>SUMIF(exportMMB!D:D,budgetMMB!A679,exportMMB!F:F)</f>
        <v>0</v>
      </c>
      <c r="K679" s="64">
        <f t="shared" si="531"/>
        <v>0</v>
      </c>
      <c r="N679" s="13">
        <f t="shared" si="532"/>
        <v>0</v>
      </c>
      <c r="O679" s="13">
        <f t="shared" si="533"/>
        <v>0</v>
      </c>
      <c r="P679" s="13">
        <f t="shared" si="534"/>
        <v>0</v>
      </c>
      <c r="Q679" s="13">
        <f t="shared" si="535"/>
        <v>0</v>
      </c>
      <c r="R679" s="13">
        <f t="shared" si="536"/>
        <v>0</v>
      </c>
      <c r="S679" s="14">
        <f t="shared" si="537"/>
        <v>0</v>
      </c>
      <c r="T679" s="86"/>
      <c r="U679" s="64">
        <f t="shared" si="538"/>
        <v>0</v>
      </c>
      <c r="V679" s="103"/>
      <c r="W679" s="103"/>
      <c r="X679" s="103"/>
      <c r="Y679" s="103"/>
      <c r="Z679" s="105">
        <f t="shared" si="526"/>
        <v>0</v>
      </c>
      <c r="AA679" s="103">
        <f t="shared" si="539"/>
        <v>0</v>
      </c>
    </row>
    <row r="680" spans="1:27" x14ac:dyDescent="0.2">
      <c r="A680" s="116">
        <v>5353</v>
      </c>
      <c r="B680" s="122" t="s">
        <v>172</v>
      </c>
      <c r="C680" s="15"/>
      <c r="D680" s="35"/>
      <c r="E680" s="141">
        <v>1</v>
      </c>
      <c r="F680" s="142"/>
      <c r="G680" s="143">
        <f t="shared" si="542"/>
        <v>1</v>
      </c>
      <c r="H680" s="141">
        <v>1</v>
      </c>
      <c r="I680" s="142" t="s">
        <v>226</v>
      </c>
      <c r="J680" s="144">
        <f>SUMIF(exportMMB!D:D,budgetMMB!A680,exportMMB!F:F)</f>
        <v>0</v>
      </c>
      <c r="K680" s="64">
        <f t="shared" si="531"/>
        <v>0</v>
      </c>
      <c r="N680" s="13">
        <f t="shared" si="532"/>
        <v>0</v>
      </c>
      <c r="O680" s="13">
        <f t="shared" si="533"/>
        <v>0</v>
      </c>
      <c r="P680" s="13">
        <f t="shared" si="534"/>
        <v>0</v>
      </c>
      <c r="Q680" s="13">
        <f t="shared" si="535"/>
        <v>0</v>
      </c>
      <c r="R680" s="13">
        <f t="shared" si="536"/>
        <v>0</v>
      </c>
      <c r="S680" s="14">
        <f t="shared" si="537"/>
        <v>0</v>
      </c>
      <c r="T680" s="86"/>
      <c r="U680" s="64">
        <f t="shared" si="538"/>
        <v>0</v>
      </c>
      <c r="V680" s="103"/>
      <c r="W680" s="103"/>
      <c r="X680" s="103"/>
      <c r="Y680" s="103"/>
      <c r="Z680" s="105">
        <f t="shared" si="526"/>
        <v>0</v>
      </c>
      <c r="AA680" s="103">
        <f t="shared" si="539"/>
        <v>0</v>
      </c>
    </row>
    <row r="681" spans="1:27" x14ac:dyDescent="0.2">
      <c r="A681" s="116" t="s">
        <v>511</v>
      </c>
      <c r="B681" s="122" t="s">
        <v>811</v>
      </c>
      <c r="C681" s="15"/>
      <c r="D681" s="35"/>
      <c r="E681" s="141">
        <v>1</v>
      </c>
      <c r="F681" s="142"/>
      <c r="G681" s="143">
        <f t="shared" si="542"/>
        <v>1</v>
      </c>
      <c r="H681" s="141">
        <v>1</v>
      </c>
      <c r="I681" s="142" t="s">
        <v>226</v>
      </c>
      <c r="J681" s="144">
        <f>SUMIF(exportMMB!D:D,budgetMMB!A681,exportMMB!F:F)</f>
        <v>0</v>
      </c>
      <c r="K681" s="64">
        <f t="shared" si="531"/>
        <v>0</v>
      </c>
      <c r="N681" s="13">
        <f t="shared" si="532"/>
        <v>0</v>
      </c>
      <c r="O681" s="13">
        <f t="shared" si="533"/>
        <v>0</v>
      </c>
      <c r="P681" s="13">
        <f t="shared" si="534"/>
        <v>0</v>
      </c>
      <c r="Q681" s="13">
        <f t="shared" si="535"/>
        <v>0</v>
      </c>
      <c r="R681" s="13">
        <f t="shared" si="536"/>
        <v>0</v>
      </c>
      <c r="S681" s="14">
        <f t="shared" si="537"/>
        <v>0</v>
      </c>
      <c r="T681" s="86"/>
      <c r="U681" s="64">
        <f t="shared" si="538"/>
        <v>0</v>
      </c>
      <c r="V681" s="103"/>
      <c r="W681" s="103"/>
      <c r="X681" s="103"/>
      <c r="Y681" s="103"/>
      <c r="Z681" s="105">
        <f t="shared" si="526"/>
        <v>0</v>
      </c>
      <c r="AA681" s="103">
        <f t="shared" si="539"/>
        <v>0</v>
      </c>
    </row>
    <row r="682" spans="1:27" x14ac:dyDescent="0.2">
      <c r="A682" s="116" t="s">
        <v>629</v>
      </c>
      <c r="B682" s="122" t="s">
        <v>630</v>
      </c>
      <c r="C682" s="15"/>
      <c r="D682" s="35"/>
      <c r="E682" s="141">
        <v>1</v>
      </c>
      <c r="F682" s="142"/>
      <c r="G682" s="143">
        <f t="shared" si="542"/>
        <v>1</v>
      </c>
      <c r="H682" s="141">
        <v>1</v>
      </c>
      <c r="I682" s="142" t="s">
        <v>226</v>
      </c>
      <c r="J682" s="144">
        <f>SUMIF(exportMMB!D:D,budgetMMB!A682,exportMMB!F:F)</f>
        <v>0</v>
      </c>
      <c r="K682" s="64">
        <f t="shared" si="531"/>
        <v>0</v>
      </c>
      <c r="N682" s="13">
        <f t="shared" si="532"/>
        <v>0</v>
      </c>
      <c r="O682" s="13">
        <f t="shared" si="533"/>
        <v>0</v>
      </c>
      <c r="P682" s="13">
        <f t="shared" si="534"/>
        <v>0</v>
      </c>
      <c r="Q682" s="13">
        <f t="shared" si="535"/>
        <v>0</v>
      </c>
      <c r="R682" s="13">
        <f t="shared" si="536"/>
        <v>0</v>
      </c>
      <c r="S682" s="14">
        <f t="shared" si="537"/>
        <v>0</v>
      </c>
      <c r="T682" s="86"/>
      <c r="U682" s="64">
        <f t="shared" si="538"/>
        <v>0</v>
      </c>
      <c r="V682" s="103"/>
      <c r="W682" s="103"/>
      <c r="X682" s="103"/>
      <c r="Y682" s="103"/>
      <c r="Z682" s="105">
        <f t="shared" si="526"/>
        <v>0</v>
      </c>
      <c r="AA682" s="103">
        <f t="shared" si="539"/>
        <v>0</v>
      </c>
    </row>
    <row r="683" spans="1:27" x14ac:dyDescent="0.2">
      <c r="A683" s="116" t="s">
        <v>627</v>
      </c>
      <c r="B683" s="122" t="s">
        <v>628</v>
      </c>
      <c r="C683" s="15"/>
      <c r="D683" s="35"/>
      <c r="E683" s="141">
        <v>1</v>
      </c>
      <c r="F683" s="142"/>
      <c r="G683" s="143">
        <f t="shared" ref="G683:G686" si="543">SUM(D683:F683)</f>
        <v>1</v>
      </c>
      <c r="H683" s="141">
        <v>1</v>
      </c>
      <c r="I683" s="142" t="s">
        <v>226</v>
      </c>
      <c r="J683" s="144">
        <f>SUMIF(exportMMB!D:D,budgetMMB!A683,exportMMB!F:F)</f>
        <v>0</v>
      </c>
      <c r="K683" s="64">
        <f t="shared" si="531"/>
        <v>0</v>
      </c>
      <c r="N683" s="13">
        <f t="shared" si="532"/>
        <v>0</v>
      </c>
      <c r="O683" s="13">
        <f t="shared" si="533"/>
        <v>0</v>
      </c>
      <c r="P683" s="13">
        <f t="shared" si="534"/>
        <v>0</v>
      </c>
      <c r="Q683" s="13">
        <f t="shared" si="535"/>
        <v>0</v>
      </c>
      <c r="R683" s="13">
        <f t="shared" si="536"/>
        <v>0</v>
      </c>
      <c r="S683" s="14">
        <f t="shared" si="537"/>
        <v>0</v>
      </c>
      <c r="T683" s="86"/>
      <c r="U683" s="64">
        <f t="shared" si="538"/>
        <v>0</v>
      </c>
      <c r="V683" s="103"/>
      <c r="W683" s="103"/>
      <c r="X683" s="103"/>
      <c r="Y683" s="103"/>
      <c r="Z683" s="105">
        <f t="shared" si="526"/>
        <v>0</v>
      </c>
      <c r="AA683" s="103">
        <f t="shared" si="539"/>
        <v>0</v>
      </c>
    </row>
    <row r="684" spans="1:27" x14ac:dyDescent="0.2">
      <c r="A684" s="116">
        <v>5370</v>
      </c>
      <c r="B684" s="122" t="s">
        <v>802</v>
      </c>
      <c r="C684" s="15"/>
      <c r="D684" s="35"/>
      <c r="E684" s="141">
        <v>1</v>
      </c>
      <c r="F684" s="142"/>
      <c r="G684" s="143">
        <f t="shared" si="543"/>
        <v>1</v>
      </c>
      <c r="H684" s="141">
        <v>1</v>
      </c>
      <c r="I684" s="142" t="s">
        <v>226</v>
      </c>
      <c r="J684" s="144">
        <f>SUMIF(exportMMB!D:D,budgetMMB!A684,exportMMB!F:F)</f>
        <v>0</v>
      </c>
      <c r="K684" s="64">
        <f t="shared" si="531"/>
        <v>0</v>
      </c>
      <c r="N684" s="13">
        <f t="shared" si="532"/>
        <v>0</v>
      </c>
      <c r="O684" s="13">
        <f t="shared" si="533"/>
        <v>0</v>
      </c>
      <c r="P684" s="13">
        <f t="shared" si="534"/>
        <v>0</v>
      </c>
      <c r="Q684" s="13">
        <f t="shared" si="535"/>
        <v>0</v>
      </c>
      <c r="R684" s="13">
        <f t="shared" si="536"/>
        <v>0</v>
      </c>
      <c r="S684" s="14">
        <f t="shared" si="537"/>
        <v>0</v>
      </c>
      <c r="T684" s="86"/>
      <c r="U684" s="64">
        <f t="shared" si="538"/>
        <v>0</v>
      </c>
      <c r="V684" s="103"/>
      <c r="W684" s="103"/>
      <c r="X684" s="103"/>
      <c r="Y684" s="103"/>
      <c r="Z684" s="105">
        <f t="shared" si="526"/>
        <v>0</v>
      </c>
      <c r="AA684" s="103">
        <f t="shared" si="539"/>
        <v>0</v>
      </c>
    </row>
    <row r="685" spans="1:27" x14ac:dyDescent="0.2">
      <c r="A685" s="116">
        <v>5390</v>
      </c>
      <c r="B685" s="122" t="s">
        <v>664</v>
      </c>
      <c r="C685" s="15"/>
      <c r="D685" s="35"/>
      <c r="E685" s="141">
        <v>1</v>
      </c>
      <c r="F685" s="142"/>
      <c r="G685" s="143">
        <f t="shared" si="543"/>
        <v>1</v>
      </c>
      <c r="H685" s="141">
        <v>1</v>
      </c>
      <c r="I685" s="142" t="s">
        <v>226</v>
      </c>
      <c r="J685" s="144">
        <f>SUMIF(exportMMB!D:D,budgetMMB!A685,exportMMB!F:F)</f>
        <v>0</v>
      </c>
      <c r="K685" s="64">
        <f t="shared" si="531"/>
        <v>0</v>
      </c>
      <c r="N685" s="13">
        <f t="shared" si="532"/>
        <v>0</v>
      </c>
      <c r="O685" s="13">
        <f t="shared" si="533"/>
        <v>0</v>
      </c>
      <c r="P685" s="13">
        <f t="shared" si="534"/>
        <v>0</v>
      </c>
      <c r="Q685" s="13">
        <f t="shared" si="535"/>
        <v>0</v>
      </c>
      <c r="R685" s="13">
        <f t="shared" si="536"/>
        <v>0</v>
      </c>
      <c r="S685" s="14">
        <f t="shared" si="537"/>
        <v>0</v>
      </c>
      <c r="T685" s="86"/>
      <c r="U685" s="64">
        <f t="shared" si="538"/>
        <v>0</v>
      </c>
      <c r="V685" s="103"/>
      <c r="W685" s="103"/>
      <c r="X685" s="103"/>
      <c r="Y685" s="103"/>
      <c r="Z685" s="105">
        <f t="shared" si="526"/>
        <v>0</v>
      </c>
      <c r="AA685" s="111"/>
    </row>
    <row r="686" spans="1:27" x14ac:dyDescent="0.2">
      <c r="A686" s="116">
        <v>5394</v>
      </c>
      <c r="B686" s="122" t="s">
        <v>688</v>
      </c>
      <c r="C686" s="15"/>
      <c r="D686" s="35"/>
      <c r="E686" s="141">
        <v>1</v>
      </c>
      <c r="F686" s="142"/>
      <c r="G686" s="143">
        <f t="shared" si="543"/>
        <v>1</v>
      </c>
      <c r="H686" s="141">
        <v>1</v>
      </c>
      <c r="I686" s="142" t="s">
        <v>226</v>
      </c>
      <c r="J686" s="144">
        <f>SUMIF(exportMMB!D:D,budgetMMB!A686,exportMMB!F:F)</f>
        <v>0</v>
      </c>
      <c r="K686" s="64">
        <f t="shared" si="531"/>
        <v>0</v>
      </c>
      <c r="N686" s="13">
        <f t="shared" si="532"/>
        <v>0</v>
      </c>
      <c r="O686" s="13">
        <f t="shared" si="533"/>
        <v>0</v>
      </c>
      <c r="P686" s="13">
        <f t="shared" si="534"/>
        <v>0</v>
      </c>
      <c r="Q686" s="13">
        <f t="shared" si="535"/>
        <v>0</v>
      </c>
      <c r="R686" s="13">
        <f t="shared" si="536"/>
        <v>0</v>
      </c>
      <c r="S686" s="14">
        <v>0</v>
      </c>
      <c r="T686" s="86"/>
      <c r="U686" s="64">
        <f t="shared" si="538"/>
        <v>0</v>
      </c>
      <c r="V686" s="103"/>
      <c r="W686" s="103"/>
      <c r="X686" s="103"/>
      <c r="Y686" s="103"/>
      <c r="Z686" s="105">
        <f t="shared" si="526"/>
        <v>0</v>
      </c>
      <c r="AA686" s="111"/>
    </row>
    <row r="687" spans="1:27" x14ac:dyDescent="0.2">
      <c r="A687" s="116"/>
      <c r="B687" s="124" t="s">
        <v>265</v>
      </c>
      <c r="C687" s="15"/>
      <c r="D687" s="35"/>
      <c r="E687" s="141"/>
      <c r="F687" s="142"/>
      <c r="G687" s="143"/>
      <c r="H687" s="141"/>
      <c r="I687" s="142"/>
      <c r="J687" s="144"/>
      <c r="K687" s="66">
        <f>SUM(K666:K686)</f>
        <v>0</v>
      </c>
      <c r="L687" s="22"/>
      <c r="M687" s="22"/>
      <c r="N687" s="22">
        <f t="shared" ref="N687:Y687" si="544">SUM(N666:N686)</f>
        <v>0</v>
      </c>
      <c r="O687" s="22">
        <f t="shared" si="544"/>
        <v>0</v>
      </c>
      <c r="P687" s="22">
        <f t="shared" si="544"/>
        <v>0</v>
      </c>
      <c r="Q687" s="22">
        <f t="shared" si="544"/>
        <v>0</v>
      </c>
      <c r="R687" s="22">
        <f t="shared" si="544"/>
        <v>0</v>
      </c>
      <c r="S687" s="23">
        <f t="shared" si="544"/>
        <v>0</v>
      </c>
      <c r="T687" s="85">
        <f t="shared" si="544"/>
        <v>0</v>
      </c>
      <c r="U687" s="66">
        <f t="shared" si="544"/>
        <v>0</v>
      </c>
      <c r="V687" s="112">
        <f t="shared" si="544"/>
        <v>0</v>
      </c>
      <c r="W687" s="112">
        <f t="shared" si="544"/>
        <v>0</v>
      </c>
      <c r="X687" s="112"/>
      <c r="Y687" s="112">
        <f t="shared" si="544"/>
        <v>0</v>
      </c>
      <c r="Z687" s="66">
        <f>SUM(Z666:Z686)</f>
        <v>0</v>
      </c>
      <c r="AA687" s="112">
        <f>SUM(AA666:AA686)</f>
        <v>0</v>
      </c>
    </row>
    <row r="688" spans="1:27" x14ac:dyDescent="0.2">
      <c r="A688" s="62"/>
      <c r="B688" s="124"/>
      <c r="C688" s="15"/>
      <c r="D688" s="38"/>
      <c r="E688" s="141"/>
      <c r="F688" s="142"/>
      <c r="G688" s="143"/>
      <c r="H688" s="141"/>
      <c r="I688" s="145"/>
      <c r="J688" s="144"/>
      <c r="K688" s="72"/>
      <c r="P688" s="13"/>
      <c r="T688" s="81"/>
      <c r="U688" s="72"/>
      <c r="V688" s="103"/>
      <c r="W688" s="103"/>
      <c r="X688" s="103"/>
      <c r="Y688" s="103"/>
      <c r="AA688" s="103"/>
    </row>
    <row r="689" spans="1:27" x14ac:dyDescent="0.2">
      <c r="A689" s="118" t="s">
        <v>219</v>
      </c>
      <c r="B689" s="98" t="s">
        <v>173</v>
      </c>
      <c r="C689" s="15"/>
      <c r="D689" s="35"/>
      <c r="E689" s="141"/>
      <c r="F689" s="142"/>
      <c r="G689" s="143"/>
      <c r="H689" s="141"/>
      <c r="I689" s="142"/>
      <c r="J689" s="144"/>
      <c r="P689" s="13"/>
      <c r="T689" s="86"/>
      <c r="U689" s="64"/>
      <c r="V689" s="103"/>
      <c r="W689" s="103"/>
      <c r="X689" s="103"/>
      <c r="Y689" s="103"/>
      <c r="AA689" s="103"/>
    </row>
    <row r="690" spans="1:27" x14ac:dyDescent="0.2">
      <c r="A690" s="116">
        <v>5444</v>
      </c>
      <c r="B690" s="122" t="s">
        <v>491</v>
      </c>
      <c r="C690" s="15"/>
      <c r="D690" s="35"/>
      <c r="E690" s="141">
        <v>1</v>
      </c>
      <c r="F690" s="142"/>
      <c r="G690" s="143">
        <f t="shared" ref="G690:G694" si="545">SUM(D690:F690)</f>
        <v>1</v>
      </c>
      <c r="H690" s="141">
        <v>1</v>
      </c>
      <c r="I690" s="142" t="s">
        <v>226</v>
      </c>
      <c r="J690" s="144">
        <f>SUMIF(exportMMB!D:D,budgetMMB!A690,exportMMB!F:F)</f>
        <v>0</v>
      </c>
      <c r="K690" s="64">
        <f t="shared" ref="K690:K697" si="546">G690*H690*J690</f>
        <v>0</v>
      </c>
      <c r="N690" s="13">
        <f t="shared" ref="N690:N697" si="547">L690+M690</f>
        <v>0</v>
      </c>
      <c r="O690" s="13">
        <f t="shared" ref="O690:O697" si="548">MAX(K690-N690,0)</f>
        <v>0</v>
      </c>
      <c r="P690" s="13">
        <f t="shared" ref="P690:P697" si="549">N690+O690</f>
        <v>0</v>
      </c>
      <c r="Q690" s="13">
        <f t="shared" ref="Q690:Q697" si="550">K690-P690</f>
        <v>0</v>
      </c>
      <c r="R690" s="13">
        <f t="shared" ref="R690:R697" si="551">S690-K690</f>
        <v>0</v>
      </c>
      <c r="S690" s="14">
        <f t="shared" ref="S690:S697" si="552">K690</f>
        <v>0</v>
      </c>
      <c r="T690" s="86"/>
      <c r="U690" s="64">
        <f t="shared" ref="U690:U697" si="553">MAX(K690-SUM(V690:Y690),0)</f>
        <v>0</v>
      </c>
      <c r="V690" s="103"/>
      <c r="W690" s="103"/>
      <c r="X690" s="103"/>
      <c r="Y690" s="103"/>
      <c r="Z690" s="105">
        <f t="shared" si="526"/>
        <v>0</v>
      </c>
      <c r="AA690" s="103">
        <f t="shared" ref="AA690:AA696" si="554">U690</f>
        <v>0</v>
      </c>
    </row>
    <row r="691" spans="1:27" x14ac:dyDescent="0.2">
      <c r="A691" s="116" t="s">
        <v>493</v>
      </c>
      <c r="B691" s="122" t="s">
        <v>492</v>
      </c>
      <c r="C691" s="15"/>
      <c r="D691" s="35"/>
      <c r="E691" s="141">
        <v>1</v>
      </c>
      <c r="F691" s="142"/>
      <c r="G691" s="143">
        <f t="shared" si="545"/>
        <v>1</v>
      </c>
      <c r="H691" s="141">
        <v>1</v>
      </c>
      <c r="I691" s="142" t="s">
        <v>226</v>
      </c>
      <c r="J691" s="144">
        <f>SUMIF(exportMMB!D:D,budgetMMB!A691,exportMMB!F:F)</f>
        <v>0</v>
      </c>
      <c r="K691" s="64">
        <f t="shared" si="546"/>
        <v>0</v>
      </c>
      <c r="N691" s="13">
        <f t="shared" si="547"/>
        <v>0</v>
      </c>
      <c r="O691" s="13">
        <f t="shared" si="548"/>
        <v>0</v>
      </c>
      <c r="P691" s="13">
        <f t="shared" si="549"/>
        <v>0</v>
      </c>
      <c r="Q691" s="13">
        <f t="shared" si="550"/>
        <v>0</v>
      </c>
      <c r="R691" s="13">
        <f t="shared" si="551"/>
        <v>0</v>
      </c>
      <c r="S691" s="14">
        <f t="shared" si="552"/>
        <v>0</v>
      </c>
      <c r="T691" s="86"/>
      <c r="U691" s="64">
        <f t="shared" si="553"/>
        <v>0</v>
      </c>
      <c r="V691" s="103"/>
      <c r="W691" s="103"/>
      <c r="X691" s="103"/>
      <c r="Y691" s="103"/>
      <c r="Z691" s="105">
        <f t="shared" si="526"/>
        <v>0</v>
      </c>
      <c r="AA691" s="103">
        <f t="shared" si="554"/>
        <v>0</v>
      </c>
    </row>
    <row r="692" spans="1:27" x14ac:dyDescent="0.2">
      <c r="A692" s="116" t="s">
        <v>494</v>
      </c>
      <c r="B692" s="122" t="s">
        <v>495</v>
      </c>
      <c r="C692" s="15"/>
      <c r="D692" s="35"/>
      <c r="E692" s="141">
        <v>1</v>
      </c>
      <c r="F692" s="142"/>
      <c r="G692" s="143">
        <f t="shared" si="545"/>
        <v>1</v>
      </c>
      <c r="H692" s="141">
        <v>1</v>
      </c>
      <c r="I692" s="142" t="s">
        <v>226</v>
      </c>
      <c r="J692" s="144">
        <f>SUMIF(exportMMB!D:D,budgetMMB!A692,exportMMB!F:F)</f>
        <v>0</v>
      </c>
      <c r="K692" s="64">
        <f t="shared" si="546"/>
        <v>0</v>
      </c>
      <c r="N692" s="13">
        <f t="shared" si="547"/>
        <v>0</v>
      </c>
      <c r="O692" s="13">
        <f t="shared" si="548"/>
        <v>0</v>
      </c>
      <c r="P692" s="13">
        <f t="shared" si="549"/>
        <v>0</v>
      </c>
      <c r="Q692" s="13">
        <f t="shared" si="550"/>
        <v>0</v>
      </c>
      <c r="R692" s="13">
        <f t="shared" si="551"/>
        <v>0</v>
      </c>
      <c r="S692" s="14">
        <f t="shared" si="552"/>
        <v>0</v>
      </c>
      <c r="T692" s="86"/>
      <c r="U692" s="64">
        <f t="shared" si="553"/>
        <v>0</v>
      </c>
      <c r="V692" s="103"/>
      <c r="W692" s="103"/>
      <c r="X692" s="103"/>
      <c r="Y692" s="103"/>
      <c r="Z692" s="105">
        <f t="shared" si="526"/>
        <v>0</v>
      </c>
      <c r="AA692" s="103">
        <f t="shared" si="554"/>
        <v>0</v>
      </c>
    </row>
    <row r="693" spans="1:27" x14ac:dyDescent="0.2">
      <c r="A693" s="116">
        <v>5450</v>
      </c>
      <c r="B693" s="122" t="s">
        <v>496</v>
      </c>
      <c r="C693" s="15"/>
      <c r="D693" s="35"/>
      <c r="E693" s="141">
        <v>1</v>
      </c>
      <c r="F693" s="142"/>
      <c r="G693" s="143">
        <f t="shared" si="545"/>
        <v>1</v>
      </c>
      <c r="H693" s="141">
        <v>1</v>
      </c>
      <c r="I693" s="142" t="s">
        <v>226</v>
      </c>
      <c r="J693" s="144">
        <f>SUMIF(exportMMB!D:D,budgetMMB!A693,exportMMB!F:F)</f>
        <v>0</v>
      </c>
      <c r="K693" s="64">
        <f t="shared" si="546"/>
        <v>0</v>
      </c>
      <c r="N693" s="13">
        <f t="shared" si="547"/>
        <v>0</v>
      </c>
      <c r="O693" s="13">
        <f t="shared" si="548"/>
        <v>0</v>
      </c>
      <c r="P693" s="13">
        <f t="shared" si="549"/>
        <v>0</v>
      </c>
      <c r="Q693" s="13">
        <f t="shared" si="550"/>
        <v>0</v>
      </c>
      <c r="R693" s="13">
        <f t="shared" si="551"/>
        <v>0</v>
      </c>
      <c r="S693" s="14">
        <f t="shared" si="552"/>
        <v>0</v>
      </c>
      <c r="T693" s="86"/>
      <c r="U693" s="64">
        <f t="shared" si="553"/>
        <v>0</v>
      </c>
      <c r="V693" s="103"/>
      <c r="W693" s="103"/>
      <c r="X693" s="103"/>
      <c r="Y693" s="103"/>
      <c r="Z693" s="105">
        <f t="shared" si="526"/>
        <v>0</v>
      </c>
      <c r="AA693" s="103">
        <f t="shared" si="554"/>
        <v>0</v>
      </c>
    </row>
    <row r="694" spans="1:27" x14ac:dyDescent="0.2">
      <c r="A694" s="116">
        <v>5451</v>
      </c>
      <c r="B694" s="122" t="s">
        <v>813</v>
      </c>
      <c r="C694" s="15"/>
      <c r="D694" s="35"/>
      <c r="E694" s="141">
        <v>1</v>
      </c>
      <c r="F694" s="142"/>
      <c r="G694" s="143">
        <f t="shared" si="545"/>
        <v>1</v>
      </c>
      <c r="H694" s="141">
        <v>1</v>
      </c>
      <c r="I694" s="142" t="s">
        <v>226</v>
      </c>
      <c r="J694" s="144">
        <f>SUMIF(exportMMB!D:D,budgetMMB!A694,exportMMB!F:F)</f>
        <v>0</v>
      </c>
      <c r="K694" s="64">
        <f t="shared" si="546"/>
        <v>0</v>
      </c>
      <c r="N694" s="13">
        <f t="shared" si="547"/>
        <v>0</v>
      </c>
      <c r="O694" s="13">
        <f t="shared" si="548"/>
        <v>0</v>
      </c>
      <c r="P694" s="13">
        <f t="shared" si="549"/>
        <v>0</v>
      </c>
      <c r="Q694" s="13">
        <f t="shared" si="550"/>
        <v>0</v>
      </c>
      <c r="R694" s="13">
        <f t="shared" si="551"/>
        <v>0</v>
      </c>
      <c r="S694" s="14">
        <f t="shared" si="552"/>
        <v>0</v>
      </c>
      <c r="T694" s="86"/>
      <c r="U694" s="64">
        <f t="shared" si="553"/>
        <v>0</v>
      </c>
      <c r="V694" s="103"/>
      <c r="W694" s="103"/>
      <c r="X694" s="103"/>
      <c r="Y694" s="103"/>
      <c r="Z694" s="105">
        <f t="shared" si="526"/>
        <v>0</v>
      </c>
      <c r="AA694" s="103">
        <f t="shared" si="554"/>
        <v>0</v>
      </c>
    </row>
    <row r="695" spans="1:27" x14ac:dyDescent="0.2">
      <c r="A695" s="116">
        <v>5456</v>
      </c>
      <c r="B695" s="122" t="s">
        <v>498</v>
      </c>
      <c r="C695" s="15"/>
      <c r="D695" s="35"/>
      <c r="E695" s="141">
        <v>1</v>
      </c>
      <c r="F695" s="142"/>
      <c r="G695" s="143">
        <f t="shared" ref="G695:G702" si="555">SUM(D695:F695)</f>
        <v>1</v>
      </c>
      <c r="H695" s="141">
        <v>1</v>
      </c>
      <c r="I695" s="142" t="s">
        <v>226</v>
      </c>
      <c r="J695" s="144">
        <f>SUMIF(exportMMB!D:D,budgetMMB!A695,exportMMB!F:F)</f>
        <v>0</v>
      </c>
      <c r="K695" s="64">
        <f t="shared" si="546"/>
        <v>0</v>
      </c>
      <c r="N695" s="13">
        <f t="shared" si="547"/>
        <v>0</v>
      </c>
      <c r="O695" s="13">
        <f t="shared" si="548"/>
        <v>0</v>
      </c>
      <c r="P695" s="13">
        <f t="shared" si="549"/>
        <v>0</v>
      </c>
      <c r="Q695" s="13">
        <f t="shared" si="550"/>
        <v>0</v>
      </c>
      <c r="R695" s="13">
        <f t="shared" si="551"/>
        <v>0</v>
      </c>
      <c r="S695" s="14">
        <f t="shared" si="552"/>
        <v>0</v>
      </c>
      <c r="T695" s="86"/>
      <c r="U695" s="64">
        <f t="shared" si="553"/>
        <v>0</v>
      </c>
      <c r="V695" s="103"/>
      <c r="W695" s="103"/>
      <c r="X695" s="103"/>
      <c r="Y695" s="103"/>
      <c r="Z695" s="105">
        <f t="shared" si="526"/>
        <v>0</v>
      </c>
      <c r="AA695" s="103">
        <f t="shared" si="554"/>
        <v>0</v>
      </c>
    </row>
    <row r="696" spans="1:27" x14ac:dyDescent="0.2">
      <c r="A696" s="116">
        <v>5470</v>
      </c>
      <c r="B696" s="122" t="s">
        <v>802</v>
      </c>
      <c r="C696" s="15"/>
      <c r="D696" s="35"/>
      <c r="E696" s="141">
        <v>1</v>
      </c>
      <c r="F696" s="142"/>
      <c r="G696" s="143">
        <f t="shared" si="555"/>
        <v>1</v>
      </c>
      <c r="H696" s="141">
        <v>1</v>
      </c>
      <c r="I696" s="142" t="s">
        <v>226</v>
      </c>
      <c r="J696" s="144">
        <f>SUMIF(exportMMB!D:D,budgetMMB!A696,exportMMB!F:F)</f>
        <v>0</v>
      </c>
      <c r="K696" s="64">
        <f t="shared" si="546"/>
        <v>0</v>
      </c>
      <c r="N696" s="13">
        <f t="shared" si="547"/>
        <v>0</v>
      </c>
      <c r="O696" s="13">
        <f t="shared" si="548"/>
        <v>0</v>
      </c>
      <c r="P696" s="13">
        <f t="shared" si="549"/>
        <v>0</v>
      </c>
      <c r="Q696" s="13">
        <f t="shared" si="550"/>
        <v>0</v>
      </c>
      <c r="R696" s="13">
        <f t="shared" si="551"/>
        <v>0</v>
      </c>
      <c r="S696" s="14">
        <f t="shared" si="552"/>
        <v>0</v>
      </c>
      <c r="T696" s="86"/>
      <c r="U696" s="64">
        <f t="shared" si="553"/>
        <v>0</v>
      </c>
      <c r="V696" s="103"/>
      <c r="W696" s="103"/>
      <c r="X696" s="103"/>
      <c r="Y696" s="103"/>
      <c r="Z696" s="105">
        <f t="shared" si="526"/>
        <v>0</v>
      </c>
      <c r="AA696" s="103">
        <f t="shared" si="554"/>
        <v>0</v>
      </c>
    </row>
    <row r="697" spans="1:27" x14ac:dyDescent="0.2">
      <c r="A697" s="116" t="s">
        <v>497</v>
      </c>
      <c r="B697" s="122" t="s">
        <v>688</v>
      </c>
      <c r="C697" s="15"/>
      <c r="D697" s="35"/>
      <c r="E697" s="141">
        <v>1</v>
      </c>
      <c r="F697" s="142"/>
      <c r="G697" s="143">
        <f t="shared" si="555"/>
        <v>1</v>
      </c>
      <c r="H697" s="141">
        <v>1</v>
      </c>
      <c r="I697" s="142" t="s">
        <v>226</v>
      </c>
      <c r="J697" s="144">
        <f>SUMIF(exportMMB!D:D,budgetMMB!A697,exportMMB!F:F)</f>
        <v>0</v>
      </c>
      <c r="K697" s="64">
        <f t="shared" si="546"/>
        <v>0</v>
      </c>
      <c r="N697" s="13">
        <f t="shared" si="547"/>
        <v>0</v>
      </c>
      <c r="O697" s="13">
        <f t="shared" si="548"/>
        <v>0</v>
      </c>
      <c r="P697" s="13">
        <f t="shared" si="549"/>
        <v>0</v>
      </c>
      <c r="Q697" s="13">
        <f t="shared" si="550"/>
        <v>0</v>
      </c>
      <c r="R697" s="13">
        <f t="shared" si="551"/>
        <v>0</v>
      </c>
      <c r="S697" s="14">
        <f t="shared" si="552"/>
        <v>0</v>
      </c>
      <c r="T697" s="86"/>
      <c r="U697" s="64">
        <f t="shared" si="553"/>
        <v>0</v>
      </c>
      <c r="V697" s="103"/>
      <c r="W697" s="103"/>
      <c r="X697" s="103"/>
      <c r="Y697" s="103"/>
      <c r="Z697" s="105">
        <f t="shared" si="526"/>
        <v>0</v>
      </c>
      <c r="AA697" s="111"/>
    </row>
    <row r="698" spans="1:27" x14ac:dyDescent="0.2">
      <c r="A698" s="62"/>
      <c r="B698" s="124" t="s">
        <v>265</v>
      </c>
      <c r="C698" s="15"/>
      <c r="D698" s="44"/>
      <c r="E698" s="141"/>
      <c r="F698" s="142"/>
      <c r="G698" s="143"/>
      <c r="H698" s="141"/>
      <c r="I698" s="142"/>
      <c r="J698" s="144"/>
      <c r="K698" s="66">
        <f>SUM(K690:K697)</f>
        <v>0</v>
      </c>
      <c r="L698" s="22"/>
      <c r="M698" s="22"/>
      <c r="N698" s="22">
        <f t="shared" ref="N698:Y698" si="556">SUM(N690:N697)</f>
        <v>0</v>
      </c>
      <c r="O698" s="22">
        <f t="shared" si="556"/>
        <v>0</v>
      </c>
      <c r="P698" s="22">
        <f t="shared" si="556"/>
        <v>0</v>
      </c>
      <c r="Q698" s="22">
        <f t="shared" si="556"/>
        <v>0</v>
      </c>
      <c r="R698" s="22">
        <f t="shared" si="556"/>
        <v>0</v>
      </c>
      <c r="S698" s="23">
        <f t="shared" si="556"/>
        <v>0</v>
      </c>
      <c r="T698" s="85">
        <f t="shared" si="556"/>
        <v>0</v>
      </c>
      <c r="U698" s="66">
        <f t="shared" si="556"/>
        <v>0</v>
      </c>
      <c r="V698" s="112">
        <f t="shared" si="556"/>
        <v>0</v>
      </c>
      <c r="W698" s="112">
        <f t="shared" si="556"/>
        <v>0</v>
      </c>
      <c r="X698" s="112"/>
      <c r="Y698" s="112">
        <f t="shared" si="556"/>
        <v>0</v>
      </c>
      <c r="Z698" s="66">
        <f>SUM(Z690:Z697)</f>
        <v>0</v>
      </c>
      <c r="AA698" s="112">
        <f>SUM(AA690:AA697)</f>
        <v>0</v>
      </c>
    </row>
    <row r="699" spans="1:27" x14ac:dyDescent="0.2">
      <c r="A699" s="62"/>
      <c r="B699" s="124"/>
      <c r="C699" s="15"/>
      <c r="D699" s="44"/>
      <c r="E699" s="141"/>
      <c r="F699" s="142"/>
      <c r="G699" s="143"/>
      <c r="H699" s="141"/>
      <c r="I699" s="145"/>
      <c r="J699" s="144"/>
      <c r="K699" s="72"/>
      <c r="P699" s="13"/>
      <c r="T699" s="81"/>
      <c r="U699" s="72"/>
      <c r="V699" s="103"/>
      <c r="W699" s="103"/>
      <c r="X699" s="103"/>
      <c r="Y699" s="103"/>
      <c r="AA699" s="103"/>
    </row>
    <row r="700" spans="1:27" x14ac:dyDescent="0.2">
      <c r="A700" s="118" t="s">
        <v>221</v>
      </c>
      <c r="B700" s="98" t="s">
        <v>104</v>
      </c>
      <c r="C700" s="15"/>
      <c r="D700" s="44"/>
      <c r="E700" s="141"/>
      <c r="F700" s="142"/>
      <c r="G700" s="143"/>
      <c r="H700" s="141"/>
      <c r="I700" s="141"/>
      <c r="J700" s="144"/>
      <c r="T700" s="86"/>
      <c r="U700" s="64"/>
      <c r="V700" s="103"/>
      <c r="W700" s="103"/>
      <c r="X700" s="103"/>
      <c r="Y700" s="103"/>
      <c r="AA700" s="103"/>
    </row>
    <row r="701" spans="1:27" x14ac:dyDescent="0.2">
      <c r="A701" s="116">
        <v>5540</v>
      </c>
      <c r="B701" s="122" t="s">
        <v>643</v>
      </c>
      <c r="C701" s="15"/>
      <c r="D701" s="44"/>
      <c r="E701" s="141">
        <v>1</v>
      </c>
      <c r="F701" s="142"/>
      <c r="G701" s="143">
        <f t="shared" si="555"/>
        <v>1</v>
      </c>
      <c r="H701" s="141">
        <v>1</v>
      </c>
      <c r="I701" s="142" t="s">
        <v>226</v>
      </c>
      <c r="J701" s="144">
        <f>SUMIF(exportMMB!D:D,budgetMMB!A701,exportMMB!F:F)</f>
        <v>0</v>
      </c>
      <c r="K701" s="64">
        <f t="shared" ref="K701:K702" si="557">G701*H701*J701</f>
        <v>0</v>
      </c>
      <c r="N701" s="13">
        <f t="shared" ref="N701:N702" si="558">L701+M701</f>
        <v>0</v>
      </c>
      <c r="O701" s="13">
        <f t="shared" ref="O701:O702" si="559">MAX(K701-N701,0)</f>
        <v>0</v>
      </c>
      <c r="P701" s="13">
        <f t="shared" ref="P701:P702" si="560">N701+O701</f>
        <v>0</v>
      </c>
      <c r="Q701" s="13">
        <f t="shared" ref="Q701:Q702" si="561">K701-P701</f>
        <v>0</v>
      </c>
      <c r="R701" s="13">
        <f t="shared" ref="R701:R702" si="562">S701-K701</f>
        <v>0</v>
      </c>
      <c r="S701" s="14">
        <f>K701</f>
        <v>0</v>
      </c>
      <c r="T701" s="86"/>
      <c r="U701" s="64">
        <f t="shared" ref="U701:U702" si="563">MAX(K701-SUM(V701:Y701),0)</f>
        <v>0</v>
      </c>
      <c r="V701" s="103"/>
      <c r="W701" s="103"/>
      <c r="X701" s="103"/>
      <c r="Y701" s="103"/>
      <c r="Z701" s="105">
        <f t="shared" si="526"/>
        <v>0</v>
      </c>
      <c r="AA701" s="103">
        <f t="shared" ref="AA701:AA702" si="564">U701</f>
        <v>0</v>
      </c>
    </row>
    <row r="702" spans="1:27" x14ac:dyDescent="0.2">
      <c r="A702" s="116" t="s">
        <v>631</v>
      </c>
      <c r="B702" s="122" t="s">
        <v>632</v>
      </c>
      <c r="C702" s="15"/>
      <c r="D702" s="44"/>
      <c r="E702" s="141">
        <v>1</v>
      </c>
      <c r="F702" s="142"/>
      <c r="G702" s="143">
        <f t="shared" si="555"/>
        <v>1</v>
      </c>
      <c r="H702" s="141">
        <v>1</v>
      </c>
      <c r="I702" s="142" t="s">
        <v>226</v>
      </c>
      <c r="J702" s="144">
        <f>SUMIF(exportMMB!D:D,budgetMMB!A702,exportMMB!F:F)</f>
        <v>0</v>
      </c>
      <c r="K702" s="64">
        <f t="shared" si="557"/>
        <v>0</v>
      </c>
      <c r="N702" s="13">
        <f t="shared" si="558"/>
        <v>0</v>
      </c>
      <c r="O702" s="13">
        <f t="shared" si="559"/>
        <v>0</v>
      </c>
      <c r="P702" s="13">
        <f t="shared" si="560"/>
        <v>0</v>
      </c>
      <c r="Q702" s="13">
        <f t="shared" si="561"/>
        <v>0</v>
      </c>
      <c r="R702" s="13">
        <f t="shared" si="562"/>
        <v>0</v>
      </c>
      <c r="S702" s="14">
        <f>K702</f>
        <v>0</v>
      </c>
      <c r="T702" s="86"/>
      <c r="U702" s="64">
        <f t="shared" si="563"/>
        <v>0</v>
      </c>
      <c r="V702" s="103"/>
      <c r="W702" s="103"/>
      <c r="X702" s="103"/>
      <c r="Y702" s="103"/>
      <c r="Z702" s="105">
        <f t="shared" si="526"/>
        <v>0</v>
      </c>
      <c r="AA702" s="103">
        <f t="shared" si="564"/>
        <v>0</v>
      </c>
    </row>
    <row r="703" spans="1:27" x14ac:dyDescent="0.2">
      <c r="A703" s="62"/>
      <c r="B703" s="124" t="s">
        <v>265</v>
      </c>
      <c r="C703" s="15"/>
      <c r="D703" s="44"/>
      <c r="E703" s="141"/>
      <c r="F703" s="142"/>
      <c r="G703" s="143"/>
      <c r="H703" s="141"/>
      <c r="I703" s="142"/>
      <c r="J703" s="144"/>
      <c r="K703" s="66">
        <f>SUM(K701:K702)</f>
        <v>0</v>
      </c>
      <c r="L703" s="22"/>
      <c r="M703" s="22"/>
      <c r="N703" s="22">
        <f t="shared" ref="N703:Y703" si="565">SUM(N701:N702)</f>
        <v>0</v>
      </c>
      <c r="O703" s="22">
        <f t="shared" si="565"/>
        <v>0</v>
      </c>
      <c r="P703" s="22">
        <f t="shared" si="565"/>
        <v>0</v>
      </c>
      <c r="Q703" s="22">
        <f t="shared" si="565"/>
        <v>0</v>
      </c>
      <c r="R703" s="22">
        <f t="shared" si="565"/>
        <v>0</v>
      </c>
      <c r="S703" s="23">
        <f t="shared" si="565"/>
        <v>0</v>
      </c>
      <c r="T703" s="85">
        <f t="shared" si="565"/>
        <v>0</v>
      </c>
      <c r="U703" s="66">
        <f t="shared" si="565"/>
        <v>0</v>
      </c>
      <c r="V703" s="112">
        <f t="shared" si="565"/>
        <v>0</v>
      </c>
      <c r="W703" s="112">
        <f t="shared" si="565"/>
        <v>0</v>
      </c>
      <c r="X703" s="112"/>
      <c r="Y703" s="112">
        <f t="shared" si="565"/>
        <v>0</v>
      </c>
      <c r="Z703" s="66">
        <f>SUM(Z701:Z702)</f>
        <v>0</v>
      </c>
      <c r="AA703" s="112">
        <f>SUM(AA701:AA702)</f>
        <v>0</v>
      </c>
    </row>
    <row r="704" spans="1:27" x14ac:dyDescent="0.2">
      <c r="A704" s="116"/>
      <c r="B704" s="122"/>
      <c r="C704" s="15"/>
      <c r="E704" s="141"/>
      <c r="F704" s="142"/>
      <c r="G704" s="143"/>
      <c r="H704" s="141"/>
      <c r="I704" s="141"/>
      <c r="J704" s="144"/>
      <c r="P704" s="13"/>
      <c r="T704" s="86"/>
      <c r="U704" s="64"/>
      <c r="V704" s="103"/>
      <c r="W704" s="103"/>
      <c r="X704" s="103"/>
      <c r="Y704" s="103"/>
      <c r="AA704" s="103"/>
    </row>
    <row r="705" spans="1:27" x14ac:dyDescent="0.2">
      <c r="A705" s="118" t="s">
        <v>222</v>
      </c>
      <c r="B705" s="98" t="s">
        <v>254</v>
      </c>
      <c r="C705" s="15"/>
      <c r="D705" s="35"/>
      <c r="E705" s="141"/>
      <c r="F705" s="142"/>
      <c r="G705" s="143"/>
      <c r="H705" s="141"/>
      <c r="I705" s="142"/>
      <c r="J705" s="144"/>
      <c r="P705" s="13"/>
      <c r="T705" s="86"/>
      <c r="U705" s="64"/>
      <c r="V705" s="103"/>
      <c r="W705" s="103"/>
      <c r="X705" s="103"/>
      <c r="Y705" s="103"/>
      <c r="AA705" s="103"/>
    </row>
    <row r="706" spans="1:27" x14ac:dyDescent="0.2">
      <c r="A706" s="116" t="s">
        <v>183</v>
      </c>
      <c r="B706" s="122" t="s">
        <v>96</v>
      </c>
      <c r="C706" s="15"/>
      <c r="D706" s="35"/>
      <c r="E706" s="141">
        <v>1</v>
      </c>
      <c r="F706" s="142"/>
      <c r="G706" s="143">
        <f t="shared" ref="G706:G707" si="566">SUM(D706:F706)</f>
        <v>1</v>
      </c>
      <c r="H706" s="141">
        <v>1</v>
      </c>
      <c r="I706" s="142" t="s">
        <v>226</v>
      </c>
      <c r="J706" s="144">
        <f>SUMIF(exportMMB!D:D,budgetMMB!A706,exportMMB!F:F)</f>
        <v>0</v>
      </c>
      <c r="K706" s="64">
        <f t="shared" ref="K706:K732" si="567">G706*H706*J706</f>
        <v>0</v>
      </c>
      <c r="N706" s="13">
        <f t="shared" ref="N706:N732" si="568">L706+M706</f>
        <v>0</v>
      </c>
      <c r="O706" s="13">
        <f t="shared" ref="O706:O732" si="569">MAX(K706-N706,0)</f>
        <v>0</v>
      </c>
      <c r="P706" s="13">
        <f t="shared" ref="P706:P732" si="570">N706+O706</f>
        <v>0</v>
      </c>
      <c r="Q706" s="13">
        <f t="shared" ref="Q706:Q732" si="571">K706-P706</f>
        <v>0</v>
      </c>
      <c r="R706" s="13">
        <f t="shared" ref="R706:R732" si="572">S706-K706</f>
        <v>0</v>
      </c>
      <c r="S706" s="14">
        <f t="shared" ref="S706:S732" si="573">K706</f>
        <v>0</v>
      </c>
      <c r="T706" s="86"/>
      <c r="U706" s="64">
        <f t="shared" ref="U706:U732" si="574">MAX(K706-SUM(V706:Y706),0)</f>
        <v>0</v>
      </c>
      <c r="V706" s="103"/>
      <c r="W706" s="103"/>
      <c r="X706" s="103"/>
      <c r="Y706" s="103"/>
      <c r="Z706" s="105">
        <f t="shared" ref="Z706:Z773" si="575">K706-SUM(U706:Y706)</f>
        <v>0</v>
      </c>
      <c r="AA706" s="103">
        <f t="shared" ref="AA706:AA731" si="576">U706</f>
        <v>0</v>
      </c>
    </row>
    <row r="707" spans="1:27" x14ac:dyDescent="0.2">
      <c r="A707" s="116">
        <v>6202</v>
      </c>
      <c r="B707" s="122" t="s">
        <v>409</v>
      </c>
      <c r="C707" s="15"/>
      <c r="D707" s="35"/>
      <c r="E707" s="141">
        <v>1</v>
      </c>
      <c r="F707" s="142"/>
      <c r="G707" s="143">
        <f t="shared" si="566"/>
        <v>1</v>
      </c>
      <c r="H707" s="141">
        <v>1</v>
      </c>
      <c r="I707" s="142" t="s">
        <v>226</v>
      </c>
      <c r="J707" s="144">
        <f>SUMIF(exportMMB!D:D,budgetMMB!A707,exportMMB!F:F)</f>
        <v>0</v>
      </c>
      <c r="K707" s="64">
        <f t="shared" si="567"/>
        <v>0</v>
      </c>
      <c r="N707" s="13">
        <f t="shared" si="568"/>
        <v>0</v>
      </c>
      <c r="O707" s="13">
        <f t="shared" si="569"/>
        <v>0</v>
      </c>
      <c r="P707" s="13">
        <f t="shared" si="570"/>
        <v>0</v>
      </c>
      <c r="Q707" s="13">
        <f t="shared" si="571"/>
        <v>0</v>
      </c>
      <c r="R707" s="13">
        <f t="shared" si="572"/>
        <v>0</v>
      </c>
      <c r="S707" s="14">
        <f t="shared" si="573"/>
        <v>0</v>
      </c>
      <c r="T707" s="86"/>
      <c r="U707" s="64">
        <f t="shared" si="574"/>
        <v>0</v>
      </c>
      <c r="V707" s="103"/>
      <c r="W707" s="103"/>
      <c r="X707" s="103"/>
      <c r="Y707" s="103"/>
      <c r="Z707" s="105">
        <f t="shared" si="575"/>
        <v>0</v>
      </c>
      <c r="AA707" s="103">
        <f t="shared" si="576"/>
        <v>0</v>
      </c>
    </row>
    <row r="708" spans="1:27" x14ac:dyDescent="0.2">
      <c r="A708" s="116">
        <v>6203</v>
      </c>
      <c r="B708" s="122" t="s">
        <v>410</v>
      </c>
      <c r="C708" s="15"/>
      <c r="D708" s="35"/>
      <c r="E708" s="141">
        <v>1</v>
      </c>
      <c r="F708" s="142"/>
      <c r="G708" s="143">
        <f t="shared" ref="G708" si="577">SUM(D708:F708)</f>
        <v>1</v>
      </c>
      <c r="H708" s="141">
        <v>1</v>
      </c>
      <c r="I708" s="142" t="s">
        <v>226</v>
      </c>
      <c r="J708" s="144">
        <f>SUMIF(exportMMB!D:D,budgetMMB!A708,exportMMB!F:F)</f>
        <v>0</v>
      </c>
      <c r="K708" s="64">
        <f t="shared" si="567"/>
        <v>0</v>
      </c>
      <c r="N708" s="13">
        <f t="shared" si="568"/>
        <v>0</v>
      </c>
      <c r="O708" s="13">
        <f t="shared" si="569"/>
        <v>0</v>
      </c>
      <c r="P708" s="13">
        <f t="shared" si="570"/>
        <v>0</v>
      </c>
      <c r="Q708" s="13">
        <f t="shared" si="571"/>
        <v>0</v>
      </c>
      <c r="R708" s="13">
        <f t="shared" si="572"/>
        <v>0</v>
      </c>
      <c r="S708" s="14">
        <f t="shared" si="573"/>
        <v>0</v>
      </c>
      <c r="T708" s="86"/>
      <c r="U708" s="64">
        <f t="shared" si="574"/>
        <v>0</v>
      </c>
      <c r="V708" s="103"/>
      <c r="W708" s="103"/>
      <c r="X708" s="103"/>
      <c r="Y708" s="103"/>
      <c r="Z708" s="105">
        <f t="shared" si="575"/>
        <v>0</v>
      </c>
      <c r="AA708" s="103">
        <f t="shared" si="576"/>
        <v>0</v>
      </c>
    </row>
    <row r="709" spans="1:27" x14ac:dyDescent="0.2">
      <c r="A709" s="116">
        <v>6204</v>
      </c>
      <c r="B709" s="122" t="s">
        <v>97</v>
      </c>
      <c r="C709" s="15"/>
      <c r="D709" s="35"/>
      <c r="E709" s="141">
        <v>1</v>
      </c>
      <c r="F709" s="142"/>
      <c r="G709" s="143">
        <f t="shared" ref="G709:G714" si="578">SUM(D709:F709)</f>
        <v>1</v>
      </c>
      <c r="H709" s="141">
        <v>1</v>
      </c>
      <c r="I709" s="142" t="s">
        <v>226</v>
      </c>
      <c r="J709" s="144">
        <f>SUMIF(exportMMB!D:D,budgetMMB!A709,exportMMB!F:F)</f>
        <v>0</v>
      </c>
      <c r="K709" s="64">
        <f t="shared" si="567"/>
        <v>0</v>
      </c>
      <c r="N709" s="13">
        <f t="shared" si="568"/>
        <v>0</v>
      </c>
      <c r="O709" s="13">
        <f t="shared" si="569"/>
        <v>0</v>
      </c>
      <c r="P709" s="13">
        <f t="shared" si="570"/>
        <v>0</v>
      </c>
      <c r="Q709" s="13">
        <f t="shared" si="571"/>
        <v>0</v>
      </c>
      <c r="R709" s="13">
        <f t="shared" si="572"/>
        <v>0</v>
      </c>
      <c r="S709" s="14">
        <f t="shared" si="573"/>
        <v>0</v>
      </c>
      <c r="T709" s="86"/>
      <c r="U709" s="64">
        <f t="shared" si="574"/>
        <v>0</v>
      </c>
      <c r="V709" s="103"/>
      <c r="W709" s="103"/>
      <c r="X709" s="103"/>
      <c r="Y709" s="103"/>
      <c r="Z709" s="105">
        <f t="shared" si="575"/>
        <v>0</v>
      </c>
      <c r="AA709" s="103">
        <f t="shared" si="576"/>
        <v>0</v>
      </c>
    </row>
    <row r="710" spans="1:27" x14ac:dyDescent="0.2">
      <c r="A710" s="116" t="s">
        <v>411</v>
      </c>
      <c r="B710" s="122" t="s">
        <v>412</v>
      </c>
      <c r="C710" s="15"/>
      <c r="D710" s="35"/>
      <c r="E710" s="141">
        <v>1</v>
      </c>
      <c r="F710" s="142"/>
      <c r="G710" s="143">
        <f t="shared" si="578"/>
        <v>1</v>
      </c>
      <c r="H710" s="141">
        <v>1</v>
      </c>
      <c r="I710" s="142" t="s">
        <v>226</v>
      </c>
      <c r="J710" s="144">
        <f>SUMIF(exportMMB!D:D,budgetMMB!A710,exportMMB!F:F)</f>
        <v>0</v>
      </c>
      <c r="K710" s="64">
        <f t="shared" si="567"/>
        <v>0</v>
      </c>
      <c r="N710" s="13">
        <f t="shared" si="568"/>
        <v>0</v>
      </c>
      <c r="O710" s="13">
        <f t="shared" si="569"/>
        <v>0</v>
      </c>
      <c r="P710" s="13">
        <f t="shared" si="570"/>
        <v>0</v>
      </c>
      <c r="Q710" s="13">
        <f t="shared" si="571"/>
        <v>0</v>
      </c>
      <c r="R710" s="13">
        <f t="shared" si="572"/>
        <v>0</v>
      </c>
      <c r="S710" s="14">
        <f t="shared" si="573"/>
        <v>0</v>
      </c>
      <c r="T710" s="86"/>
      <c r="U710" s="64">
        <f t="shared" si="574"/>
        <v>0</v>
      </c>
      <c r="V710" s="103"/>
      <c r="W710" s="103"/>
      <c r="X710" s="103"/>
      <c r="Y710" s="103"/>
      <c r="Z710" s="105">
        <f t="shared" si="575"/>
        <v>0</v>
      </c>
      <c r="AA710" s="103">
        <f t="shared" si="576"/>
        <v>0</v>
      </c>
    </row>
    <row r="711" spans="1:27" x14ac:dyDescent="0.2">
      <c r="A711" s="116">
        <v>6206</v>
      </c>
      <c r="B711" s="122" t="s">
        <v>98</v>
      </c>
      <c r="C711" s="15"/>
      <c r="D711" s="35"/>
      <c r="E711" s="141">
        <v>1</v>
      </c>
      <c r="F711" s="142"/>
      <c r="G711" s="143">
        <f t="shared" si="578"/>
        <v>1</v>
      </c>
      <c r="H711" s="141">
        <v>1</v>
      </c>
      <c r="I711" s="142" t="s">
        <v>226</v>
      </c>
      <c r="J711" s="144">
        <f>SUMIF(exportMMB!D:D,budgetMMB!A711,exportMMB!F:F)</f>
        <v>0</v>
      </c>
      <c r="K711" s="64">
        <f t="shared" si="567"/>
        <v>0</v>
      </c>
      <c r="N711" s="13">
        <f t="shared" si="568"/>
        <v>0</v>
      </c>
      <c r="O711" s="13">
        <f t="shared" si="569"/>
        <v>0</v>
      </c>
      <c r="P711" s="13">
        <f t="shared" si="570"/>
        <v>0</v>
      </c>
      <c r="Q711" s="13">
        <f t="shared" si="571"/>
        <v>0</v>
      </c>
      <c r="R711" s="13">
        <f t="shared" si="572"/>
        <v>0</v>
      </c>
      <c r="S711" s="14">
        <f t="shared" si="573"/>
        <v>0</v>
      </c>
      <c r="T711" s="86"/>
      <c r="U711" s="64">
        <f t="shared" si="574"/>
        <v>0</v>
      </c>
      <c r="V711" s="103"/>
      <c r="W711" s="103"/>
      <c r="X711" s="103"/>
      <c r="Y711" s="103"/>
      <c r="Z711" s="105">
        <f t="shared" si="575"/>
        <v>0</v>
      </c>
      <c r="AA711" s="103">
        <f t="shared" si="576"/>
        <v>0</v>
      </c>
    </row>
    <row r="712" spans="1:27" x14ac:dyDescent="0.2">
      <c r="A712" s="116" t="s">
        <v>413</v>
      </c>
      <c r="B712" s="122" t="s">
        <v>414</v>
      </c>
      <c r="C712" s="15"/>
      <c r="D712" s="35"/>
      <c r="E712" s="141">
        <v>1</v>
      </c>
      <c r="F712" s="142"/>
      <c r="G712" s="143">
        <f t="shared" si="578"/>
        <v>1</v>
      </c>
      <c r="H712" s="141">
        <v>1</v>
      </c>
      <c r="I712" s="142" t="s">
        <v>226</v>
      </c>
      <c r="J712" s="144">
        <f>SUMIF(exportMMB!D:D,budgetMMB!A712,exportMMB!F:F)</f>
        <v>0</v>
      </c>
      <c r="K712" s="64">
        <f t="shared" si="567"/>
        <v>0</v>
      </c>
      <c r="N712" s="13">
        <f t="shared" si="568"/>
        <v>0</v>
      </c>
      <c r="O712" s="13">
        <f t="shared" si="569"/>
        <v>0</v>
      </c>
      <c r="P712" s="13">
        <f t="shared" si="570"/>
        <v>0</v>
      </c>
      <c r="Q712" s="13">
        <f t="shared" si="571"/>
        <v>0</v>
      </c>
      <c r="R712" s="13">
        <f t="shared" si="572"/>
        <v>0</v>
      </c>
      <c r="S712" s="14">
        <f t="shared" si="573"/>
        <v>0</v>
      </c>
      <c r="T712" s="86"/>
      <c r="U712" s="64">
        <f t="shared" si="574"/>
        <v>0</v>
      </c>
      <c r="V712" s="103"/>
      <c r="W712" s="103"/>
      <c r="X712" s="103"/>
      <c r="Y712" s="103"/>
      <c r="Z712" s="105">
        <f t="shared" si="575"/>
        <v>0</v>
      </c>
      <c r="AA712" s="103">
        <f t="shared" si="576"/>
        <v>0</v>
      </c>
    </row>
    <row r="713" spans="1:27" x14ac:dyDescent="0.2">
      <c r="A713" s="116">
        <v>6208</v>
      </c>
      <c r="B713" s="122" t="s">
        <v>99</v>
      </c>
      <c r="C713" s="15"/>
      <c r="D713" s="35"/>
      <c r="E713" s="141">
        <v>1</v>
      </c>
      <c r="F713" s="142"/>
      <c r="G713" s="143">
        <f t="shared" si="578"/>
        <v>1</v>
      </c>
      <c r="H713" s="141">
        <v>1</v>
      </c>
      <c r="I713" s="142" t="s">
        <v>226</v>
      </c>
      <c r="J713" s="144">
        <f>SUMIF(exportMMB!D:D,budgetMMB!A713,exportMMB!F:F)</f>
        <v>0</v>
      </c>
      <c r="K713" s="64">
        <f t="shared" si="567"/>
        <v>0</v>
      </c>
      <c r="N713" s="13">
        <f t="shared" si="568"/>
        <v>0</v>
      </c>
      <c r="O713" s="13">
        <f t="shared" si="569"/>
        <v>0</v>
      </c>
      <c r="P713" s="13">
        <f t="shared" si="570"/>
        <v>0</v>
      </c>
      <c r="Q713" s="13">
        <f t="shared" si="571"/>
        <v>0</v>
      </c>
      <c r="R713" s="13">
        <f t="shared" si="572"/>
        <v>0</v>
      </c>
      <c r="S713" s="14">
        <f t="shared" si="573"/>
        <v>0</v>
      </c>
      <c r="T713" s="86"/>
      <c r="U713" s="64">
        <f t="shared" si="574"/>
        <v>0</v>
      </c>
      <c r="V713" s="103"/>
      <c r="W713" s="103"/>
      <c r="X713" s="103"/>
      <c r="Y713" s="103"/>
      <c r="Z713" s="105">
        <f t="shared" si="575"/>
        <v>0</v>
      </c>
      <c r="AA713" s="103">
        <f t="shared" si="576"/>
        <v>0</v>
      </c>
    </row>
    <row r="714" spans="1:27" x14ac:dyDescent="0.2">
      <c r="A714" s="116">
        <v>6210</v>
      </c>
      <c r="B714" s="122" t="s">
        <v>415</v>
      </c>
      <c r="C714" s="15"/>
      <c r="D714" s="35"/>
      <c r="E714" s="141">
        <v>1</v>
      </c>
      <c r="F714" s="142"/>
      <c r="G714" s="143">
        <f t="shared" si="578"/>
        <v>1</v>
      </c>
      <c r="H714" s="141">
        <v>1</v>
      </c>
      <c r="I714" s="142" t="s">
        <v>226</v>
      </c>
      <c r="J714" s="144">
        <f>SUMIF(exportMMB!D:D,budgetMMB!A714,exportMMB!F:F)</f>
        <v>0</v>
      </c>
      <c r="K714" s="64">
        <f t="shared" si="567"/>
        <v>0</v>
      </c>
      <c r="N714" s="13">
        <f t="shared" si="568"/>
        <v>0</v>
      </c>
      <c r="O714" s="13">
        <f t="shared" si="569"/>
        <v>0</v>
      </c>
      <c r="P714" s="13">
        <f t="shared" si="570"/>
        <v>0</v>
      </c>
      <c r="Q714" s="13">
        <f t="shared" si="571"/>
        <v>0</v>
      </c>
      <c r="R714" s="13">
        <f t="shared" si="572"/>
        <v>0</v>
      </c>
      <c r="S714" s="14">
        <f t="shared" si="573"/>
        <v>0</v>
      </c>
      <c r="T714" s="86"/>
      <c r="U714" s="64">
        <f t="shared" si="574"/>
        <v>0</v>
      </c>
      <c r="V714" s="103"/>
      <c r="W714" s="103"/>
      <c r="X714" s="103"/>
      <c r="Y714" s="103"/>
      <c r="Z714" s="105">
        <f t="shared" si="575"/>
        <v>0</v>
      </c>
      <c r="AA714" s="103">
        <f t="shared" si="576"/>
        <v>0</v>
      </c>
    </row>
    <row r="715" spans="1:27" x14ac:dyDescent="0.2">
      <c r="A715" s="116" t="s">
        <v>417</v>
      </c>
      <c r="B715" s="122" t="s">
        <v>416</v>
      </c>
      <c r="C715" s="15"/>
      <c r="D715" s="35"/>
      <c r="E715" s="141">
        <v>1</v>
      </c>
      <c r="F715" s="142"/>
      <c r="G715" s="143">
        <f t="shared" ref="G715:G722" si="579">SUM(D715:F715)</f>
        <v>1</v>
      </c>
      <c r="H715" s="141">
        <v>1</v>
      </c>
      <c r="I715" s="142" t="s">
        <v>226</v>
      </c>
      <c r="J715" s="144">
        <f>SUMIF(exportMMB!D:D,budgetMMB!A715,exportMMB!F:F)</f>
        <v>0</v>
      </c>
      <c r="K715" s="64">
        <f t="shared" si="567"/>
        <v>0</v>
      </c>
      <c r="N715" s="13">
        <f t="shared" si="568"/>
        <v>0</v>
      </c>
      <c r="O715" s="13">
        <f t="shared" si="569"/>
        <v>0</v>
      </c>
      <c r="P715" s="13">
        <f t="shared" si="570"/>
        <v>0</v>
      </c>
      <c r="Q715" s="13">
        <f t="shared" si="571"/>
        <v>0</v>
      </c>
      <c r="R715" s="13">
        <f t="shared" si="572"/>
        <v>0</v>
      </c>
      <c r="S715" s="14">
        <f t="shared" si="573"/>
        <v>0</v>
      </c>
      <c r="T715" s="86"/>
      <c r="U715" s="64">
        <f t="shared" si="574"/>
        <v>0</v>
      </c>
      <c r="V715" s="103"/>
      <c r="W715" s="103"/>
      <c r="X715" s="103"/>
      <c r="Y715" s="103"/>
      <c r="Z715" s="105">
        <f t="shared" si="575"/>
        <v>0</v>
      </c>
      <c r="AA715" s="103">
        <f t="shared" si="576"/>
        <v>0</v>
      </c>
    </row>
    <row r="716" spans="1:27" x14ac:dyDescent="0.2">
      <c r="A716" s="116" t="s">
        <v>418</v>
      </c>
      <c r="B716" s="122" t="s">
        <v>419</v>
      </c>
      <c r="C716" s="15"/>
      <c r="D716" s="35"/>
      <c r="E716" s="141">
        <v>1</v>
      </c>
      <c r="F716" s="142"/>
      <c r="G716" s="143">
        <f t="shared" si="579"/>
        <v>1</v>
      </c>
      <c r="H716" s="141">
        <v>1</v>
      </c>
      <c r="I716" s="142" t="s">
        <v>226</v>
      </c>
      <c r="J716" s="144">
        <f>SUMIF(exportMMB!D:D,budgetMMB!A716,exportMMB!F:F)</f>
        <v>0</v>
      </c>
      <c r="K716" s="64">
        <f t="shared" si="567"/>
        <v>0</v>
      </c>
      <c r="N716" s="13">
        <f t="shared" si="568"/>
        <v>0</v>
      </c>
      <c r="O716" s="13">
        <f t="shared" si="569"/>
        <v>0</v>
      </c>
      <c r="P716" s="13">
        <f t="shared" si="570"/>
        <v>0</v>
      </c>
      <c r="Q716" s="13">
        <f t="shared" si="571"/>
        <v>0</v>
      </c>
      <c r="R716" s="13">
        <f t="shared" si="572"/>
        <v>0</v>
      </c>
      <c r="S716" s="14">
        <f t="shared" si="573"/>
        <v>0</v>
      </c>
      <c r="T716" s="86"/>
      <c r="U716" s="64">
        <f t="shared" si="574"/>
        <v>0</v>
      </c>
      <c r="V716" s="103"/>
      <c r="W716" s="103"/>
      <c r="X716" s="103"/>
      <c r="Y716" s="103"/>
      <c r="Z716" s="105">
        <f t="shared" si="575"/>
        <v>0</v>
      </c>
      <c r="AA716" s="103">
        <f t="shared" si="576"/>
        <v>0</v>
      </c>
    </row>
    <row r="717" spans="1:27" x14ac:dyDescent="0.2">
      <c r="A717" s="116">
        <v>6215</v>
      </c>
      <c r="B717" s="122" t="s">
        <v>100</v>
      </c>
      <c r="C717" s="15"/>
      <c r="D717" s="35"/>
      <c r="E717" s="141">
        <v>1</v>
      </c>
      <c r="F717" s="142"/>
      <c r="G717" s="143">
        <f t="shared" si="579"/>
        <v>1</v>
      </c>
      <c r="H717" s="141">
        <v>1</v>
      </c>
      <c r="I717" s="142" t="s">
        <v>226</v>
      </c>
      <c r="J717" s="144">
        <f>SUMIF(exportMMB!D:D,budgetMMB!A717,exportMMB!F:F)</f>
        <v>0</v>
      </c>
      <c r="K717" s="64">
        <f t="shared" si="567"/>
        <v>0</v>
      </c>
      <c r="N717" s="13">
        <f t="shared" si="568"/>
        <v>0</v>
      </c>
      <c r="O717" s="13">
        <f t="shared" si="569"/>
        <v>0</v>
      </c>
      <c r="P717" s="13">
        <f t="shared" si="570"/>
        <v>0</v>
      </c>
      <c r="Q717" s="13">
        <f t="shared" si="571"/>
        <v>0</v>
      </c>
      <c r="R717" s="13">
        <f t="shared" si="572"/>
        <v>0</v>
      </c>
      <c r="S717" s="14">
        <f t="shared" si="573"/>
        <v>0</v>
      </c>
      <c r="T717" s="86"/>
      <c r="U717" s="64">
        <f t="shared" si="574"/>
        <v>0</v>
      </c>
      <c r="V717" s="103"/>
      <c r="W717" s="103"/>
      <c r="X717" s="103"/>
      <c r="Y717" s="103"/>
      <c r="Z717" s="105">
        <f t="shared" si="575"/>
        <v>0</v>
      </c>
      <c r="AA717" s="103">
        <f t="shared" si="576"/>
        <v>0</v>
      </c>
    </row>
    <row r="718" spans="1:27" x14ac:dyDescent="0.2">
      <c r="A718" s="116">
        <v>6245</v>
      </c>
      <c r="B718" s="122" t="s">
        <v>45</v>
      </c>
      <c r="C718" s="15"/>
      <c r="D718" s="35"/>
      <c r="E718" s="141">
        <v>1</v>
      </c>
      <c r="F718" s="142"/>
      <c r="G718" s="143">
        <f t="shared" si="579"/>
        <v>1</v>
      </c>
      <c r="H718" s="141">
        <v>1</v>
      </c>
      <c r="I718" s="142" t="s">
        <v>226</v>
      </c>
      <c r="J718" s="144">
        <f>SUMIF(exportMMB!D:D,budgetMMB!A718,exportMMB!F:F)</f>
        <v>0</v>
      </c>
      <c r="K718" s="64">
        <f t="shared" si="567"/>
        <v>0</v>
      </c>
      <c r="N718" s="13">
        <f t="shared" si="568"/>
        <v>0</v>
      </c>
      <c r="O718" s="13">
        <f t="shared" si="569"/>
        <v>0</v>
      </c>
      <c r="P718" s="13">
        <f t="shared" si="570"/>
        <v>0</v>
      </c>
      <c r="Q718" s="13">
        <f t="shared" si="571"/>
        <v>0</v>
      </c>
      <c r="R718" s="13">
        <f t="shared" si="572"/>
        <v>0</v>
      </c>
      <c r="S718" s="14">
        <f t="shared" si="573"/>
        <v>0</v>
      </c>
      <c r="T718" s="86"/>
      <c r="U718" s="64">
        <f t="shared" si="574"/>
        <v>0</v>
      </c>
      <c r="V718" s="103"/>
      <c r="W718" s="103"/>
      <c r="X718" s="103"/>
      <c r="Y718" s="103"/>
      <c r="Z718" s="105">
        <f t="shared" si="575"/>
        <v>0</v>
      </c>
      <c r="AA718" s="111"/>
    </row>
    <row r="719" spans="1:27" x14ac:dyDescent="0.2">
      <c r="A719" s="116">
        <v>6246</v>
      </c>
      <c r="B719" s="122" t="s">
        <v>101</v>
      </c>
      <c r="C719" s="15"/>
      <c r="D719" s="35"/>
      <c r="E719" s="141">
        <v>1</v>
      </c>
      <c r="F719" s="142"/>
      <c r="G719" s="143">
        <f t="shared" si="579"/>
        <v>1</v>
      </c>
      <c r="H719" s="141">
        <v>1</v>
      </c>
      <c r="I719" s="142" t="s">
        <v>226</v>
      </c>
      <c r="J719" s="144">
        <f>SUMIF(exportMMB!D:D,budgetMMB!A719,exportMMB!F:F)</f>
        <v>0</v>
      </c>
      <c r="K719" s="64">
        <f t="shared" si="567"/>
        <v>0</v>
      </c>
      <c r="N719" s="13">
        <f t="shared" si="568"/>
        <v>0</v>
      </c>
      <c r="O719" s="13">
        <f t="shared" si="569"/>
        <v>0</v>
      </c>
      <c r="P719" s="13">
        <f t="shared" si="570"/>
        <v>0</v>
      </c>
      <c r="Q719" s="13">
        <f t="shared" si="571"/>
        <v>0</v>
      </c>
      <c r="R719" s="13">
        <f t="shared" si="572"/>
        <v>0</v>
      </c>
      <c r="S719" s="14">
        <f t="shared" si="573"/>
        <v>0</v>
      </c>
      <c r="T719" s="86"/>
      <c r="U719" s="64">
        <f t="shared" si="574"/>
        <v>0</v>
      </c>
      <c r="V719" s="103"/>
      <c r="W719" s="103"/>
      <c r="X719" s="103"/>
      <c r="Y719" s="103"/>
      <c r="Z719" s="105">
        <f t="shared" si="575"/>
        <v>0</v>
      </c>
      <c r="AA719" s="103">
        <f t="shared" si="576"/>
        <v>0</v>
      </c>
    </row>
    <row r="720" spans="1:27" x14ac:dyDescent="0.2">
      <c r="A720" s="116">
        <v>6247</v>
      </c>
      <c r="B720" s="122" t="s">
        <v>737</v>
      </c>
      <c r="C720" s="15"/>
      <c r="D720" s="35"/>
      <c r="E720" s="141">
        <v>1</v>
      </c>
      <c r="F720" s="142"/>
      <c r="G720" s="143">
        <f t="shared" si="579"/>
        <v>1</v>
      </c>
      <c r="H720" s="141">
        <v>1</v>
      </c>
      <c r="I720" s="142" t="s">
        <v>226</v>
      </c>
      <c r="J720" s="144">
        <f>SUMIF(exportMMB!D:D,budgetMMB!A720,exportMMB!F:F)</f>
        <v>0</v>
      </c>
      <c r="K720" s="64">
        <f t="shared" si="567"/>
        <v>0</v>
      </c>
      <c r="N720" s="13">
        <f t="shared" si="568"/>
        <v>0</v>
      </c>
      <c r="O720" s="13">
        <f t="shared" si="569"/>
        <v>0</v>
      </c>
      <c r="P720" s="13">
        <f t="shared" si="570"/>
        <v>0</v>
      </c>
      <c r="Q720" s="13">
        <f t="shared" si="571"/>
        <v>0</v>
      </c>
      <c r="R720" s="13">
        <f t="shared" si="572"/>
        <v>0</v>
      </c>
      <c r="S720" s="14">
        <f t="shared" si="573"/>
        <v>0</v>
      </c>
      <c r="T720" s="86"/>
      <c r="U720" s="64">
        <f t="shared" si="574"/>
        <v>0</v>
      </c>
      <c r="V720" s="103"/>
      <c r="W720" s="103"/>
      <c r="X720" s="103"/>
      <c r="Y720" s="103"/>
      <c r="Z720" s="105">
        <f t="shared" si="575"/>
        <v>0</v>
      </c>
      <c r="AA720" s="103">
        <f t="shared" si="576"/>
        <v>0</v>
      </c>
    </row>
    <row r="721" spans="1:27" x14ac:dyDescent="0.2">
      <c r="A721" s="116" t="s">
        <v>420</v>
      </c>
      <c r="B721" s="122" t="s">
        <v>378</v>
      </c>
      <c r="C721" s="15"/>
      <c r="D721" s="35"/>
      <c r="E721" s="141">
        <v>1</v>
      </c>
      <c r="F721" s="142"/>
      <c r="G721" s="143">
        <f t="shared" si="579"/>
        <v>1</v>
      </c>
      <c r="H721" s="141">
        <v>1</v>
      </c>
      <c r="I721" s="142" t="s">
        <v>226</v>
      </c>
      <c r="J721" s="144">
        <f>SUMIF(exportMMB!D:D,budgetMMB!A721,exportMMB!F:F)</f>
        <v>0</v>
      </c>
      <c r="K721" s="64">
        <f t="shared" si="567"/>
        <v>0</v>
      </c>
      <c r="N721" s="13">
        <f t="shared" si="568"/>
        <v>0</v>
      </c>
      <c r="O721" s="13">
        <f t="shared" si="569"/>
        <v>0</v>
      </c>
      <c r="P721" s="13">
        <f t="shared" si="570"/>
        <v>0</v>
      </c>
      <c r="Q721" s="13">
        <f t="shared" si="571"/>
        <v>0</v>
      </c>
      <c r="R721" s="13">
        <f t="shared" si="572"/>
        <v>0</v>
      </c>
      <c r="S721" s="14">
        <f t="shared" si="573"/>
        <v>0</v>
      </c>
      <c r="T721" s="86"/>
      <c r="U721" s="64">
        <f t="shared" si="574"/>
        <v>0</v>
      </c>
      <c r="V721" s="103"/>
      <c r="W721" s="103"/>
      <c r="X721" s="103"/>
      <c r="Y721" s="103"/>
      <c r="Z721" s="105">
        <f t="shared" si="575"/>
        <v>0</v>
      </c>
      <c r="AA721" s="103">
        <f t="shared" si="576"/>
        <v>0</v>
      </c>
    </row>
    <row r="722" spans="1:27" x14ac:dyDescent="0.2">
      <c r="A722" s="116" t="s">
        <v>421</v>
      </c>
      <c r="B722" s="122" t="s">
        <v>422</v>
      </c>
      <c r="C722" s="15"/>
      <c r="D722" s="35"/>
      <c r="E722" s="141">
        <v>1</v>
      </c>
      <c r="F722" s="142"/>
      <c r="G722" s="143">
        <f t="shared" si="579"/>
        <v>1</v>
      </c>
      <c r="H722" s="141">
        <v>1</v>
      </c>
      <c r="I722" s="142" t="s">
        <v>226</v>
      </c>
      <c r="J722" s="144">
        <f>SUMIF(exportMMB!D:D,budgetMMB!A722,exportMMB!F:F)</f>
        <v>0</v>
      </c>
      <c r="K722" s="64">
        <f t="shared" si="567"/>
        <v>0</v>
      </c>
      <c r="N722" s="13">
        <f t="shared" si="568"/>
        <v>0</v>
      </c>
      <c r="O722" s="13">
        <f t="shared" si="569"/>
        <v>0</v>
      </c>
      <c r="P722" s="13">
        <f t="shared" si="570"/>
        <v>0</v>
      </c>
      <c r="Q722" s="13">
        <f t="shared" si="571"/>
        <v>0</v>
      </c>
      <c r="R722" s="13">
        <f t="shared" si="572"/>
        <v>0</v>
      </c>
      <c r="S722" s="14">
        <f t="shared" si="573"/>
        <v>0</v>
      </c>
      <c r="T722" s="86"/>
      <c r="U722" s="64">
        <f t="shared" si="574"/>
        <v>0</v>
      </c>
      <c r="V722" s="103"/>
      <c r="W722" s="103"/>
      <c r="X722" s="103"/>
      <c r="Y722" s="103"/>
      <c r="Z722" s="105">
        <f t="shared" si="575"/>
        <v>0</v>
      </c>
      <c r="AA722" s="103">
        <f t="shared" si="576"/>
        <v>0</v>
      </c>
    </row>
    <row r="723" spans="1:27" x14ac:dyDescent="0.2">
      <c r="A723" s="116">
        <v>6250</v>
      </c>
      <c r="B723" s="122" t="s">
        <v>902</v>
      </c>
      <c r="C723" s="15"/>
      <c r="D723" s="35"/>
      <c r="E723" s="141">
        <v>1</v>
      </c>
      <c r="F723" s="142"/>
      <c r="G723" s="143">
        <f t="shared" ref="G723:G727" si="580">SUM(D723:F723)</f>
        <v>1</v>
      </c>
      <c r="H723" s="141">
        <v>1</v>
      </c>
      <c r="I723" s="142" t="s">
        <v>226</v>
      </c>
      <c r="J723" s="144">
        <f>SUMIF(exportMMB!D:D,budgetMMB!A723,exportMMB!F:F)</f>
        <v>0</v>
      </c>
      <c r="K723" s="64">
        <f t="shared" si="567"/>
        <v>0</v>
      </c>
      <c r="N723" s="13">
        <f t="shared" si="568"/>
        <v>0</v>
      </c>
      <c r="O723" s="13">
        <f t="shared" si="569"/>
        <v>0</v>
      </c>
      <c r="P723" s="13">
        <f t="shared" si="570"/>
        <v>0</v>
      </c>
      <c r="Q723" s="13">
        <f t="shared" si="571"/>
        <v>0</v>
      </c>
      <c r="R723" s="13">
        <f t="shared" si="572"/>
        <v>0</v>
      </c>
      <c r="S723" s="14">
        <f t="shared" si="573"/>
        <v>0</v>
      </c>
      <c r="T723" s="86"/>
      <c r="U723" s="64">
        <f t="shared" si="574"/>
        <v>0</v>
      </c>
      <c r="V723" s="103"/>
      <c r="W723" s="103"/>
      <c r="X723" s="103"/>
      <c r="Y723" s="103"/>
      <c r="Z723" s="105">
        <f t="shared" si="575"/>
        <v>0</v>
      </c>
      <c r="AA723" s="111"/>
    </row>
    <row r="724" spans="1:27" x14ac:dyDescent="0.2">
      <c r="A724" s="116" t="s">
        <v>423</v>
      </c>
      <c r="B724" s="122" t="s">
        <v>291</v>
      </c>
      <c r="C724" s="15"/>
      <c r="D724" s="35"/>
      <c r="E724" s="141">
        <v>1</v>
      </c>
      <c r="F724" s="142"/>
      <c r="G724" s="143">
        <f t="shared" si="580"/>
        <v>1</v>
      </c>
      <c r="H724" s="141">
        <v>1</v>
      </c>
      <c r="I724" s="142" t="s">
        <v>226</v>
      </c>
      <c r="J724" s="144">
        <f>SUMIF(exportMMB!D:D,budgetMMB!A724,exportMMB!F:F)</f>
        <v>0</v>
      </c>
      <c r="K724" s="64">
        <f t="shared" si="567"/>
        <v>0</v>
      </c>
      <c r="N724" s="13">
        <f t="shared" si="568"/>
        <v>0</v>
      </c>
      <c r="O724" s="13">
        <f t="shared" si="569"/>
        <v>0</v>
      </c>
      <c r="P724" s="13">
        <f t="shared" si="570"/>
        <v>0</v>
      </c>
      <c r="Q724" s="13">
        <f t="shared" si="571"/>
        <v>0</v>
      </c>
      <c r="R724" s="13">
        <f t="shared" si="572"/>
        <v>0</v>
      </c>
      <c r="S724" s="14">
        <f t="shared" si="573"/>
        <v>0</v>
      </c>
      <c r="T724" s="86"/>
      <c r="U724" s="64">
        <f t="shared" si="574"/>
        <v>0</v>
      </c>
      <c r="V724" s="103"/>
      <c r="W724" s="103"/>
      <c r="X724" s="103"/>
      <c r="Y724" s="103"/>
      <c r="Z724" s="105">
        <f t="shared" si="575"/>
        <v>0</v>
      </c>
      <c r="AA724" s="111"/>
    </row>
    <row r="725" spans="1:27" x14ac:dyDescent="0.2">
      <c r="A725" s="116" t="s">
        <v>906</v>
      </c>
      <c r="B725" s="123" t="s">
        <v>903</v>
      </c>
      <c r="C725" s="15"/>
      <c r="D725" s="35"/>
      <c r="E725" s="141">
        <v>1</v>
      </c>
      <c r="F725" s="142"/>
      <c r="G725" s="143">
        <f t="shared" si="580"/>
        <v>1</v>
      </c>
      <c r="H725" s="141">
        <v>1</v>
      </c>
      <c r="I725" s="142" t="s">
        <v>226</v>
      </c>
      <c r="J725" s="144">
        <f>SUMIF(exportMMB!D:D,budgetMMB!A725,exportMMB!F:F)</f>
        <v>0</v>
      </c>
      <c r="K725" s="64">
        <f t="shared" si="567"/>
        <v>0</v>
      </c>
      <c r="N725" s="13">
        <f t="shared" si="568"/>
        <v>0</v>
      </c>
      <c r="O725" s="13">
        <f t="shared" si="569"/>
        <v>0</v>
      </c>
      <c r="P725" s="13">
        <f t="shared" si="570"/>
        <v>0</v>
      </c>
      <c r="Q725" s="13">
        <f t="shared" si="571"/>
        <v>0</v>
      </c>
      <c r="R725" s="13">
        <f t="shared" si="572"/>
        <v>0</v>
      </c>
      <c r="S725" s="14">
        <f t="shared" si="573"/>
        <v>0</v>
      </c>
      <c r="T725" s="86"/>
      <c r="U725" s="64">
        <f t="shared" si="574"/>
        <v>0</v>
      </c>
      <c r="V725" s="103"/>
      <c r="W725" s="103"/>
      <c r="X725" s="103"/>
      <c r="Y725" s="103"/>
      <c r="Z725" s="105">
        <f t="shared" si="575"/>
        <v>0</v>
      </c>
      <c r="AA725" s="103">
        <f t="shared" ref="AA725" si="581">U725</f>
        <v>0</v>
      </c>
    </row>
    <row r="726" spans="1:27" x14ac:dyDescent="0.2">
      <c r="A726" s="116" t="s">
        <v>904</v>
      </c>
      <c r="B726" s="122" t="s">
        <v>905</v>
      </c>
      <c r="C726" s="15"/>
      <c r="D726" s="35"/>
      <c r="E726" s="141">
        <v>1</v>
      </c>
      <c r="F726" s="142"/>
      <c r="G726" s="143">
        <f t="shared" si="580"/>
        <v>1</v>
      </c>
      <c r="H726" s="141">
        <v>1</v>
      </c>
      <c r="I726" s="142" t="s">
        <v>226</v>
      </c>
      <c r="J726" s="144">
        <f>SUMIF(exportMMB!D:D,budgetMMB!A726,exportMMB!F:F)</f>
        <v>0</v>
      </c>
      <c r="K726" s="64">
        <f t="shared" si="567"/>
        <v>0</v>
      </c>
      <c r="N726" s="13">
        <f t="shared" si="568"/>
        <v>0</v>
      </c>
      <c r="O726" s="13">
        <f t="shared" si="569"/>
        <v>0</v>
      </c>
      <c r="P726" s="13">
        <f t="shared" si="570"/>
        <v>0</v>
      </c>
      <c r="Q726" s="13">
        <f t="shared" si="571"/>
        <v>0</v>
      </c>
      <c r="R726" s="13">
        <f t="shared" si="572"/>
        <v>0</v>
      </c>
      <c r="S726" s="14">
        <f t="shared" si="573"/>
        <v>0</v>
      </c>
      <c r="T726" s="86"/>
      <c r="U726" s="64">
        <f t="shared" si="574"/>
        <v>0</v>
      </c>
      <c r="V726" s="103"/>
      <c r="W726" s="103"/>
      <c r="X726" s="103"/>
      <c r="Y726" s="103"/>
      <c r="Z726" s="105">
        <f t="shared" si="575"/>
        <v>0</v>
      </c>
      <c r="AA726" s="111"/>
    </row>
    <row r="727" spans="1:27" x14ac:dyDescent="0.2">
      <c r="A727" s="116" t="s">
        <v>424</v>
      </c>
      <c r="B727" s="122" t="s">
        <v>425</v>
      </c>
      <c r="C727" s="15"/>
      <c r="D727" s="35"/>
      <c r="E727" s="141">
        <v>1</v>
      </c>
      <c r="F727" s="142"/>
      <c r="G727" s="143">
        <f t="shared" si="580"/>
        <v>1</v>
      </c>
      <c r="H727" s="141">
        <v>1</v>
      </c>
      <c r="I727" s="142" t="s">
        <v>226</v>
      </c>
      <c r="J727" s="144">
        <f>SUMIF(exportMMB!D:D,budgetMMB!A727,exportMMB!F:F)</f>
        <v>0</v>
      </c>
      <c r="K727" s="64">
        <f t="shared" si="567"/>
        <v>0</v>
      </c>
      <c r="N727" s="13">
        <f t="shared" si="568"/>
        <v>0</v>
      </c>
      <c r="O727" s="13">
        <f t="shared" si="569"/>
        <v>0</v>
      </c>
      <c r="P727" s="13">
        <f t="shared" si="570"/>
        <v>0</v>
      </c>
      <c r="Q727" s="13">
        <f t="shared" si="571"/>
        <v>0</v>
      </c>
      <c r="R727" s="13">
        <f t="shared" si="572"/>
        <v>0</v>
      </c>
      <c r="S727" s="14">
        <f t="shared" si="573"/>
        <v>0</v>
      </c>
      <c r="T727" s="86"/>
      <c r="U727" s="64">
        <f t="shared" si="574"/>
        <v>0</v>
      </c>
      <c r="V727" s="103"/>
      <c r="W727" s="103"/>
      <c r="X727" s="103"/>
      <c r="Y727" s="103"/>
      <c r="Z727" s="105">
        <f t="shared" si="575"/>
        <v>0</v>
      </c>
      <c r="AA727" s="103">
        <f t="shared" si="576"/>
        <v>0</v>
      </c>
    </row>
    <row r="728" spans="1:27" x14ac:dyDescent="0.2">
      <c r="A728" s="116" t="s">
        <v>426</v>
      </c>
      <c r="B728" s="122" t="s">
        <v>427</v>
      </c>
      <c r="C728" s="15"/>
      <c r="D728" s="35"/>
      <c r="E728" s="141">
        <v>1</v>
      </c>
      <c r="F728" s="142"/>
      <c r="G728" s="143">
        <f t="shared" ref="G728" si="582">SUM(D728:F728)</f>
        <v>1</v>
      </c>
      <c r="H728" s="141">
        <v>1</v>
      </c>
      <c r="I728" s="142" t="s">
        <v>226</v>
      </c>
      <c r="J728" s="144">
        <f>SUMIF(exportMMB!D:D,budgetMMB!A728,exportMMB!F:F)</f>
        <v>0</v>
      </c>
      <c r="K728" s="64">
        <f t="shared" si="567"/>
        <v>0</v>
      </c>
      <c r="N728" s="13">
        <f t="shared" si="568"/>
        <v>0</v>
      </c>
      <c r="O728" s="13">
        <f t="shared" si="569"/>
        <v>0</v>
      </c>
      <c r="P728" s="13">
        <f t="shared" si="570"/>
        <v>0</v>
      </c>
      <c r="Q728" s="13">
        <f t="shared" si="571"/>
        <v>0</v>
      </c>
      <c r="R728" s="13">
        <f t="shared" si="572"/>
        <v>0</v>
      </c>
      <c r="S728" s="14">
        <f t="shared" si="573"/>
        <v>0</v>
      </c>
      <c r="T728" s="86"/>
      <c r="U728" s="64">
        <f t="shared" si="574"/>
        <v>0</v>
      </c>
      <c r="V728" s="103"/>
      <c r="W728" s="103"/>
      <c r="X728" s="103"/>
      <c r="Y728" s="103"/>
      <c r="Z728" s="105">
        <f t="shared" si="575"/>
        <v>0</v>
      </c>
      <c r="AA728" s="103">
        <f t="shared" si="576"/>
        <v>0</v>
      </c>
    </row>
    <row r="729" spans="1:27" x14ac:dyDescent="0.2">
      <c r="A729" s="116" t="s">
        <v>428</v>
      </c>
      <c r="B729" s="122" t="s">
        <v>429</v>
      </c>
      <c r="C729" s="15"/>
      <c r="D729" s="35"/>
      <c r="E729" s="141">
        <v>1</v>
      </c>
      <c r="F729" s="142"/>
      <c r="G729" s="143">
        <f t="shared" ref="G729:G732" si="583">SUM(D729:F729)</f>
        <v>1</v>
      </c>
      <c r="H729" s="141">
        <v>1</v>
      </c>
      <c r="I729" s="142" t="s">
        <v>226</v>
      </c>
      <c r="J729" s="144">
        <f>SUMIF(exportMMB!D:D,budgetMMB!A729,exportMMB!F:F)</f>
        <v>0</v>
      </c>
      <c r="K729" s="64">
        <f t="shared" si="567"/>
        <v>0</v>
      </c>
      <c r="N729" s="13">
        <f t="shared" si="568"/>
        <v>0</v>
      </c>
      <c r="O729" s="13">
        <f t="shared" si="569"/>
        <v>0</v>
      </c>
      <c r="P729" s="13">
        <f t="shared" si="570"/>
        <v>0</v>
      </c>
      <c r="Q729" s="13">
        <f t="shared" si="571"/>
        <v>0</v>
      </c>
      <c r="R729" s="13">
        <f t="shared" si="572"/>
        <v>0</v>
      </c>
      <c r="S729" s="14">
        <f t="shared" si="573"/>
        <v>0</v>
      </c>
      <c r="T729" s="86"/>
      <c r="U729" s="64">
        <f t="shared" si="574"/>
        <v>0</v>
      </c>
      <c r="V729" s="103"/>
      <c r="W729" s="103"/>
      <c r="X729" s="103"/>
      <c r="Y729" s="103"/>
      <c r="Z729" s="105">
        <f t="shared" si="575"/>
        <v>0</v>
      </c>
      <c r="AA729" s="103">
        <f t="shared" si="576"/>
        <v>0</v>
      </c>
    </row>
    <row r="730" spans="1:27" x14ac:dyDescent="0.2">
      <c r="A730" s="116" t="s">
        <v>430</v>
      </c>
      <c r="B730" s="122" t="s">
        <v>431</v>
      </c>
      <c r="C730" s="15"/>
      <c r="D730" s="35"/>
      <c r="E730" s="141">
        <v>1</v>
      </c>
      <c r="F730" s="142"/>
      <c r="G730" s="143">
        <f t="shared" si="583"/>
        <v>1</v>
      </c>
      <c r="H730" s="141">
        <v>1</v>
      </c>
      <c r="I730" s="142" t="s">
        <v>226</v>
      </c>
      <c r="J730" s="144">
        <f>SUMIF(exportMMB!D:D,budgetMMB!A730,exportMMB!F:F)</f>
        <v>0</v>
      </c>
      <c r="K730" s="64">
        <f t="shared" si="567"/>
        <v>0</v>
      </c>
      <c r="N730" s="13">
        <f t="shared" si="568"/>
        <v>0</v>
      </c>
      <c r="O730" s="13">
        <f t="shared" si="569"/>
        <v>0</v>
      </c>
      <c r="P730" s="13">
        <f t="shared" si="570"/>
        <v>0</v>
      </c>
      <c r="Q730" s="13">
        <f t="shared" si="571"/>
        <v>0</v>
      </c>
      <c r="R730" s="13">
        <f t="shared" si="572"/>
        <v>0</v>
      </c>
      <c r="S730" s="14">
        <f t="shared" si="573"/>
        <v>0</v>
      </c>
      <c r="T730" s="86"/>
      <c r="U730" s="64">
        <f t="shared" si="574"/>
        <v>0</v>
      </c>
      <c r="V730" s="103"/>
      <c r="W730" s="103"/>
      <c r="X730" s="103"/>
      <c r="Y730" s="103"/>
      <c r="Z730" s="105">
        <f t="shared" si="575"/>
        <v>0</v>
      </c>
      <c r="AA730" s="103">
        <f t="shared" si="576"/>
        <v>0</v>
      </c>
    </row>
    <row r="731" spans="1:27" x14ac:dyDescent="0.2">
      <c r="A731" s="116">
        <v>6285</v>
      </c>
      <c r="B731" s="122" t="s">
        <v>103</v>
      </c>
      <c r="C731" s="15"/>
      <c r="D731" s="35"/>
      <c r="E731" s="141">
        <v>1</v>
      </c>
      <c r="F731" s="142"/>
      <c r="G731" s="143">
        <f t="shared" si="583"/>
        <v>1</v>
      </c>
      <c r="H731" s="141">
        <v>1</v>
      </c>
      <c r="I731" s="142" t="s">
        <v>226</v>
      </c>
      <c r="J731" s="144">
        <f>SUMIF(exportMMB!D:D,budgetMMB!A731,exportMMB!F:F)</f>
        <v>0</v>
      </c>
      <c r="K731" s="64">
        <f t="shared" si="567"/>
        <v>0</v>
      </c>
      <c r="N731" s="13">
        <f t="shared" si="568"/>
        <v>0</v>
      </c>
      <c r="O731" s="13">
        <f t="shared" si="569"/>
        <v>0</v>
      </c>
      <c r="P731" s="13">
        <f t="shared" si="570"/>
        <v>0</v>
      </c>
      <c r="Q731" s="13">
        <f t="shared" si="571"/>
        <v>0</v>
      </c>
      <c r="R731" s="13">
        <f t="shared" si="572"/>
        <v>0</v>
      </c>
      <c r="S731" s="14">
        <f t="shared" si="573"/>
        <v>0</v>
      </c>
      <c r="T731" s="86"/>
      <c r="U731" s="64">
        <f t="shared" si="574"/>
        <v>0</v>
      </c>
      <c r="V731" s="103"/>
      <c r="W731" s="103"/>
      <c r="X731" s="103"/>
      <c r="Y731" s="103"/>
      <c r="Z731" s="105">
        <f t="shared" si="575"/>
        <v>0</v>
      </c>
      <c r="AA731" s="103">
        <f t="shared" si="576"/>
        <v>0</v>
      </c>
    </row>
    <row r="732" spans="1:27" x14ac:dyDescent="0.2">
      <c r="A732" s="116" t="s">
        <v>901</v>
      </c>
      <c r="B732" s="122" t="s">
        <v>102</v>
      </c>
      <c r="C732" s="15"/>
      <c r="D732" s="44"/>
      <c r="E732" s="141">
        <v>1</v>
      </c>
      <c r="F732" s="142"/>
      <c r="G732" s="143">
        <f t="shared" si="583"/>
        <v>1</v>
      </c>
      <c r="H732" s="141">
        <v>1</v>
      </c>
      <c r="I732" s="142" t="s">
        <v>226</v>
      </c>
      <c r="J732" s="144">
        <f>SUMIF(exportMMB!D:D,budgetMMB!A732,exportMMB!F:F)</f>
        <v>0</v>
      </c>
      <c r="K732" s="64">
        <f t="shared" si="567"/>
        <v>0</v>
      </c>
      <c r="N732" s="13">
        <f t="shared" si="568"/>
        <v>0</v>
      </c>
      <c r="O732" s="13">
        <f t="shared" si="569"/>
        <v>0</v>
      </c>
      <c r="P732" s="13">
        <f t="shared" si="570"/>
        <v>0</v>
      </c>
      <c r="Q732" s="13">
        <f t="shared" si="571"/>
        <v>0</v>
      </c>
      <c r="R732" s="13">
        <f t="shared" si="572"/>
        <v>0</v>
      </c>
      <c r="S732" s="14">
        <f t="shared" si="573"/>
        <v>0</v>
      </c>
      <c r="T732" s="86"/>
      <c r="U732" s="64">
        <f t="shared" si="574"/>
        <v>0</v>
      </c>
      <c r="V732" s="103"/>
      <c r="W732" s="103"/>
      <c r="X732" s="103"/>
      <c r="Y732" s="103"/>
      <c r="Z732" s="105">
        <f t="shared" si="575"/>
        <v>0</v>
      </c>
      <c r="AA732" s="111"/>
    </row>
    <row r="733" spans="1:27" x14ac:dyDescent="0.2">
      <c r="A733" s="116"/>
      <c r="B733" s="124" t="s">
        <v>265</v>
      </c>
      <c r="C733" s="15"/>
      <c r="D733" s="35"/>
      <c r="E733" s="141"/>
      <c r="F733" s="142"/>
      <c r="G733" s="143"/>
      <c r="H733" s="141"/>
      <c r="I733" s="146"/>
      <c r="J733" s="144"/>
      <c r="K733" s="66">
        <f>SUM(K706:K732)</f>
        <v>0</v>
      </c>
      <c r="L733" s="22"/>
      <c r="M733" s="22"/>
      <c r="N733" s="22">
        <f t="shared" ref="N733:AA733" si="584">SUM(N706:N732)</f>
        <v>0</v>
      </c>
      <c r="O733" s="22">
        <f t="shared" si="584"/>
        <v>0</v>
      </c>
      <c r="P733" s="22">
        <f t="shared" si="584"/>
        <v>0</v>
      </c>
      <c r="Q733" s="22">
        <f t="shared" si="584"/>
        <v>0</v>
      </c>
      <c r="R733" s="22">
        <f t="shared" si="584"/>
        <v>0</v>
      </c>
      <c r="S733" s="23">
        <f t="shared" si="584"/>
        <v>0</v>
      </c>
      <c r="T733" s="85">
        <f t="shared" si="584"/>
        <v>0</v>
      </c>
      <c r="U733" s="66">
        <f t="shared" si="584"/>
        <v>0</v>
      </c>
      <c r="V733" s="112">
        <f t="shared" si="584"/>
        <v>0</v>
      </c>
      <c r="W733" s="112">
        <f t="shared" si="584"/>
        <v>0</v>
      </c>
      <c r="X733" s="112"/>
      <c r="Y733" s="112">
        <f t="shared" si="584"/>
        <v>0</v>
      </c>
      <c r="Z733" s="66">
        <f t="shared" si="584"/>
        <v>0</v>
      </c>
      <c r="AA733" s="112">
        <f t="shared" si="584"/>
        <v>0</v>
      </c>
    </row>
    <row r="734" spans="1:27" x14ac:dyDescent="0.2">
      <c r="A734" s="116"/>
      <c r="B734" s="124"/>
      <c r="C734" s="15"/>
      <c r="D734" s="38"/>
      <c r="E734" s="141"/>
      <c r="F734" s="142"/>
      <c r="G734" s="143"/>
      <c r="H734" s="141"/>
      <c r="I734" s="145"/>
      <c r="J734" s="144"/>
      <c r="K734" s="72"/>
      <c r="P734" s="13"/>
      <c r="T734" s="81"/>
      <c r="U734" s="72"/>
      <c r="V734" s="103"/>
      <c r="W734" s="103"/>
      <c r="X734" s="103"/>
      <c r="Y734" s="103"/>
      <c r="Z734" s="105">
        <f t="shared" si="575"/>
        <v>0</v>
      </c>
      <c r="AA734" s="103"/>
    </row>
    <row r="735" spans="1:27" x14ac:dyDescent="0.2">
      <c r="A735" s="118" t="s">
        <v>223</v>
      </c>
      <c r="B735" s="98" t="s">
        <v>255</v>
      </c>
      <c r="C735" s="15"/>
      <c r="D735" s="35"/>
      <c r="E735" s="141"/>
      <c r="F735" s="142"/>
      <c r="G735" s="143"/>
      <c r="H735" s="141"/>
      <c r="I735" s="142"/>
      <c r="J735" s="144"/>
      <c r="P735" s="13"/>
      <c r="T735" s="86"/>
      <c r="U735" s="64"/>
      <c r="V735" s="103"/>
      <c r="W735" s="103"/>
      <c r="X735" s="103"/>
      <c r="Y735" s="103"/>
      <c r="Z735" s="105">
        <f t="shared" si="575"/>
        <v>0</v>
      </c>
      <c r="AA735" s="103"/>
    </row>
    <row r="736" spans="1:27" x14ac:dyDescent="0.2">
      <c r="A736" s="116">
        <v>6540</v>
      </c>
      <c r="B736" s="122" t="s">
        <v>367</v>
      </c>
      <c r="C736" s="15"/>
      <c r="D736" s="58"/>
      <c r="E736" s="141">
        <v>1</v>
      </c>
      <c r="F736" s="142"/>
      <c r="G736" s="143">
        <f t="shared" ref="G736:G742" si="585">SUM(D736:F736)</f>
        <v>1</v>
      </c>
      <c r="H736" s="141">
        <v>1</v>
      </c>
      <c r="I736" s="146" t="s">
        <v>226</v>
      </c>
      <c r="J736" s="144">
        <f>SUMIF(exportMMB!D:D,budgetMMB!A736,exportMMB!F:F)</f>
        <v>0</v>
      </c>
      <c r="K736" s="64">
        <f t="shared" ref="K736:K744" si="586">G736*H736*J736</f>
        <v>0</v>
      </c>
      <c r="N736" s="13">
        <f t="shared" ref="N736:N744" si="587">L736+M736</f>
        <v>0</v>
      </c>
      <c r="O736" s="13">
        <f t="shared" ref="O736:O744" si="588">MAX(K736-N736,0)</f>
        <v>0</v>
      </c>
      <c r="P736" s="13">
        <f t="shared" ref="P736:P744" si="589">N736+O736</f>
        <v>0</v>
      </c>
      <c r="Q736" s="13">
        <f t="shared" ref="Q736:Q744" si="590">K736-P736</f>
        <v>0</v>
      </c>
      <c r="R736" s="13">
        <f t="shared" ref="R736:R744" si="591">S736-K736</f>
        <v>0</v>
      </c>
      <c r="S736" s="14">
        <f t="shared" ref="S736:S744" si="592">K736</f>
        <v>0</v>
      </c>
      <c r="T736" s="86"/>
      <c r="U736" s="64">
        <f t="shared" ref="U736:U744" si="593">MAX(K736-SUM(V736:Y736),0)</f>
        <v>0</v>
      </c>
      <c r="V736" s="103"/>
      <c r="W736" s="103"/>
      <c r="X736" s="103"/>
      <c r="Y736" s="103"/>
      <c r="Z736" s="105">
        <f t="shared" si="575"/>
        <v>0</v>
      </c>
      <c r="AA736" s="111"/>
    </row>
    <row r="737" spans="1:27" x14ac:dyDescent="0.2">
      <c r="A737" s="116">
        <v>6561</v>
      </c>
      <c r="B737" s="122" t="s">
        <v>368</v>
      </c>
      <c r="C737" s="15"/>
      <c r="D737" s="35"/>
      <c r="E737" s="141">
        <v>1</v>
      </c>
      <c r="F737" s="142"/>
      <c r="G737" s="143">
        <f t="shared" si="585"/>
        <v>1</v>
      </c>
      <c r="H737" s="141">
        <v>1</v>
      </c>
      <c r="I737" s="146" t="s">
        <v>226</v>
      </c>
      <c r="J737" s="144">
        <f>SUMIF(exportMMB!D:D,budgetMMB!A737,exportMMB!F:F)</f>
        <v>0</v>
      </c>
      <c r="K737" s="64">
        <f t="shared" si="586"/>
        <v>0</v>
      </c>
      <c r="N737" s="13">
        <f t="shared" si="587"/>
        <v>0</v>
      </c>
      <c r="O737" s="13">
        <f t="shared" si="588"/>
        <v>0</v>
      </c>
      <c r="P737" s="13">
        <f t="shared" si="589"/>
        <v>0</v>
      </c>
      <c r="Q737" s="13">
        <f t="shared" si="590"/>
        <v>0</v>
      </c>
      <c r="R737" s="13">
        <f t="shared" si="591"/>
        <v>0</v>
      </c>
      <c r="S737" s="14">
        <f t="shared" si="592"/>
        <v>0</v>
      </c>
      <c r="T737" s="86"/>
      <c r="U737" s="64">
        <f t="shared" si="593"/>
        <v>0</v>
      </c>
      <c r="V737" s="103"/>
      <c r="W737" s="103"/>
      <c r="X737" s="103"/>
      <c r="Y737" s="103"/>
      <c r="Z737" s="105">
        <f t="shared" si="575"/>
        <v>0</v>
      </c>
      <c r="AA737" s="111"/>
    </row>
    <row r="738" spans="1:27" x14ac:dyDescent="0.2">
      <c r="A738" s="116">
        <v>6562</v>
      </c>
      <c r="B738" s="122" t="s">
        <v>91</v>
      </c>
      <c r="C738" s="15"/>
      <c r="D738" s="35"/>
      <c r="E738" s="141">
        <v>1</v>
      </c>
      <c r="F738" s="142"/>
      <c r="G738" s="143">
        <f t="shared" si="585"/>
        <v>1</v>
      </c>
      <c r="H738" s="141">
        <v>1</v>
      </c>
      <c r="I738" s="146" t="s">
        <v>226</v>
      </c>
      <c r="J738" s="144">
        <f>SUMIF(exportMMB!D:D,budgetMMB!A738,exportMMB!F:F)</f>
        <v>0</v>
      </c>
      <c r="K738" s="64">
        <f t="shared" si="586"/>
        <v>0</v>
      </c>
      <c r="N738" s="13">
        <f t="shared" si="587"/>
        <v>0</v>
      </c>
      <c r="O738" s="13">
        <f t="shared" si="588"/>
        <v>0</v>
      </c>
      <c r="P738" s="13">
        <f t="shared" si="589"/>
        <v>0</v>
      </c>
      <c r="Q738" s="13">
        <f t="shared" si="590"/>
        <v>0</v>
      </c>
      <c r="R738" s="13">
        <f t="shared" si="591"/>
        <v>0</v>
      </c>
      <c r="S738" s="14">
        <f t="shared" si="592"/>
        <v>0</v>
      </c>
      <c r="T738" s="86"/>
      <c r="U738" s="64">
        <f t="shared" si="593"/>
        <v>0</v>
      </c>
      <c r="V738" s="103"/>
      <c r="W738" s="103"/>
      <c r="X738" s="103"/>
      <c r="Y738" s="103"/>
      <c r="Z738" s="105">
        <f t="shared" si="575"/>
        <v>0</v>
      </c>
      <c r="AA738" s="111"/>
    </row>
    <row r="739" spans="1:27" x14ac:dyDescent="0.2">
      <c r="A739" s="116">
        <v>6563</v>
      </c>
      <c r="B739" s="122" t="s">
        <v>92</v>
      </c>
      <c r="C739" s="15"/>
      <c r="D739" s="35"/>
      <c r="E739" s="141">
        <v>1</v>
      </c>
      <c r="F739" s="142"/>
      <c r="G739" s="143">
        <f t="shared" si="585"/>
        <v>1</v>
      </c>
      <c r="H739" s="141">
        <v>1</v>
      </c>
      <c r="I739" s="146" t="s">
        <v>226</v>
      </c>
      <c r="J739" s="144">
        <f>SUMIF(exportMMB!D:D,budgetMMB!A739,exportMMB!F:F)</f>
        <v>0</v>
      </c>
      <c r="K739" s="64">
        <f t="shared" si="586"/>
        <v>0</v>
      </c>
      <c r="N739" s="13">
        <f t="shared" si="587"/>
        <v>0</v>
      </c>
      <c r="O739" s="13">
        <f t="shared" si="588"/>
        <v>0</v>
      </c>
      <c r="P739" s="13">
        <f t="shared" si="589"/>
        <v>0</v>
      </c>
      <c r="Q739" s="13">
        <f t="shared" si="590"/>
        <v>0</v>
      </c>
      <c r="R739" s="13">
        <f t="shared" si="591"/>
        <v>0</v>
      </c>
      <c r="S739" s="14">
        <f t="shared" si="592"/>
        <v>0</v>
      </c>
      <c r="T739" s="86"/>
      <c r="U739" s="64">
        <f t="shared" si="593"/>
        <v>0</v>
      </c>
      <c r="V739" s="103"/>
      <c r="W739" s="103"/>
      <c r="X739" s="103"/>
      <c r="Y739" s="103"/>
      <c r="Z739" s="105">
        <f t="shared" si="575"/>
        <v>0</v>
      </c>
      <c r="AA739" s="111"/>
    </row>
    <row r="740" spans="1:27" x14ac:dyDescent="0.2">
      <c r="A740" s="116">
        <v>6564</v>
      </c>
      <c r="B740" s="122" t="s">
        <v>93</v>
      </c>
      <c r="C740" s="15"/>
      <c r="D740" s="35"/>
      <c r="E740" s="141">
        <v>1</v>
      </c>
      <c r="F740" s="142"/>
      <c r="G740" s="143">
        <f t="shared" si="585"/>
        <v>1</v>
      </c>
      <c r="H740" s="141">
        <v>1</v>
      </c>
      <c r="I740" s="146" t="s">
        <v>226</v>
      </c>
      <c r="J740" s="144">
        <f>SUMIF(exportMMB!D:D,budgetMMB!A740,exportMMB!F:F)</f>
        <v>0</v>
      </c>
      <c r="K740" s="64">
        <f t="shared" si="586"/>
        <v>0</v>
      </c>
      <c r="N740" s="13">
        <f t="shared" si="587"/>
        <v>0</v>
      </c>
      <c r="O740" s="13">
        <f t="shared" si="588"/>
        <v>0</v>
      </c>
      <c r="P740" s="13">
        <f t="shared" si="589"/>
        <v>0</v>
      </c>
      <c r="Q740" s="13">
        <f t="shared" si="590"/>
        <v>0</v>
      </c>
      <c r="R740" s="13">
        <f t="shared" si="591"/>
        <v>0</v>
      </c>
      <c r="S740" s="14">
        <f t="shared" si="592"/>
        <v>0</v>
      </c>
      <c r="T740" s="86"/>
      <c r="U740" s="64">
        <f t="shared" si="593"/>
        <v>0</v>
      </c>
      <c r="V740" s="103"/>
      <c r="W740" s="103"/>
      <c r="X740" s="103"/>
      <c r="Y740" s="103"/>
      <c r="Z740" s="105">
        <f t="shared" si="575"/>
        <v>0</v>
      </c>
      <c r="AA740" s="111"/>
    </row>
    <row r="741" spans="1:27" x14ac:dyDescent="0.2">
      <c r="A741" s="116" t="s">
        <v>369</v>
      </c>
      <c r="B741" s="122" t="s">
        <v>370</v>
      </c>
      <c r="C741" s="15"/>
      <c r="D741" s="35"/>
      <c r="E741" s="141">
        <v>1</v>
      </c>
      <c r="F741" s="142"/>
      <c r="G741" s="143">
        <f t="shared" si="585"/>
        <v>1</v>
      </c>
      <c r="H741" s="141">
        <v>1</v>
      </c>
      <c r="I741" s="146" t="s">
        <v>226</v>
      </c>
      <c r="J741" s="144">
        <f>SUMIF(exportMMB!D:D,budgetMMB!A741,exportMMB!F:F)</f>
        <v>0</v>
      </c>
      <c r="K741" s="64">
        <f t="shared" si="586"/>
        <v>0</v>
      </c>
      <c r="N741" s="13">
        <f t="shared" si="587"/>
        <v>0</v>
      </c>
      <c r="O741" s="13">
        <f t="shared" si="588"/>
        <v>0</v>
      </c>
      <c r="P741" s="13">
        <f t="shared" si="589"/>
        <v>0</v>
      </c>
      <c r="Q741" s="13">
        <f t="shared" si="590"/>
        <v>0</v>
      </c>
      <c r="R741" s="13">
        <f t="shared" si="591"/>
        <v>0</v>
      </c>
      <c r="S741" s="14">
        <f t="shared" si="592"/>
        <v>0</v>
      </c>
      <c r="T741" s="86"/>
      <c r="U741" s="64">
        <f t="shared" si="593"/>
        <v>0</v>
      </c>
      <c r="V741" s="103"/>
      <c r="W741" s="103"/>
      <c r="X741" s="103"/>
      <c r="Y741" s="103"/>
      <c r="Z741" s="105">
        <f t="shared" si="575"/>
        <v>0</v>
      </c>
      <c r="AA741" s="111"/>
    </row>
    <row r="742" spans="1:27" x14ac:dyDescent="0.2">
      <c r="A742" s="116">
        <v>6566</v>
      </c>
      <c r="B742" s="122" t="s">
        <v>926</v>
      </c>
      <c r="C742" s="15"/>
      <c r="D742" s="35"/>
      <c r="E742" s="141">
        <v>1</v>
      </c>
      <c r="F742" s="142"/>
      <c r="G742" s="143">
        <f t="shared" si="585"/>
        <v>1</v>
      </c>
      <c r="H742" s="141">
        <v>1</v>
      </c>
      <c r="I742" s="146" t="s">
        <v>226</v>
      </c>
      <c r="J742" s="144">
        <f>SUMIF(exportMMB!D:D,budgetMMB!A742,exportMMB!F:F)</f>
        <v>0</v>
      </c>
      <c r="K742" s="64">
        <f t="shared" si="586"/>
        <v>0</v>
      </c>
      <c r="N742" s="13">
        <f t="shared" si="587"/>
        <v>0</v>
      </c>
      <c r="O742" s="13">
        <f t="shared" si="588"/>
        <v>0</v>
      </c>
      <c r="P742" s="13">
        <f t="shared" si="589"/>
        <v>0</v>
      </c>
      <c r="Q742" s="13">
        <f t="shared" si="590"/>
        <v>0</v>
      </c>
      <c r="R742" s="13">
        <f t="shared" si="591"/>
        <v>0</v>
      </c>
      <c r="S742" s="14">
        <f t="shared" si="592"/>
        <v>0</v>
      </c>
      <c r="T742" s="86"/>
      <c r="U742" s="64">
        <f t="shared" si="593"/>
        <v>0</v>
      </c>
      <c r="V742" s="103"/>
      <c r="W742" s="103"/>
      <c r="X742" s="103"/>
      <c r="Y742" s="103"/>
      <c r="Z742" s="105">
        <f t="shared" si="575"/>
        <v>0</v>
      </c>
      <c r="AA742" s="111"/>
    </row>
    <row r="743" spans="1:27" x14ac:dyDescent="0.2">
      <c r="A743" s="116" t="s">
        <v>95</v>
      </c>
      <c r="B743" s="122" t="s">
        <v>94</v>
      </c>
      <c r="C743" s="15"/>
      <c r="D743" s="35"/>
      <c r="E743" s="141">
        <v>1</v>
      </c>
      <c r="F743" s="142"/>
      <c r="G743" s="143">
        <f t="shared" ref="G743:G744" si="594">SUM(D743:F743)</f>
        <v>1</v>
      </c>
      <c r="H743" s="141">
        <v>1</v>
      </c>
      <c r="I743" s="146" t="s">
        <v>226</v>
      </c>
      <c r="J743" s="144">
        <f>SUMIF(exportMMB!D:D,budgetMMB!A743,exportMMB!F:F)</f>
        <v>0</v>
      </c>
      <c r="K743" s="64">
        <f t="shared" si="586"/>
        <v>0</v>
      </c>
      <c r="N743" s="13">
        <f t="shared" si="587"/>
        <v>0</v>
      </c>
      <c r="O743" s="13">
        <f t="shared" si="588"/>
        <v>0</v>
      </c>
      <c r="P743" s="13">
        <f t="shared" si="589"/>
        <v>0</v>
      </c>
      <c r="Q743" s="13">
        <f t="shared" si="590"/>
        <v>0</v>
      </c>
      <c r="R743" s="13">
        <f t="shared" si="591"/>
        <v>0</v>
      </c>
      <c r="S743" s="14">
        <f t="shared" si="592"/>
        <v>0</v>
      </c>
      <c r="T743" s="86"/>
      <c r="U743" s="64">
        <f t="shared" si="593"/>
        <v>0</v>
      </c>
      <c r="V743" s="103"/>
      <c r="W743" s="103"/>
      <c r="X743" s="103"/>
      <c r="Y743" s="103"/>
      <c r="Z743" s="105">
        <f t="shared" si="575"/>
        <v>0</v>
      </c>
      <c r="AA743" s="111"/>
    </row>
    <row r="744" spans="1:27" x14ac:dyDescent="0.2">
      <c r="A744" s="116" t="s">
        <v>644</v>
      </c>
      <c r="B744" s="122" t="s">
        <v>645</v>
      </c>
      <c r="C744" s="15"/>
      <c r="E744" s="141">
        <v>1</v>
      </c>
      <c r="F744" s="142"/>
      <c r="G744" s="143">
        <f t="shared" si="594"/>
        <v>1</v>
      </c>
      <c r="H744" s="141">
        <v>1</v>
      </c>
      <c r="I744" s="142" t="s">
        <v>226</v>
      </c>
      <c r="J744" s="144">
        <f>SUMIF(exportMMB!D:D,budgetMMB!A744,exportMMB!F:F)</f>
        <v>0</v>
      </c>
      <c r="K744" s="64">
        <f t="shared" si="586"/>
        <v>0</v>
      </c>
      <c r="N744" s="13">
        <f t="shared" si="587"/>
        <v>0</v>
      </c>
      <c r="O744" s="13">
        <f t="shared" si="588"/>
        <v>0</v>
      </c>
      <c r="P744" s="13">
        <f t="shared" si="589"/>
        <v>0</v>
      </c>
      <c r="Q744" s="13">
        <f t="shared" si="590"/>
        <v>0</v>
      </c>
      <c r="R744" s="13">
        <f t="shared" si="591"/>
        <v>0</v>
      </c>
      <c r="S744" s="14">
        <f t="shared" si="592"/>
        <v>0</v>
      </c>
      <c r="T744" s="86"/>
      <c r="U744" s="64">
        <f t="shared" si="593"/>
        <v>0</v>
      </c>
      <c r="V744" s="103"/>
      <c r="W744" s="103"/>
      <c r="X744" s="103"/>
      <c r="Y744" s="103"/>
      <c r="Z744" s="105">
        <f t="shared" si="575"/>
        <v>0</v>
      </c>
      <c r="AA744" s="103">
        <f t="shared" ref="AA744" si="595">U744</f>
        <v>0</v>
      </c>
    </row>
    <row r="745" spans="1:27" x14ac:dyDescent="0.2">
      <c r="A745" s="116"/>
      <c r="B745" s="124" t="s">
        <v>265</v>
      </c>
      <c r="C745" s="15"/>
      <c r="D745" s="35"/>
      <c r="E745" s="141"/>
      <c r="F745" s="142"/>
      <c r="G745" s="143"/>
      <c r="H745" s="141"/>
      <c r="I745" s="146"/>
      <c r="J745" s="144"/>
      <c r="K745" s="66">
        <f>SUM(K736:K744)</f>
        <v>0</v>
      </c>
      <c r="L745" s="22"/>
      <c r="M745" s="22"/>
      <c r="N745" s="22">
        <f t="shared" ref="N745:Y745" si="596">SUM(N736:N744)</f>
        <v>0</v>
      </c>
      <c r="O745" s="22">
        <f t="shared" si="596"/>
        <v>0</v>
      </c>
      <c r="P745" s="22">
        <f t="shared" si="596"/>
        <v>0</v>
      </c>
      <c r="Q745" s="22">
        <f t="shared" si="596"/>
        <v>0</v>
      </c>
      <c r="R745" s="22">
        <f t="shared" si="596"/>
        <v>0</v>
      </c>
      <c r="S745" s="23">
        <f t="shared" si="596"/>
        <v>0</v>
      </c>
      <c r="T745" s="85">
        <f t="shared" si="596"/>
        <v>0</v>
      </c>
      <c r="U745" s="66">
        <f t="shared" si="596"/>
        <v>0</v>
      </c>
      <c r="V745" s="112">
        <f t="shared" si="596"/>
        <v>0</v>
      </c>
      <c r="W745" s="112">
        <f t="shared" si="596"/>
        <v>0</v>
      </c>
      <c r="X745" s="112"/>
      <c r="Y745" s="112">
        <f t="shared" si="596"/>
        <v>0</v>
      </c>
      <c r="Z745" s="66">
        <f>SUM(Z736:Z744)</f>
        <v>0</v>
      </c>
      <c r="AA745" s="112">
        <f>SUM(AA736:AA744)</f>
        <v>0</v>
      </c>
    </row>
    <row r="746" spans="1:27" x14ac:dyDescent="0.2">
      <c r="A746" s="62"/>
      <c r="B746" s="122"/>
      <c r="C746" s="15"/>
      <c r="E746" s="141"/>
      <c r="F746" s="142"/>
      <c r="G746" s="143"/>
      <c r="H746" s="141"/>
      <c r="I746" s="146"/>
      <c r="J746" s="144"/>
      <c r="T746" s="86"/>
      <c r="U746" s="64"/>
      <c r="V746" s="103"/>
      <c r="W746" s="103"/>
      <c r="X746" s="103"/>
      <c r="Y746" s="103"/>
      <c r="Z746" s="105">
        <f t="shared" si="575"/>
        <v>0</v>
      </c>
      <c r="AA746" s="103"/>
    </row>
    <row r="747" spans="1:27" x14ac:dyDescent="0.2">
      <c r="A747" s="118" t="s">
        <v>217</v>
      </c>
      <c r="B747" s="98" t="s">
        <v>256</v>
      </c>
      <c r="C747" s="15"/>
      <c r="D747" s="44"/>
      <c r="E747" s="141"/>
      <c r="F747" s="142"/>
      <c r="G747" s="143"/>
      <c r="H747" s="141"/>
      <c r="I747" s="146"/>
      <c r="J747" s="144"/>
      <c r="P747" s="13"/>
      <c r="T747" s="86"/>
      <c r="U747" s="64"/>
      <c r="V747" s="103"/>
      <c r="W747" s="103"/>
      <c r="X747" s="103"/>
      <c r="Y747" s="103"/>
      <c r="Z747" s="105">
        <f t="shared" si="575"/>
        <v>0</v>
      </c>
      <c r="AA747" s="103"/>
    </row>
    <row r="748" spans="1:27" x14ac:dyDescent="0.2">
      <c r="A748" s="116">
        <v>6640</v>
      </c>
      <c r="B748" s="122" t="s">
        <v>88</v>
      </c>
      <c r="C748" s="15"/>
      <c r="E748" s="141">
        <v>1</v>
      </c>
      <c r="F748" s="142"/>
      <c r="G748" s="143">
        <f t="shared" ref="G748" si="597">SUM(D748:F748)</f>
        <v>1</v>
      </c>
      <c r="H748" s="141">
        <v>1</v>
      </c>
      <c r="I748" s="146" t="s">
        <v>226</v>
      </c>
      <c r="J748" s="144">
        <f>SUMIF(exportMMB!D:D,budgetMMB!A748,exportMMB!F:F)</f>
        <v>0</v>
      </c>
      <c r="K748" s="64">
        <f t="shared" ref="K748:K758" si="598">G748*H748*J748</f>
        <v>0</v>
      </c>
      <c r="N748" s="13">
        <f t="shared" ref="N748:N758" si="599">L748+M748</f>
        <v>0</v>
      </c>
      <c r="O748" s="13">
        <f t="shared" ref="O748:O758" si="600">MAX(K748-N748,0)</f>
        <v>0</v>
      </c>
      <c r="P748" s="13">
        <f t="shared" ref="P748:P758" si="601">N748+O748</f>
        <v>0</v>
      </c>
      <c r="Q748" s="13">
        <f t="shared" ref="Q748:Q758" si="602">K748-P748</f>
        <v>0</v>
      </c>
      <c r="R748" s="13">
        <f t="shared" ref="R748:R758" si="603">S748-K748</f>
        <v>0</v>
      </c>
      <c r="S748" s="14">
        <f t="shared" ref="S748:S758" si="604">K748</f>
        <v>0</v>
      </c>
      <c r="T748" s="86"/>
      <c r="U748" s="64">
        <f t="shared" ref="U748:U758" si="605">MAX(K748-SUM(V748:Y748),0)</f>
        <v>0</v>
      </c>
      <c r="V748" s="103"/>
      <c r="W748" s="103"/>
      <c r="X748" s="103"/>
      <c r="Y748" s="103"/>
      <c r="Z748" s="105">
        <f t="shared" si="575"/>
        <v>0</v>
      </c>
      <c r="AA748" s="111"/>
    </row>
    <row r="749" spans="1:27" x14ac:dyDescent="0.2">
      <c r="A749" s="116" t="s">
        <v>635</v>
      </c>
      <c r="B749" s="122" t="s">
        <v>564</v>
      </c>
      <c r="C749" s="15"/>
      <c r="E749" s="141">
        <v>1</v>
      </c>
      <c r="F749" s="142"/>
      <c r="G749" s="143">
        <f t="shared" ref="G749:G754" si="606">SUM(D749:F749)</f>
        <v>1</v>
      </c>
      <c r="H749" s="141">
        <v>1</v>
      </c>
      <c r="I749" s="142" t="s">
        <v>226</v>
      </c>
      <c r="J749" s="144">
        <f>SUMIF(exportMMB!D:D,budgetMMB!A749,exportMMB!F:F)</f>
        <v>0</v>
      </c>
      <c r="K749" s="64">
        <f t="shared" si="598"/>
        <v>0</v>
      </c>
      <c r="N749" s="13">
        <f t="shared" si="599"/>
        <v>0</v>
      </c>
      <c r="O749" s="13">
        <f t="shared" si="600"/>
        <v>0</v>
      </c>
      <c r="P749" s="13">
        <f t="shared" si="601"/>
        <v>0</v>
      </c>
      <c r="Q749" s="13">
        <f t="shared" si="602"/>
        <v>0</v>
      </c>
      <c r="R749" s="13">
        <f t="shared" si="603"/>
        <v>0</v>
      </c>
      <c r="S749" s="14">
        <f t="shared" si="604"/>
        <v>0</v>
      </c>
      <c r="T749" s="86"/>
      <c r="U749" s="64">
        <f t="shared" si="605"/>
        <v>0</v>
      </c>
      <c r="V749" s="103"/>
      <c r="W749" s="103"/>
      <c r="X749" s="103"/>
      <c r="Y749" s="103"/>
      <c r="Z749" s="105">
        <f t="shared" si="575"/>
        <v>0</v>
      </c>
      <c r="AA749" s="111"/>
    </row>
    <row r="750" spans="1:27" x14ac:dyDescent="0.2">
      <c r="A750" s="116" t="s">
        <v>907</v>
      </c>
      <c r="B750" s="122" t="s">
        <v>908</v>
      </c>
      <c r="C750" s="15"/>
      <c r="E750" s="141">
        <v>1</v>
      </c>
      <c r="F750" s="142"/>
      <c r="G750" s="143">
        <f t="shared" si="606"/>
        <v>1</v>
      </c>
      <c r="H750" s="141">
        <v>1</v>
      </c>
      <c r="I750" s="142" t="s">
        <v>226</v>
      </c>
      <c r="J750" s="144">
        <f>SUMIF(exportMMB!D:D,budgetMMB!A750,exportMMB!F:F)</f>
        <v>0</v>
      </c>
      <c r="K750" s="64">
        <f t="shared" si="598"/>
        <v>0</v>
      </c>
      <c r="N750" s="13">
        <f t="shared" si="599"/>
        <v>0</v>
      </c>
      <c r="O750" s="13">
        <f t="shared" si="600"/>
        <v>0</v>
      </c>
      <c r="P750" s="13">
        <f t="shared" si="601"/>
        <v>0</v>
      </c>
      <c r="Q750" s="13">
        <f t="shared" si="602"/>
        <v>0</v>
      </c>
      <c r="R750" s="13">
        <f t="shared" si="603"/>
        <v>0</v>
      </c>
      <c r="S750" s="14">
        <f t="shared" si="604"/>
        <v>0</v>
      </c>
      <c r="T750" s="86"/>
      <c r="U750" s="64">
        <f t="shared" si="605"/>
        <v>0</v>
      </c>
      <c r="V750" s="103"/>
      <c r="W750" s="103"/>
      <c r="X750" s="103"/>
      <c r="Y750" s="103"/>
      <c r="Z750" s="105">
        <f t="shared" ref="Z750" si="607">K750-SUM(U750:Y750)</f>
        <v>0</v>
      </c>
      <c r="AA750" s="103">
        <f t="shared" ref="AA750" si="608">U750</f>
        <v>0</v>
      </c>
    </row>
    <row r="751" spans="1:27" x14ac:dyDescent="0.2">
      <c r="A751" s="116" t="s">
        <v>735</v>
      </c>
      <c r="B751" s="122" t="s">
        <v>733</v>
      </c>
      <c r="C751" s="15"/>
      <c r="D751" s="52"/>
      <c r="E751" s="141">
        <v>1</v>
      </c>
      <c r="F751" s="142"/>
      <c r="G751" s="143">
        <f t="shared" si="606"/>
        <v>1</v>
      </c>
      <c r="H751" s="141">
        <v>1</v>
      </c>
      <c r="I751" s="142" t="s">
        <v>226</v>
      </c>
      <c r="J751" s="144">
        <f>SUMIF(exportMMB!D:D,budgetMMB!A751,exportMMB!F:F)</f>
        <v>0</v>
      </c>
      <c r="K751" s="64">
        <f t="shared" si="598"/>
        <v>0</v>
      </c>
      <c r="N751" s="13">
        <f t="shared" si="599"/>
        <v>0</v>
      </c>
      <c r="O751" s="13">
        <f t="shared" si="600"/>
        <v>0</v>
      </c>
      <c r="P751" s="13">
        <f t="shared" si="601"/>
        <v>0</v>
      </c>
      <c r="Q751" s="13">
        <f t="shared" si="602"/>
        <v>0</v>
      </c>
      <c r="R751" s="13">
        <f t="shared" si="603"/>
        <v>0</v>
      </c>
      <c r="S751" s="14">
        <f t="shared" si="604"/>
        <v>0</v>
      </c>
      <c r="T751" s="86"/>
      <c r="U751" s="64">
        <f t="shared" si="605"/>
        <v>0</v>
      </c>
      <c r="V751" s="103"/>
      <c r="W751" s="103"/>
      <c r="X751" s="103"/>
      <c r="Y751" s="103"/>
      <c r="Z751" s="105">
        <f t="shared" si="575"/>
        <v>0</v>
      </c>
      <c r="AA751" s="111"/>
    </row>
    <row r="752" spans="1:27" x14ac:dyDescent="0.2">
      <c r="A752" s="116" t="s">
        <v>366</v>
      </c>
      <c r="B752" s="122" t="s">
        <v>734</v>
      </c>
      <c r="C752" s="15"/>
      <c r="E752" s="141">
        <v>1</v>
      </c>
      <c r="F752" s="142"/>
      <c r="G752" s="143">
        <f t="shared" si="606"/>
        <v>1</v>
      </c>
      <c r="H752" s="141">
        <v>1</v>
      </c>
      <c r="I752" s="142" t="s">
        <v>226</v>
      </c>
      <c r="J752" s="144">
        <f>SUMIF(exportMMB!D:D,budgetMMB!A752,exportMMB!F:F)</f>
        <v>0</v>
      </c>
      <c r="K752" s="64">
        <f t="shared" si="598"/>
        <v>0</v>
      </c>
      <c r="N752" s="13">
        <f t="shared" si="599"/>
        <v>0</v>
      </c>
      <c r="O752" s="13">
        <f t="shared" si="600"/>
        <v>0</v>
      </c>
      <c r="P752" s="13">
        <f t="shared" si="601"/>
        <v>0</v>
      </c>
      <c r="Q752" s="13">
        <f t="shared" si="602"/>
        <v>0</v>
      </c>
      <c r="R752" s="13">
        <f t="shared" si="603"/>
        <v>0</v>
      </c>
      <c r="S752" s="14">
        <f t="shared" si="604"/>
        <v>0</v>
      </c>
      <c r="T752" s="86"/>
      <c r="U752" s="64">
        <f t="shared" si="605"/>
        <v>0</v>
      </c>
      <c r="V752" s="103"/>
      <c r="W752" s="103"/>
      <c r="X752" s="103"/>
      <c r="Y752" s="103"/>
      <c r="Z752" s="105">
        <f t="shared" si="575"/>
        <v>0</v>
      </c>
      <c r="AA752" s="111"/>
    </row>
    <row r="753" spans="1:27" x14ac:dyDescent="0.2">
      <c r="A753" s="116">
        <v>6663</v>
      </c>
      <c r="B753" s="122" t="s">
        <v>89</v>
      </c>
      <c r="C753" s="15"/>
      <c r="E753" s="141">
        <v>1</v>
      </c>
      <c r="F753" s="142"/>
      <c r="G753" s="143">
        <f t="shared" si="606"/>
        <v>1</v>
      </c>
      <c r="H753" s="141">
        <v>1</v>
      </c>
      <c r="I753" s="142" t="s">
        <v>226</v>
      </c>
      <c r="J753" s="144">
        <f>SUMIF(exportMMB!D:D,budgetMMB!A753,exportMMB!F:F)</f>
        <v>0</v>
      </c>
      <c r="K753" s="64">
        <f t="shared" si="598"/>
        <v>0</v>
      </c>
      <c r="N753" s="13">
        <f t="shared" si="599"/>
        <v>0</v>
      </c>
      <c r="O753" s="13">
        <f t="shared" si="600"/>
        <v>0</v>
      </c>
      <c r="P753" s="13">
        <f t="shared" si="601"/>
        <v>0</v>
      </c>
      <c r="Q753" s="13">
        <f t="shared" si="602"/>
        <v>0</v>
      </c>
      <c r="R753" s="13">
        <f t="shared" si="603"/>
        <v>0</v>
      </c>
      <c r="S753" s="14">
        <f t="shared" si="604"/>
        <v>0</v>
      </c>
      <c r="T753" s="86"/>
      <c r="U753" s="64">
        <f t="shared" si="605"/>
        <v>0</v>
      </c>
      <c r="V753" s="103"/>
      <c r="W753" s="103"/>
      <c r="X753" s="103"/>
      <c r="Y753" s="103"/>
      <c r="Z753" s="105">
        <f t="shared" si="575"/>
        <v>0</v>
      </c>
      <c r="AA753" s="111"/>
    </row>
    <row r="754" spans="1:27" x14ac:dyDescent="0.2">
      <c r="A754" s="116">
        <v>6664</v>
      </c>
      <c r="B754" s="122" t="s">
        <v>732</v>
      </c>
      <c r="C754" s="15"/>
      <c r="E754" s="141">
        <v>1</v>
      </c>
      <c r="F754" s="142"/>
      <c r="G754" s="143">
        <f t="shared" si="606"/>
        <v>1</v>
      </c>
      <c r="H754" s="141">
        <v>1</v>
      </c>
      <c r="I754" s="142" t="s">
        <v>226</v>
      </c>
      <c r="J754" s="144">
        <f>SUMIF(exportMMB!D:D,budgetMMB!A754,exportMMB!F:F)</f>
        <v>0</v>
      </c>
      <c r="K754" s="64">
        <f t="shared" si="598"/>
        <v>0</v>
      </c>
      <c r="N754" s="13">
        <f t="shared" si="599"/>
        <v>0</v>
      </c>
      <c r="O754" s="13">
        <f t="shared" si="600"/>
        <v>0</v>
      </c>
      <c r="P754" s="13">
        <f t="shared" si="601"/>
        <v>0</v>
      </c>
      <c r="Q754" s="13">
        <f t="shared" si="602"/>
        <v>0</v>
      </c>
      <c r="R754" s="13">
        <f t="shared" si="603"/>
        <v>0</v>
      </c>
      <c r="S754" s="14">
        <f t="shared" si="604"/>
        <v>0</v>
      </c>
      <c r="T754" s="86"/>
      <c r="U754" s="64">
        <f t="shared" si="605"/>
        <v>0</v>
      </c>
      <c r="V754" s="103"/>
      <c r="W754" s="103"/>
      <c r="X754" s="103"/>
      <c r="Y754" s="103"/>
      <c r="Z754" s="105">
        <f t="shared" si="575"/>
        <v>0</v>
      </c>
      <c r="AA754" s="111"/>
    </row>
    <row r="755" spans="1:27" x14ac:dyDescent="0.2">
      <c r="A755" s="116">
        <v>6668</v>
      </c>
      <c r="B755" s="122" t="s">
        <v>736</v>
      </c>
      <c r="C755" s="15"/>
      <c r="E755" s="141">
        <v>1</v>
      </c>
      <c r="F755" s="142"/>
      <c r="G755" s="143">
        <f t="shared" ref="G755:G758" si="609">SUM(D755:F755)</f>
        <v>1</v>
      </c>
      <c r="H755" s="141">
        <v>1</v>
      </c>
      <c r="I755" s="142" t="s">
        <v>226</v>
      </c>
      <c r="J755" s="144">
        <f>SUMIF(exportMMB!D:D,budgetMMB!A755,exportMMB!F:F)</f>
        <v>0</v>
      </c>
      <c r="K755" s="64">
        <f t="shared" si="598"/>
        <v>0</v>
      </c>
      <c r="N755" s="13">
        <f t="shared" si="599"/>
        <v>0</v>
      </c>
      <c r="O755" s="13">
        <f t="shared" si="600"/>
        <v>0</v>
      </c>
      <c r="P755" s="13">
        <f t="shared" si="601"/>
        <v>0</v>
      </c>
      <c r="Q755" s="13">
        <f t="shared" si="602"/>
        <v>0</v>
      </c>
      <c r="R755" s="13">
        <f t="shared" si="603"/>
        <v>0</v>
      </c>
      <c r="S755" s="14">
        <f t="shared" si="604"/>
        <v>0</v>
      </c>
      <c r="T755" s="86"/>
      <c r="U755" s="64">
        <f t="shared" si="605"/>
        <v>0</v>
      </c>
      <c r="V755" s="103"/>
      <c r="W755" s="103"/>
      <c r="X755" s="103"/>
      <c r="Y755" s="103"/>
      <c r="Z755" s="105">
        <f t="shared" si="575"/>
        <v>0</v>
      </c>
      <c r="AA755" s="111"/>
    </row>
    <row r="756" spans="1:27" x14ac:dyDescent="0.2">
      <c r="A756" s="116" t="s">
        <v>730</v>
      </c>
      <c r="B756" s="122" t="s">
        <v>731</v>
      </c>
      <c r="C756" s="15"/>
      <c r="E756" s="141">
        <v>1</v>
      </c>
      <c r="F756" s="142"/>
      <c r="G756" s="143">
        <f t="shared" si="609"/>
        <v>1</v>
      </c>
      <c r="H756" s="141">
        <v>1</v>
      </c>
      <c r="I756" s="142" t="s">
        <v>226</v>
      </c>
      <c r="J756" s="144">
        <f>SUMIF(exportMMB!D:D,budgetMMB!A756,exportMMB!F:F)</f>
        <v>0</v>
      </c>
      <c r="K756" s="64">
        <f t="shared" si="598"/>
        <v>0</v>
      </c>
      <c r="N756" s="13">
        <f t="shared" si="599"/>
        <v>0</v>
      </c>
      <c r="O756" s="13">
        <f t="shared" si="600"/>
        <v>0</v>
      </c>
      <c r="P756" s="13">
        <f t="shared" si="601"/>
        <v>0</v>
      </c>
      <c r="Q756" s="13">
        <f t="shared" si="602"/>
        <v>0</v>
      </c>
      <c r="R756" s="13">
        <f t="shared" si="603"/>
        <v>0</v>
      </c>
      <c r="S756" s="14">
        <f t="shared" si="604"/>
        <v>0</v>
      </c>
      <c r="T756" s="86"/>
      <c r="U756" s="64">
        <f t="shared" si="605"/>
        <v>0</v>
      </c>
      <c r="V756" s="103"/>
      <c r="W756" s="103"/>
      <c r="X756" s="103"/>
      <c r="Y756" s="103"/>
      <c r="Z756" s="105">
        <f t="shared" si="575"/>
        <v>0</v>
      </c>
      <c r="AA756" s="111"/>
    </row>
    <row r="757" spans="1:27" x14ac:dyDescent="0.2">
      <c r="A757" s="116">
        <v>6690</v>
      </c>
      <c r="B757" s="122" t="s">
        <v>90</v>
      </c>
      <c r="C757" s="15"/>
      <c r="E757" s="141">
        <v>1</v>
      </c>
      <c r="F757" s="142"/>
      <c r="G757" s="143">
        <f t="shared" si="609"/>
        <v>1</v>
      </c>
      <c r="H757" s="141">
        <v>1</v>
      </c>
      <c r="I757" s="142" t="s">
        <v>226</v>
      </c>
      <c r="J757" s="144">
        <f>SUMIF(exportMMB!D:D,budgetMMB!A757,exportMMB!F:F)</f>
        <v>0</v>
      </c>
      <c r="K757" s="64">
        <f t="shared" si="598"/>
        <v>0</v>
      </c>
      <c r="N757" s="13">
        <f t="shared" si="599"/>
        <v>0</v>
      </c>
      <c r="O757" s="13">
        <f t="shared" si="600"/>
        <v>0</v>
      </c>
      <c r="P757" s="13">
        <f t="shared" si="601"/>
        <v>0</v>
      </c>
      <c r="Q757" s="13">
        <f t="shared" si="602"/>
        <v>0</v>
      </c>
      <c r="R757" s="13">
        <f t="shared" si="603"/>
        <v>0</v>
      </c>
      <c r="S757" s="14">
        <f t="shared" si="604"/>
        <v>0</v>
      </c>
      <c r="T757" s="86"/>
      <c r="U757" s="64">
        <f t="shared" si="605"/>
        <v>0</v>
      </c>
      <c r="V757" s="103"/>
      <c r="W757" s="103"/>
      <c r="X757" s="103"/>
      <c r="Y757" s="103"/>
      <c r="Z757" s="105">
        <f t="shared" si="575"/>
        <v>0</v>
      </c>
      <c r="AA757" s="111"/>
    </row>
    <row r="758" spans="1:27" x14ac:dyDescent="0.2">
      <c r="A758" s="116" t="s">
        <v>634</v>
      </c>
      <c r="B758" s="122" t="s">
        <v>633</v>
      </c>
      <c r="C758" s="15"/>
      <c r="E758" s="141">
        <v>1</v>
      </c>
      <c r="F758" s="142"/>
      <c r="G758" s="143">
        <f t="shared" si="609"/>
        <v>1</v>
      </c>
      <c r="H758" s="141">
        <v>1</v>
      </c>
      <c r="I758" s="142" t="s">
        <v>226</v>
      </c>
      <c r="J758" s="144">
        <f>SUMIF(exportMMB!D:D,budgetMMB!A758,exportMMB!F:F)</f>
        <v>0</v>
      </c>
      <c r="K758" s="64">
        <f t="shared" si="598"/>
        <v>0</v>
      </c>
      <c r="N758" s="13">
        <f t="shared" si="599"/>
        <v>0</v>
      </c>
      <c r="O758" s="13">
        <f t="shared" si="600"/>
        <v>0</v>
      </c>
      <c r="P758" s="13">
        <f t="shared" si="601"/>
        <v>0</v>
      </c>
      <c r="Q758" s="13">
        <f t="shared" si="602"/>
        <v>0</v>
      </c>
      <c r="R758" s="13">
        <f t="shared" si="603"/>
        <v>0</v>
      </c>
      <c r="S758" s="14">
        <f t="shared" si="604"/>
        <v>0</v>
      </c>
      <c r="T758" s="86"/>
      <c r="U758" s="64">
        <f t="shared" si="605"/>
        <v>0</v>
      </c>
      <c r="V758" s="103"/>
      <c r="W758" s="103"/>
      <c r="X758" s="103"/>
      <c r="Y758" s="103"/>
      <c r="Z758" s="105">
        <f t="shared" si="575"/>
        <v>0</v>
      </c>
      <c r="AA758" s="111"/>
    </row>
    <row r="759" spans="1:27" x14ac:dyDescent="0.2">
      <c r="A759" s="116"/>
      <c r="B759" s="124" t="s">
        <v>265</v>
      </c>
      <c r="C759" s="15"/>
      <c r="D759" s="38"/>
      <c r="E759" s="141"/>
      <c r="F759" s="142"/>
      <c r="G759" s="143"/>
      <c r="H759" s="141"/>
      <c r="I759" s="142"/>
      <c r="J759" s="144"/>
      <c r="K759" s="66">
        <f>SUM(K748:K758)</f>
        <v>0</v>
      </c>
      <c r="L759" s="22"/>
      <c r="M759" s="22"/>
      <c r="N759" s="22">
        <f t="shared" ref="N759:Y759" si="610">SUM(N748:N758)</f>
        <v>0</v>
      </c>
      <c r="O759" s="22">
        <f t="shared" si="610"/>
        <v>0</v>
      </c>
      <c r="P759" s="22">
        <f t="shared" si="610"/>
        <v>0</v>
      </c>
      <c r="Q759" s="22">
        <f t="shared" si="610"/>
        <v>0</v>
      </c>
      <c r="R759" s="22">
        <f t="shared" si="610"/>
        <v>0</v>
      </c>
      <c r="S759" s="23">
        <f t="shared" si="610"/>
        <v>0</v>
      </c>
      <c r="T759" s="85">
        <f t="shared" si="610"/>
        <v>0</v>
      </c>
      <c r="U759" s="66">
        <f t="shared" si="610"/>
        <v>0</v>
      </c>
      <c r="V759" s="112">
        <f t="shared" si="610"/>
        <v>0</v>
      </c>
      <c r="W759" s="112">
        <f t="shared" si="610"/>
        <v>0</v>
      </c>
      <c r="X759" s="112"/>
      <c r="Y759" s="112">
        <f t="shared" si="610"/>
        <v>0</v>
      </c>
      <c r="Z759" s="66">
        <f>SUM(Z748:Z758)</f>
        <v>0</v>
      </c>
      <c r="AA759" s="112">
        <f>SUM(AA748:AA758)</f>
        <v>0</v>
      </c>
    </row>
    <row r="760" spans="1:27" x14ac:dyDescent="0.2">
      <c r="A760" s="116"/>
      <c r="B760" s="124"/>
      <c r="C760" s="15"/>
      <c r="D760" s="38"/>
      <c r="E760" s="141"/>
      <c r="F760" s="142"/>
      <c r="G760" s="143"/>
      <c r="H760" s="141"/>
      <c r="I760" s="145"/>
      <c r="J760" s="144"/>
      <c r="K760" s="66"/>
      <c r="P760" s="13"/>
      <c r="T760" s="86"/>
      <c r="U760" s="64"/>
      <c r="V760" s="103"/>
      <c r="W760" s="103"/>
      <c r="X760" s="103"/>
      <c r="Y760" s="103"/>
      <c r="AA760" s="103"/>
    </row>
    <row r="761" spans="1:27" x14ac:dyDescent="0.2">
      <c r="A761" s="118" t="s">
        <v>815</v>
      </c>
      <c r="B761" s="98" t="s">
        <v>816</v>
      </c>
      <c r="C761" s="15"/>
      <c r="D761" s="38"/>
      <c r="E761" s="141"/>
      <c r="F761" s="142"/>
      <c r="G761" s="143"/>
      <c r="H761" s="141"/>
      <c r="I761" s="145"/>
      <c r="J761" s="144"/>
      <c r="K761" s="66"/>
      <c r="P761" s="13"/>
      <c r="T761" s="86"/>
      <c r="U761" s="64"/>
      <c r="V761" s="103"/>
      <c r="W761" s="103"/>
      <c r="X761" s="103"/>
      <c r="Y761" s="103"/>
      <c r="AA761" s="103"/>
    </row>
    <row r="762" spans="1:27" x14ac:dyDescent="0.2">
      <c r="A762" s="116">
        <v>6701</v>
      </c>
      <c r="B762" s="122" t="s">
        <v>817</v>
      </c>
      <c r="C762" s="15"/>
      <c r="E762" s="141">
        <v>1</v>
      </c>
      <c r="F762" s="142"/>
      <c r="G762" s="143">
        <f t="shared" ref="G762:G764" si="611">SUM(D762:F762)</f>
        <v>1</v>
      </c>
      <c r="H762" s="141">
        <v>1</v>
      </c>
      <c r="I762" s="142" t="s">
        <v>226</v>
      </c>
      <c r="J762" s="144">
        <f>SUMIF(exportMMB!D:D,budgetMMB!A762,exportMMB!F:F)</f>
        <v>0</v>
      </c>
      <c r="K762" s="64">
        <f t="shared" ref="K762:K764" si="612">G762*H762*J762</f>
        <v>0</v>
      </c>
      <c r="N762" s="13">
        <f t="shared" ref="N762:N764" si="613">L762+M762</f>
        <v>0</v>
      </c>
      <c r="O762" s="13">
        <f t="shared" ref="O762:O764" si="614">MAX(K762-N762,0)</f>
        <v>0</v>
      </c>
      <c r="P762" s="13">
        <f t="shared" ref="P762:P764" si="615">N762+O762</f>
        <v>0</v>
      </c>
      <c r="Q762" s="13">
        <f t="shared" ref="Q762:Q764" si="616">K762-P762</f>
        <v>0</v>
      </c>
      <c r="R762" s="13">
        <f t="shared" ref="R762:R764" si="617">S762-K762</f>
        <v>0</v>
      </c>
      <c r="S762" s="14">
        <f t="shared" ref="S762:S764" si="618">K762</f>
        <v>0</v>
      </c>
      <c r="T762" s="86"/>
      <c r="U762" s="64">
        <f t="shared" ref="U762:U764" si="619">MAX(K762-SUM(V762:Y762),0)</f>
        <v>0</v>
      </c>
      <c r="V762" s="103"/>
      <c r="W762" s="103"/>
      <c r="X762" s="103"/>
      <c r="Y762" s="103"/>
      <c r="Z762" s="105">
        <f t="shared" ref="Z762:Z764" si="620">K762-SUM(U762:Y762)</f>
        <v>0</v>
      </c>
      <c r="AA762" s="111"/>
    </row>
    <row r="763" spans="1:27" x14ac:dyDescent="0.2">
      <c r="A763" s="116">
        <v>6702</v>
      </c>
      <c r="B763" s="122" t="s">
        <v>818</v>
      </c>
      <c r="C763" s="15"/>
      <c r="E763" s="141">
        <v>1</v>
      </c>
      <c r="F763" s="142"/>
      <c r="G763" s="143">
        <f t="shared" si="611"/>
        <v>1</v>
      </c>
      <c r="H763" s="141">
        <v>1</v>
      </c>
      <c r="I763" s="142" t="s">
        <v>226</v>
      </c>
      <c r="J763" s="144">
        <f>SUMIF(exportMMB!D:D,budgetMMB!A763,exportMMB!F:F)</f>
        <v>0</v>
      </c>
      <c r="K763" s="64">
        <f t="shared" si="612"/>
        <v>0</v>
      </c>
      <c r="N763" s="13">
        <f t="shared" si="613"/>
        <v>0</v>
      </c>
      <c r="O763" s="13">
        <f t="shared" si="614"/>
        <v>0</v>
      </c>
      <c r="P763" s="13">
        <f t="shared" si="615"/>
        <v>0</v>
      </c>
      <c r="Q763" s="13">
        <f t="shared" si="616"/>
        <v>0</v>
      </c>
      <c r="R763" s="13">
        <f t="shared" si="617"/>
        <v>0</v>
      </c>
      <c r="S763" s="14">
        <f t="shared" si="618"/>
        <v>0</v>
      </c>
      <c r="T763" s="86"/>
      <c r="U763" s="64">
        <f t="shared" si="619"/>
        <v>0</v>
      </c>
      <c r="V763" s="103"/>
      <c r="W763" s="103"/>
      <c r="X763" s="103"/>
      <c r="Y763" s="103"/>
      <c r="Z763" s="105">
        <f t="shared" si="620"/>
        <v>0</v>
      </c>
      <c r="AA763" s="111"/>
    </row>
    <row r="764" spans="1:27" x14ac:dyDescent="0.2">
      <c r="A764" s="116">
        <v>6704</v>
      </c>
      <c r="B764" s="122" t="s">
        <v>819</v>
      </c>
      <c r="C764" s="15"/>
      <c r="E764" s="141">
        <v>1</v>
      </c>
      <c r="F764" s="142"/>
      <c r="G764" s="143">
        <f t="shared" si="611"/>
        <v>1</v>
      </c>
      <c r="H764" s="141">
        <v>1</v>
      </c>
      <c r="I764" s="142" t="s">
        <v>226</v>
      </c>
      <c r="J764" s="144">
        <f>SUMIF(exportMMB!D:D,budgetMMB!A764,exportMMB!F:F)</f>
        <v>0</v>
      </c>
      <c r="K764" s="64">
        <f t="shared" si="612"/>
        <v>0</v>
      </c>
      <c r="N764" s="13">
        <f t="shared" si="613"/>
        <v>0</v>
      </c>
      <c r="O764" s="13">
        <f t="shared" si="614"/>
        <v>0</v>
      </c>
      <c r="P764" s="13">
        <f t="shared" si="615"/>
        <v>0</v>
      </c>
      <c r="Q764" s="13">
        <f t="shared" si="616"/>
        <v>0</v>
      </c>
      <c r="R764" s="13">
        <f t="shared" si="617"/>
        <v>0</v>
      </c>
      <c r="S764" s="14">
        <f t="shared" si="618"/>
        <v>0</v>
      </c>
      <c r="T764" s="86"/>
      <c r="U764" s="64">
        <f t="shared" si="619"/>
        <v>0</v>
      </c>
      <c r="V764" s="103"/>
      <c r="W764" s="103"/>
      <c r="X764" s="103"/>
      <c r="Y764" s="103"/>
      <c r="Z764" s="105">
        <f t="shared" si="620"/>
        <v>0</v>
      </c>
      <c r="AA764" s="111"/>
    </row>
    <row r="765" spans="1:27" x14ac:dyDescent="0.2">
      <c r="A765" s="116"/>
      <c r="B765" s="124" t="s">
        <v>265</v>
      </c>
      <c r="C765" s="15"/>
      <c r="D765" s="38"/>
      <c r="E765" s="141"/>
      <c r="F765" s="142"/>
      <c r="G765" s="143"/>
      <c r="H765" s="141"/>
      <c r="I765" s="142"/>
      <c r="J765" s="144"/>
      <c r="K765" s="66">
        <f>SUM(K762:K764)</f>
        <v>0</v>
      </c>
      <c r="L765" s="22"/>
      <c r="M765" s="22"/>
      <c r="N765" s="22">
        <f t="shared" ref="N765:AA765" si="621">SUM(N762:N764)</f>
        <v>0</v>
      </c>
      <c r="O765" s="22">
        <f t="shared" si="621"/>
        <v>0</v>
      </c>
      <c r="P765" s="22">
        <f t="shared" si="621"/>
        <v>0</v>
      </c>
      <c r="Q765" s="22">
        <f t="shared" si="621"/>
        <v>0</v>
      </c>
      <c r="R765" s="22">
        <f t="shared" si="621"/>
        <v>0</v>
      </c>
      <c r="S765" s="23">
        <f t="shared" si="621"/>
        <v>0</v>
      </c>
      <c r="T765" s="85">
        <f t="shared" si="621"/>
        <v>0</v>
      </c>
      <c r="U765" s="66">
        <f t="shared" si="621"/>
        <v>0</v>
      </c>
      <c r="V765" s="112">
        <f t="shared" si="621"/>
        <v>0</v>
      </c>
      <c r="W765" s="112">
        <f t="shared" si="621"/>
        <v>0</v>
      </c>
      <c r="X765" s="112"/>
      <c r="Y765" s="112">
        <f t="shared" si="621"/>
        <v>0</v>
      </c>
      <c r="Z765" s="66">
        <f>SUM(Z762:Z764)</f>
        <v>0</v>
      </c>
      <c r="AA765" s="112">
        <f t="shared" si="621"/>
        <v>0</v>
      </c>
    </row>
    <row r="766" spans="1:27" x14ac:dyDescent="0.2">
      <c r="A766" s="116"/>
      <c r="B766" s="124"/>
      <c r="C766" s="15"/>
      <c r="D766" s="38"/>
      <c r="E766" s="141"/>
      <c r="F766" s="142"/>
      <c r="G766" s="143"/>
      <c r="H766" s="141"/>
      <c r="I766" s="145"/>
      <c r="J766" s="144"/>
      <c r="K766" s="66"/>
      <c r="P766" s="13"/>
      <c r="T766" s="86"/>
      <c r="U766" s="64"/>
      <c r="V766" s="103"/>
      <c r="W766" s="103"/>
      <c r="X766" s="103"/>
      <c r="Y766" s="103"/>
      <c r="AA766" s="103"/>
    </row>
    <row r="767" spans="1:27" x14ac:dyDescent="0.2">
      <c r="A767" s="118" t="s">
        <v>215</v>
      </c>
      <c r="B767" s="98" t="s">
        <v>268</v>
      </c>
      <c r="C767" s="15"/>
      <c r="D767" s="38"/>
      <c r="E767" s="141"/>
      <c r="F767" s="142"/>
      <c r="G767" s="143"/>
      <c r="H767" s="141"/>
      <c r="I767" s="142"/>
      <c r="J767" s="144"/>
      <c r="K767" s="66"/>
      <c r="P767" s="13"/>
      <c r="T767" s="86"/>
      <c r="U767" s="64"/>
      <c r="V767" s="103"/>
      <c r="W767" s="103"/>
      <c r="X767" s="103"/>
      <c r="Y767" s="103"/>
      <c r="AA767" s="103"/>
    </row>
    <row r="768" spans="1:27" x14ac:dyDescent="0.2">
      <c r="A768" s="116">
        <v>7001</v>
      </c>
      <c r="B768" s="122" t="s">
        <v>927</v>
      </c>
      <c r="C768" s="15"/>
      <c r="D768" s="51"/>
      <c r="E768" s="141">
        <v>1</v>
      </c>
      <c r="F768" s="142"/>
      <c r="G768" s="143">
        <f t="shared" ref="G768" si="622">SUM(D768:F768)</f>
        <v>1</v>
      </c>
      <c r="H768" s="141">
        <v>1</v>
      </c>
      <c r="I768" s="142" t="s">
        <v>226</v>
      </c>
      <c r="J768" s="144">
        <f>SUMIF(exportMMB!A:A,budgetMMB!A768,exportMMB!F:F)</f>
        <v>0</v>
      </c>
      <c r="K768" s="64">
        <f>G768*H768*J768</f>
        <v>0</v>
      </c>
      <c r="N768" s="13">
        <f>L768+M768</f>
        <v>0</v>
      </c>
      <c r="O768" s="13">
        <f>MAX(K768-N768,0)</f>
        <v>0</v>
      </c>
      <c r="P768" s="13">
        <f>N768+O768</f>
        <v>0</v>
      </c>
      <c r="Q768" s="13">
        <f>K768-P768</f>
        <v>0</v>
      </c>
      <c r="R768" s="13">
        <f>S768-K768</f>
        <v>0</v>
      </c>
      <c r="S768" s="14">
        <f>K768</f>
        <v>0</v>
      </c>
      <c r="T768" s="86"/>
      <c r="U768" s="64">
        <f>MAX(K768-SUM(V768:Y768),0)</f>
        <v>0</v>
      </c>
      <c r="V768" s="103"/>
      <c r="W768" s="103"/>
      <c r="X768" s="103"/>
      <c r="Y768" s="103"/>
      <c r="Z768" s="105">
        <f t="shared" si="575"/>
        <v>0</v>
      </c>
      <c r="AA768" s="111"/>
    </row>
    <row r="769" spans="1:27" x14ac:dyDescent="0.2">
      <c r="A769" s="116">
        <v>7002</v>
      </c>
      <c r="B769" s="122" t="s">
        <v>928</v>
      </c>
      <c r="C769" s="15"/>
      <c r="E769" s="141">
        <v>1</v>
      </c>
      <c r="F769" s="142"/>
      <c r="G769" s="143">
        <f t="shared" ref="G769:G773" si="623">SUM(D769:F769)</f>
        <v>1</v>
      </c>
      <c r="H769" s="141">
        <v>1</v>
      </c>
      <c r="I769" s="142" t="s">
        <v>226</v>
      </c>
      <c r="J769" s="144">
        <f>SUMIF(exportMMB!A:A,budgetMMB!A769,exportMMB!F:F)</f>
        <v>0</v>
      </c>
      <c r="K769" s="64">
        <f>G769*H769*J769</f>
        <v>0</v>
      </c>
      <c r="N769" s="13">
        <f>L769+M769</f>
        <v>0</v>
      </c>
      <c r="O769" s="13">
        <f>MAX(K769-N769,0)</f>
        <v>0</v>
      </c>
      <c r="P769" s="13">
        <f>N769+O769</f>
        <v>0</v>
      </c>
      <c r="Q769" s="13">
        <f>K769-P769</f>
        <v>0</v>
      </c>
      <c r="R769" s="13">
        <f>S769-K769</f>
        <v>0</v>
      </c>
      <c r="S769" s="14">
        <f>K769</f>
        <v>0</v>
      </c>
      <c r="T769" s="86"/>
      <c r="U769" s="64">
        <f>MAX(K769-SUM(V769:Y769),0)</f>
        <v>0</v>
      </c>
      <c r="V769" s="103"/>
      <c r="W769" s="103"/>
      <c r="X769" s="103"/>
      <c r="Y769" s="103"/>
      <c r="Z769" s="105">
        <f t="shared" si="575"/>
        <v>0</v>
      </c>
      <c r="AA769" s="103">
        <f>AA59*0.075</f>
        <v>0</v>
      </c>
    </row>
    <row r="770" spans="1:27" x14ac:dyDescent="0.2">
      <c r="A770" s="116">
        <v>7003</v>
      </c>
      <c r="B770" s="122" t="s">
        <v>929</v>
      </c>
      <c r="C770" s="15"/>
      <c r="D770" s="51"/>
      <c r="E770" s="141">
        <v>1</v>
      </c>
      <c r="F770" s="142"/>
      <c r="G770" s="143">
        <f t="shared" si="623"/>
        <v>1</v>
      </c>
      <c r="H770" s="141">
        <v>1</v>
      </c>
      <c r="I770" s="142" t="s">
        <v>226</v>
      </c>
      <c r="J770" s="144">
        <f>SUMIF(exportMMB!A:A,budgetMMB!A770,exportMMB!F:F)</f>
        <v>0</v>
      </c>
      <c r="K770" s="64">
        <f>G770*H770*J770</f>
        <v>0</v>
      </c>
      <c r="N770" s="13">
        <f>L770+M770</f>
        <v>0</v>
      </c>
      <c r="O770" s="13">
        <f>MAX(K770-N770,0)</f>
        <v>0</v>
      </c>
      <c r="P770" s="13">
        <f>N770+O770</f>
        <v>0</v>
      </c>
      <c r="Q770" s="13">
        <f>K770-P770</f>
        <v>0</v>
      </c>
      <c r="R770" s="13">
        <f>S770-K770</f>
        <v>0</v>
      </c>
      <c r="S770" s="14">
        <f>K770</f>
        <v>0</v>
      </c>
      <c r="T770" s="86"/>
      <c r="U770" s="64">
        <f>MAX(K770-SUM(V770:Y770),0)</f>
        <v>0</v>
      </c>
      <c r="V770" s="103"/>
      <c r="W770" s="103"/>
      <c r="X770" s="103"/>
      <c r="Y770" s="103"/>
      <c r="Z770" s="105">
        <f t="shared" si="575"/>
        <v>0</v>
      </c>
      <c r="AA770" s="111"/>
    </row>
    <row r="771" spans="1:27" x14ac:dyDescent="0.2">
      <c r="A771" s="62"/>
      <c r="B771" s="124" t="s">
        <v>265</v>
      </c>
      <c r="C771" s="15"/>
      <c r="E771" s="141"/>
      <c r="F771" s="142"/>
      <c r="G771" s="143"/>
      <c r="H771" s="141"/>
      <c r="I771" s="141"/>
      <c r="J771" s="144"/>
      <c r="K771" s="66">
        <f t="shared" ref="K771:Z771" si="624">SUM(K768:K770)</f>
        <v>0</v>
      </c>
      <c r="L771" s="22"/>
      <c r="M771" s="22"/>
      <c r="N771" s="22">
        <f t="shared" si="624"/>
        <v>0</v>
      </c>
      <c r="O771" s="22">
        <f t="shared" si="624"/>
        <v>0</v>
      </c>
      <c r="P771" s="22">
        <f t="shared" si="624"/>
        <v>0</v>
      </c>
      <c r="Q771" s="22">
        <f t="shared" si="624"/>
        <v>0</v>
      </c>
      <c r="R771" s="22">
        <f t="shared" si="624"/>
        <v>0</v>
      </c>
      <c r="S771" s="23">
        <f t="shared" si="624"/>
        <v>0</v>
      </c>
      <c r="T771" s="85">
        <f t="shared" si="624"/>
        <v>0</v>
      </c>
      <c r="U771" s="66">
        <f t="shared" si="624"/>
        <v>0</v>
      </c>
      <c r="V771" s="112">
        <f t="shared" si="624"/>
        <v>0</v>
      </c>
      <c r="W771" s="112">
        <f t="shared" si="624"/>
        <v>0</v>
      </c>
      <c r="X771" s="112"/>
      <c r="Y771" s="112">
        <f t="shared" si="624"/>
        <v>0</v>
      </c>
      <c r="Z771" s="66">
        <f t="shared" si="624"/>
        <v>0</v>
      </c>
      <c r="AA771" s="112">
        <f t="shared" ref="AA771" si="625">SUM(AA768:AA770)</f>
        <v>0</v>
      </c>
    </row>
    <row r="772" spans="1:27" x14ac:dyDescent="0.2">
      <c r="A772" s="62"/>
      <c r="B772" s="122"/>
      <c r="C772" s="15"/>
      <c r="E772" s="141"/>
      <c r="F772" s="142"/>
      <c r="G772" s="143"/>
      <c r="H772" s="141"/>
      <c r="I772" s="141"/>
      <c r="J772" s="144"/>
      <c r="P772" s="13"/>
      <c r="T772" s="86"/>
      <c r="U772" s="64"/>
      <c r="V772" s="103"/>
      <c r="W772" s="103"/>
      <c r="X772" s="103"/>
      <c r="Y772" s="103"/>
      <c r="AA772" s="103"/>
    </row>
    <row r="773" spans="1:27" x14ac:dyDescent="0.2">
      <c r="A773" s="118" t="s">
        <v>216</v>
      </c>
      <c r="B773" s="98" t="s">
        <v>269</v>
      </c>
      <c r="C773" s="15"/>
      <c r="D773" s="51"/>
      <c r="E773" s="141">
        <v>1</v>
      </c>
      <c r="F773" s="142"/>
      <c r="G773" s="143">
        <f t="shared" si="623"/>
        <v>1</v>
      </c>
      <c r="H773" s="141">
        <v>1</v>
      </c>
      <c r="I773" s="142" t="s">
        <v>226</v>
      </c>
      <c r="J773" s="144">
        <f>SUMIF(exportMMB!A:A,budgetMMB!A773,exportMMB!F:F)</f>
        <v>0</v>
      </c>
      <c r="K773" s="64">
        <f>G773*H773*J773</f>
        <v>0</v>
      </c>
      <c r="N773" s="13">
        <f>L773+M773</f>
        <v>0</v>
      </c>
      <c r="O773" s="13">
        <f>MAX(K773-N773,0)</f>
        <v>0</v>
      </c>
      <c r="P773" s="13">
        <f>N773+O773</f>
        <v>0</v>
      </c>
      <c r="Q773" s="13">
        <f>K773-P773</f>
        <v>0</v>
      </c>
      <c r="R773" s="13">
        <f>S773-K773</f>
        <v>0</v>
      </c>
      <c r="S773" s="14">
        <f>K773</f>
        <v>0</v>
      </c>
      <c r="T773" s="86"/>
      <c r="U773" s="64">
        <f>MAX(K773-SUM(V773:Y773),0)</f>
        <v>0</v>
      </c>
      <c r="V773" s="103"/>
      <c r="W773" s="103"/>
      <c r="X773" s="103"/>
      <c r="Y773" s="103"/>
      <c r="Z773" s="105">
        <f t="shared" si="575"/>
        <v>0</v>
      </c>
      <c r="AA773" s="111"/>
    </row>
    <row r="774" spans="1:27" x14ac:dyDescent="0.2">
      <c r="A774" s="116"/>
      <c r="B774" s="124" t="s">
        <v>265</v>
      </c>
      <c r="C774" s="15"/>
      <c r="K774" s="66">
        <f t="shared" ref="K774:AA774" si="626">SUM(K773)</f>
        <v>0</v>
      </c>
      <c r="L774" s="22"/>
      <c r="M774" s="22"/>
      <c r="N774" s="22">
        <f t="shared" si="626"/>
        <v>0</v>
      </c>
      <c r="O774" s="22">
        <f t="shared" si="626"/>
        <v>0</v>
      </c>
      <c r="P774" s="22">
        <f t="shared" si="626"/>
        <v>0</v>
      </c>
      <c r="Q774" s="22">
        <f t="shared" si="626"/>
        <v>0</v>
      </c>
      <c r="R774" s="22">
        <f t="shared" si="626"/>
        <v>0</v>
      </c>
      <c r="S774" s="23">
        <f t="shared" si="626"/>
        <v>0</v>
      </c>
      <c r="T774" s="85">
        <f t="shared" si="626"/>
        <v>0</v>
      </c>
      <c r="U774" s="66">
        <f t="shared" si="626"/>
        <v>0</v>
      </c>
      <c r="V774" s="112">
        <f t="shared" si="626"/>
        <v>0</v>
      </c>
      <c r="W774" s="112">
        <f t="shared" si="626"/>
        <v>0</v>
      </c>
      <c r="X774" s="112"/>
      <c r="Y774" s="112">
        <f t="shared" si="626"/>
        <v>0</v>
      </c>
      <c r="Z774" s="66">
        <f t="shared" si="626"/>
        <v>0</v>
      </c>
      <c r="AA774" s="112">
        <f t="shared" si="626"/>
        <v>0</v>
      </c>
    </row>
    <row r="775" spans="1:27" x14ac:dyDescent="0.2">
      <c r="A775" s="62"/>
      <c r="B775" s="122"/>
      <c r="C775" s="15"/>
      <c r="T775" s="86"/>
      <c r="U775" s="64"/>
      <c r="V775" s="103"/>
      <c r="W775" s="103"/>
      <c r="X775" s="103"/>
      <c r="Y775" s="103"/>
      <c r="AA775" s="103"/>
    </row>
    <row r="776" spans="1:27" x14ac:dyDescent="0.2">
      <c r="A776" s="62"/>
      <c r="B776" s="122" t="s">
        <v>932</v>
      </c>
      <c r="C776" s="15"/>
      <c r="K776" s="64">
        <f>K89+K102+K115+K130+K165+K175</f>
        <v>0</v>
      </c>
      <c r="L776" s="41"/>
      <c r="M776" s="41"/>
      <c r="N776" s="41">
        <f t="shared" ref="N776:AA776" si="627">N89+N102+N115+N130+N165+N175</f>
        <v>0</v>
      </c>
      <c r="O776" s="41">
        <f t="shared" si="627"/>
        <v>0</v>
      </c>
      <c r="P776" s="41">
        <f t="shared" si="627"/>
        <v>0</v>
      </c>
      <c r="Q776" s="41">
        <f t="shared" si="627"/>
        <v>0</v>
      </c>
      <c r="R776" s="41">
        <f t="shared" si="627"/>
        <v>0</v>
      </c>
      <c r="S776" s="14">
        <f t="shared" si="627"/>
        <v>0</v>
      </c>
      <c r="T776" s="86">
        <f t="shared" si="627"/>
        <v>0</v>
      </c>
      <c r="U776" s="64">
        <f t="shared" si="627"/>
        <v>0</v>
      </c>
      <c r="V776" s="103">
        <f t="shared" si="627"/>
        <v>0</v>
      </c>
      <c r="W776" s="103">
        <f t="shared" si="627"/>
        <v>0</v>
      </c>
      <c r="X776" s="103"/>
      <c r="Y776" s="103">
        <f t="shared" si="627"/>
        <v>0</v>
      </c>
      <c r="Z776" s="64">
        <f t="shared" si="627"/>
        <v>0</v>
      </c>
      <c r="AA776" s="103">
        <f t="shared" si="627"/>
        <v>0</v>
      </c>
    </row>
    <row r="777" spans="1:27" x14ac:dyDescent="0.2">
      <c r="A777" s="62"/>
      <c r="B777" s="122" t="s">
        <v>270</v>
      </c>
      <c r="C777" s="15"/>
      <c r="K777" s="64">
        <f>K526+K505+K509+K500+K491+K473+K462+K444+K422+K407+K388+K368+K344+K326+K309+K291+K278+K251+K231+K215+K202</f>
        <v>0</v>
      </c>
      <c r="L777" s="41"/>
      <c r="M777" s="41"/>
      <c r="N777" s="41">
        <f t="shared" ref="N777:AA777" si="628">N526+N505+N509+N500+N491+N473+N462+N444+N422+N407+N388+N368+N344+N326+N309+N291+N278+N251+N231+N215+N202</f>
        <v>0</v>
      </c>
      <c r="O777" s="41">
        <f t="shared" si="628"/>
        <v>0</v>
      </c>
      <c r="P777" s="41">
        <f t="shared" si="628"/>
        <v>0</v>
      </c>
      <c r="Q777" s="41">
        <f t="shared" si="628"/>
        <v>0</v>
      </c>
      <c r="R777" s="41">
        <f t="shared" si="628"/>
        <v>0</v>
      </c>
      <c r="S777" s="14">
        <f t="shared" si="628"/>
        <v>0</v>
      </c>
      <c r="T777" s="86">
        <f t="shared" si="628"/>
        <v>0</v>
      </c>
      <c r="U777" s="64">
        <f t="shared" si="628"/>
        <v>0</v>
      </c>
      <c r="V777" s="103">
        <f t="shared" si="628"/>
        <v>0</v>
      </c>
      <c r="W777" s="103">
        <f t="shared" si="628"/>
        <v>0</v>
      </c>
      <c r="X777" s="103"/>
      <c r="Y777" s="103">
        <f t="shared" si="628"/>
        <v>0</v>
      </c>
      <c r="Z777" s="64">
        <f t="shared" si="628"/>
        <v>0</v>
      </c>
      <c r="AA777" s="103">
        <f t="shared" si="628"/>
        <v>0</v>
      </c>
    </row>
    <row r="778" spans="1:27" x14ac:dyDescent="0.2">
      <c r="A778" s="62"/>
      <c r="B778" s="122" t="s">
        <v>266</v>
      </c>
      <c r="C778" s="15"/>
      <c r="K778" s="64">
        <f t="shared" ref="K778:Z778" si="629">K703+K698+K687+K663+K653+K639</f>
        <v>0</v>
      </c>
      <c r="L778" s="41"/>
      <c r="M778" s="41"/>
      <c r="N778" s="41">
        <f t="shared" si="629"/>
        <v>0</v>
      </c>
      <c r="O778" s="41">
        <f t="shared" si="629"/>
        <v>0</v>
      </c>
      <c r="P778" s="41">
        <f t="shared" si="629"/>
        <v>0</v>
      </c>
      <c r="Q778" s="41">
        <f t="shared" si="629"/>
        <v>0</v>
      </c>
      <c r="R778" s="41">
        <f t="shared" si="629"/>
        <v>0</v>
      </c>
      <c r="S778" s="14">
        <f t="shared" si="629"/>
        <v>0</v>
      </c>
      <c r="T778" s="86">
        <f t="shared" si="629"/>
        <v>0</v>
      </c>
      <c r="U778" s="64">
        <f t="shared" si="629"/>
        <v>0</v>
      </c>
      <c r="V778" s="103">
        <f t="shared" si="629"/>
        <v>0</v>
      </c>
      <c r="W778" s="103">
        <f t="shared" si="629"/>
        <v>0</v>
      </c>
      <c r="X778" s="103"/>
      <c r="Y778" s="103">
        <f t="shared" si="629"/>
        <v>0</v>
      </c>
      <c r="Z778" s="64">
        <f t="shared" si="629"/>
        <v>0</v>
      </c>
      <c r="AA778" s="103">
        <f>AA703+AA698+AA687+AA663+AA653+AA639</f>
        <v>0</v>
      </c>
    </row>
    <row r="779" spans="1:27" x14ac:dyDescent="0.2">
      <c r="A779" s="62"/>
      <c r="B779" s="122" t="s">
        <v>896</v>
      </c>
      <c r="C779" s="15"/>
      <c r="K779" s="64">
        <f>K545+K559+K572+K599+K615</f>
        <v>0</v>
      </c>
      <c r="L779" s="41"/>
      <c r="M779" s="41"/>
      <c r="N779" s="41">
        <f t="shared" ref="N779:AA779" si="630">N545+N559+N572+N599+N615</f>
        <v>0</v>
      </c>
      <c r="O779" s="41">
        <f t="shared" si="630"/>
        <v>0</v>
      </c>
      <c r="P779" s="41">
        <f t="shared" si="630"/>
        <v>0</v>
      </c>
      <c r="Q779" s="41">
        <f t="shared" si="630"/>
        <v>0</v>
      </c>
      <c r="R779" s="41">
        <f t="shared" si="630"/>
        <v>0</v>
      </c>
      <c r="S779" s="14">
        <f t="shared" si="630"/>
        <v>0</v>
      </c>
      <c r="T779" s="86">
        <f t="shared" si="630"/>
        <v>0</v>
      </c>
      <c r="U779" s="64">
        <f t="shared" si="630"/>
        <v>0</v>
      </c>
      <c r="V779" s="103">
        <f t="shared" si="630"/>
        <v>0</v>
      </c>
      <c r="W779" s="103">
        <f t="shared" si="630"/>
        <v>0</v>
      </c>
      <c r="X779" s="103"/>
      <c r="Y779" s="103">
        <f t="shared" si="630"/>
        <v>0</v>
      </c>
      <c r="Z779" s="64">
        <f t="shared" si="630"/>
        <v>0</v>
      </c>
      <c r="AA779" s="103">
        <f t="shared" si="630"/>
        <v>0</v>
      </c>
    </row>
    <row r="780" spans="1:27" x14ac:dyDescent="0.2">
      <c r="A780" s="62"/>
      <c r="B780" s="122" t="s">
        <v>551</v>
      </c>
      <c r="C780" s="15"/>
      <c r="K780" s="64">
        <f>K771+K759+K745+K733+K765</f>
        <v>0</v>
      </c>
      <c r="L780" s="41"/>
      <c r="M780" s="41"/>
      <c r="N780" s="41">
        <f t="shared" ref="N780:AA780" si="631">N771+N759+N745+N733+N765</f>
        <v>0</v>
      </c>
      <c r="O780" s="41">
        <f t="shared" si="631"/>
        <v>0</v>
      </c>
      <c r="P780" s="41">
        <f t="shared" si="631"/>
        <v>0</v>
      </c>
      <c r="Q780" s="41">
        <f t="shared" si="631"/>
        <v>0</v>
      </c>
      <c r="R780" s="41">
        <f t="shared" si="631"/>
        <v>0</v>
      </c>
      <c r="S780" s="14">
        <f t="shared" si="631"/>
        <v>0</v>
      </c>
      <c r="T780" s="86">
        <f t="shared" si="631"/>
        <v>0</v>
      </c>
      <c r="U780" s="64">
        <f t="shared" si="631"/>
        <v>0</v>
      </c>
      <c r="V780" s="103">
        <f t="shared" si="631"/>
        <v>0</v>
      </c>
      <c r="W780" s="103">
        <f t="shared" si="631"/>
        <v>0</v>
      </c>
      <c r="X780" s="103"/>
      <c r="Y780" s="103">
        <f t="shared" si="631"/>
        <v>0</v>
      </c>
      <c r="Z780" s="64">
        <f t="shared" si="631"/>
        <v>0</v>
      </c>
      <c r="AA780" s="103">
        <f t="shared" si="631"/>
        <v>0</v>
      </c>
    </row>
    <row r="781" spans="1:27" x14ac:dyDescent="0.2">
      <c r="A781" s="62"/>
      <c r="B781" s="122" t="s">
        <v>933</v>
      </c>
      <c r="C781" s="15"/>
      <c r="K781" s="73">
        <f t="shared" ref="K781:AA781" si="632">K774</f>
        <v>0</v>
      </c>
      <c r="L781" s="42"/>
      <c r="M781" s="42"/>
      <c r="N781" s="42">
        <f t="shared" si="632"/>
        <v>0</v>
      </c>
      <c r="O781" s="42">
        <f t="shared" si="632"/>
        <v>0</v>
      </c>
      <c r="P781" s="42">
        <f t="shared" si="632"/>
        <v>0</v>
      </c>
      <c r="Q781" s="42">
        <f t="shared" si="632"/>
        <v>0</v>
      </c>
      <c r="R781" s="42">
        <f t="shared" si="632"/>
        <v>0</v>
      </c>
      <c r="S781" s="43">
        <f t="shared" si="632"/>
        <v>0</v>
      </c>
      <c r="T781" s="89">
        <f t="shared" si="632"/>
        <v>0</v>
      </c>
      <c r="U781" s="73">
        <f t="shared" si="632"/>
        <v>0</v>
      </c>
      <c r="V781" s="113">
        <f t="shared" si="632"/>
        <v>0</v>
      </c>
      <c r="W781" s="113">
        <f t="shared" si="632"/>
        <v>0</v>
      </c>
      <c r="X781" s="113"/>
      <c r="Y781" s="113">
        <f t="shared" si="632"/>
        <v>0</v>
      </c>
      <c r="Z781" s="73">
        <f t="shared" si="632"/>
        <v>0</v>
      </c>
      <c r="AA781" s="113">
        <f t="shared" si="632"/>
        <v>0</v>
      </c>
    </row>
    <row r="782" spans="1:27" x14ac:dyDescent="0.2">
      <c r="A782" s="62"/>
      <c r="B782" s="122" t="s">
        <v>267</v>
      </c>
      <c r="C782" s="15"/>
      <c r="K782" s="127">
        <f>SUM(K776:K781)</f>
        <v>0</v>
      </c>
      <c r="L782" s="128"/>
      <c r="M782" s="128"/>
      <c r="N782" s="128">
        <f t="shared" ref="N782:AA782" si="633">SUM(N776:N781)</f>
        <v>0</v>
      </c>
      <c r="O782" s="128">
        <f t="shared" si="633"/>
        <v>0</v>
      </c>
      <c r="P782" s="128">
        <f t="shared" si="633"/>
        <v>0</v>
      </c>
      <c r="Q782" s="128">
        <f t="shared" si="633"/>
        <v>0</v>
      </c>
      <c r="R782" s="128">
        <f t="shared" si="633"/>
        <v>0</v>
      </c>
      <c r="S782" s="129">
        <f t="shared" si="633"/>
        <v>0</v>
      </c>
      <c r="T782" s="130">
        <f t="shared" si="633"/>
        <v>0</v>
      </c>
      <c r="U782" s="127">
        <f t="shared" si="633"/>
        <v>0</v>
      </c>
      <c r="V782" s="131">
        <f t="shared" si="633"/>
        <v>0</v>
      </c>
      <c r="W782" s="131">
        <f t="shared" si="633"/>
        <v>0</v>
      </c>
      <c r="X782" s="131"/>
      <c r="Y782" s="131">
        <f t="shared" si="633"/>
        <v>0</v>
      </c>
      <c r="Z782" s="127">
        <f t="shared" si="633"/>
        <v>0</v>
      </c>
      <c r="AA782" s="131">
        <f t="shared" si="633"/>
        <v>0</v>
      </c>
    </row>
    <row r="783" spans="1:27" x14ac:dyDescent="0.2">
      <c r="A783" s="62"/>
      <c r="B783" s="122" t="s">
        <v>271</v>
      </c>
      <c r="C783" s="15"/>
      <c r="K783" s="64">
        <f t="shared" ref="K783:AA783" si="634">K66-K782</f>
        <v>0</v>
      </c>
      <c r="L783" s="41">
        <f t="shared" si="634"/>
        <v>0</v>
      </c>
      <c r="M783" s="41">
        <f t="shared" si="634"/>
        <v>0</v>
      </c>
      <c r="N783" s="41">
        <f t="shared" si="634"/>
        <v>0</v>
      </c>
      <c r="O783" s="41">
        <f t="shared" si="634"/>
        <v>0</v>
      </c>
      <c r="P783" s="41">
        <f t="shared" si="634"/>
        <v>0</v>
      </c>
      <c r="Q783" s="41">
        <f t="shared" si="634"/>
        <v>0</v>
      </c>
      <c r="R783" s="41">
        <f t="shared" si="634"/>
        <v>0</v>
      </c>
      <c r="S783" s="14">
        <f t="shared" si="634"/>
        <v>0</v>
      </c>
      <c r="T783" s="86">
        <f t="shared" si="634"/>
        <v>0</v>
      </c>
      <c r="U783" s="64">
        <f t="shared" si="634"/>
        <v>0</v>
      </c>
      <c r="V783" s="103">
        <f t="shared" si="634"/>
        <v>0</v>
      </c>
      <c r="W783" s="103">
        <f t="shared" si="634"/>
        <v>0</v>
      </c>
      <c r="X783" s="103">
        <f t="shared" si="634"/>
        <v>0</v>
      </c>
      <c r="Y783" s="103">
        <f t="shared" si="634"/>
        <v>0</v>
      </c>
      <c r="Z783" s="64">
        <f t="shared" si="634"/>
        <v>0</v>
      </c>
      <c r="AA783" s="103">
        <f t="shared" si="634"/>
        <v>0</v>
      </c>
    </row>
    <row r="784" spans="1:27" x14ac:dyDescent="0.2">
      <c r="T784" s="84"/>
    </row>
    <row r="785" spans="2:20" x14ac:dyDescent="0.2">
      <c r="B785" s="4"/>
      <c r="T785" s="84"/>
    </row>
    <row r="786" spans="2:20" x14ac:dyDescent="0.2">
      <c r="T786" s="84"/>
    </row>
    <row r="787" spans="2:20" x14ac:dyDescent="0.2">
      <c r="T787" s="84"/>
    </row>
    <row r="788" spans="2:20" x14ac:dyDescent="0.2">
      <c r="T788" s="84"/>
    </row>
    <row r="789" spans="2:20" x14ac:dyDescent="0.2">
      <c r="T789" s="84"/>
    </row>
    <row r="790" spans="2:20" x14ac:dyDescent="0.2">
      <c r="T790" s="84"/>
    </row>
    <row r="791" spans="2:20" x14ac:dyDescent="0.2">
      <c r="T791" s="84"/>
    </row>
    <row r="792" spans="2:20" x14ac:dyDescent="0.2">
      <c r="T792" s="84"/>
    </row>
    <row r="793" spans="2:20" x14ac:dyDescent="0.2">
      <c r="T793" s="84"/>
    </row>
    <row r="794" spans="2:20" x14ac:dyDescent="0.2">
      <c r="T794" s="84"/>
    </row>
    <row r="795" spans="2:20" x14ac:dyDescent="0.2">
      <c r="T795" s="84"/>
    </row>
    <row r="796" spans="2:20" x14ac:dyDescent="0.2">
      <c r="T796" s="84"/>
    </row>
    <row r="797" spans="2:20" x14ac:dyDescent="0.2">
      <c r="T797" s="84"/>
    </row>
    <row r="798" spans="2:20" x14ac:dyDescent="0.2">
      <c r="T798" s="84"/>
    </row>
    <row r="799" spans="2:20" x14ac:dyDescent="0.2">
      <c r="T799" s="84"/>
    </row>
    <row r="800" spans="2:20" x14ac:dyDescent="0.2">
      <c r="T800" s="84"/>
    </row>
    <row r="801" spans="20:20" x14ac:dyDescent="0.2">
      <c r="T801" s="84"/>
    </row>
    <row r="802" spans="20:20" x14ac:dyDescent="0.2">
      <c r="T802" s="84"/>
    </row>
    <row r="803" spans="20:20" x14ac:dyDescent="0.2">
      <c r="T803" s="84"/>
    </row>
    <row r="804" spans="20:20" x14ac:dyDescent="0.2">
      <c r="T804" s="84"/>
    </row>
    <row r="805" spans="20:20" x14ac:dyDescent="0.2">
      <c r="T805" s="84"/>
    </row>
    <row r="806" spans="20:20" x14ac:dyDescent="0.2">
      <c r="T806" s="84"/>
    </row>
    <row r="807" spans="20:20" x14ac:dyDescent="0.2">
      <c r="T807" s="84"/>
    </row>
    <row r="808" spans="20:20" x14ac:dyDescent="0.2">
      <c r="T808" s="84"/>
    </row>
    <row r="809" spans="20:20" x14ac:dyDescent="0.2">
      <c r="T809" s="84"/>
    </row>
    <row r="810" spans="20:20" x14ac:dyDescent="0.2">
      <c r="T810" s="84"/>
    </row>
    <row r="811" spans="20:20" x14ac:dyDescent="0.2">
      <c r="T811" s="84"/>
    </row>
    <row r="812" spans="20:20" x14ac:dyDescent="0.2">
      <c r="T812" s="84"/>
    </row>
    <row r="813" spans="20:20" x14ac:dyDescent="0.2">
      <c r="T813" s="84"/>
    </row>
    <row r="814" spans="20:20" x14ac:dyDescent="0.2">
      <c r="T814" s="84"/>
    </row>
    <row r="815" spans="20:20" x14ac:dyDescent="0.2">
      <c r="T815" s="84"/>
    </row>
    <row r="816" spans="20:20" x14ac:dyDescent="0.2">
      <c r="T816" s="84"/>
    </row>
    <row r="817" spans="20:20" x14ac:dyDescent="0.2">
      <c r="T817" s="84"/>
    </row>
    <row r="818" spans="20:20" x14ac:dyDescent="0.2">
      <c r="T818" s="84"/>
    </row>
    <row r="819" spans="20:20" x14ac:dyDescent="0.2">
      <c r="T819" s="84"/>
    </row>
    <row r="820" spans="20:20" x14ac:dyDescent="0.2">
      <c r="T820" s="84"/>
    </row>
    <row r="821" spans="20:20" x14ac:dyDescent="0.2">
      <c r="T821" s="84"/>
    </row>
    <row r="822" spans="20:20" x14ac:dyDescent="0.2">
      <c r="T822" s="84"/>
    </row>
    <row r="823" spans="20:20" x14ac:dyDescent="0.2">
      <c r="T823" s="84"/>
    </row>
    <row r="824" spans="20:20" x14ac:dyDescent="0.2">
      <c r="T824" s="84"/>
    </row>
    <row r="825" spans="20:20" x14ac:dyDescent="0.2">
      <c r="T825" s="84"/>
    </row>
    <row r="826" spans="20:20" x14ac:dyDescent="0.2">
      <c r="T826" s="84"/>
    </row>
    <row r="827" spans="20:20" x14ac:dyDescent="0.2">
      <c r="T827" s="84"/>
    </row>
    <row r="828" spans="20:20" x14ac:dyDescent="0.2">
      <c r="T828" s="84"/>
    </row>
    <row r="829" spans="20:20" x14ac:dyDescent="0.2">
      <c r="T829" s="84"/>
    </row>
    <row r="830" spans="20:20" x14ac:dyDescent="0.2">
      <c r="T830" s="84"/>
    </row>
    <row r="831" spans="20:20" x14ac:dyDescent="0.2">
      <c r="T831" s="84"/>
    </row>
    <row r="832" spans="20:20" x14ac:dyDescent="0.2">
      <c r="T832" s="84"/>
    </row>
    <row r="833" spans="20:20" x14ac:dyDescent="0.2">
      <c r="T833" s="84"/>
    </row>
    <row r="834" spans="20:20" x14ac:dyDescent="0.2">
      <c r="T834" s="84"/>
    </row>
    <row r="835" spans="20:20" x14ac:dyDescent="0.2">
      <c r="T835" s="84"/>
    </row>
    <row r="836" spans="20:20" x14ac:dyDescent="0.2">
      <c r="T836" s="84"/>
    </row>
    <row r="837" spans="20:20" x14ac:dyDescent="0.2">
      <c r="T837" s="84"/>
    </row>
    <row r="838" spans="20:20" x14ac:dyDescent="0.2">
      <c r="T838" s="84"/>
    </row>
    <row r="839" spans="20:20" x14ac:dyDescent="0.2">
      <c r="T839" s="84"/>
    </row>
    <row r="840" spans="20:20" x14ac:dyDescent="0.2">
      <c r="T840" s="84"/>
    </row>
    <row r="841" spans="20:20" x14ac:dyDescent="0.2">
      <c r="T841" s="84"/>
    </row>
    <row r="842" spans="20:20" x14ac:dyDescent="0.2">
      <c r="T842" s="84"/>
    </row>
  </sheetData>
  <sheetProtection password="CA95" sheet="1" objects="1" scenarios="1"/>
  <printOptions gridLines="1"/>
  <pageMargins left="0.78740157480314965" right="0.39370078740157483" top="0.98425196850393704" bottom="0.98425196850393704" header="0.51181102362204722" footer="0.51181102362204722"/>
  <pageSetup paperSize="9" scale="65" orientation="landscape" horizontalDpi="1200" verticalDpi="1200"/>
  <headerFooter alignWithMargins="0">
    <oddHeader>&amp;L&amp;D</oddHeader>
    <oddFooter>&amp;L&amp;F&amp;C&amp;P&amp;R&amp;A</oddFooter>
  </headerFooter>
  <rowBreaks count="4" manualBreakCount="4">
    <brk id="175" max="25" man="1"/>
    <brk id="526" max="16383" man="1"/>
    <brk id="615" max="16383" man="1"/>
    <brk id="703" max="25" man="1"/>
  </rowBreak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1"/>
  <sheetViews>
    <sheetView topLeftCell="F587" workbookViewId="0">
      <selection activeCell="J604" sqref="J604:J605"/>
    </sheetView>
  </sheetViews>
  <sheetFormatPr defaultColWidth="8.75" defaultRowHeight="12.75" x14ac:dyDescent="0.2"/>
  <cols>
    <col min="5" max="5" width="36.375" bestFit="1" customWidth="1"/>
    <col min="10" max="10" width="10.375" bestFit="1" customWidth="1"/>
  </cols>
  <sheetData>
    <row r="1" spans="1:19" x14ac:dyDescent="0.2">
      <c r="A1">
        <v>1000</v>
      </c>
      <c r="B1" t="s">
        <v>227</v>
      </c>
      <c r="F1">
        <v>0</v>
      </c>
      <c r="J1" t="s">
        <v>960</v>
      </c>
      <c r="K1" t="s">
        <v>963</v>
      </c>
    </row>
    <row r="2" spans="1:19" x14ac:dyDescent="0.2">
      <c r="D2">
        <v>1001</v>
      </c>
      <c r="E2" t="s">
        <v>7</v>
      </c>
      <c r="F2">
        <v>0</v>
      </c>
      <c r="K2" t="s">
        <v>962</v>
      </c>
      <c r="O2">
        <v>1001</v>
      </c>
      <c r="P2" t="s">
        <v>7</v>
      </c>
      <c r="S2">
        <f>D2-O2</f>
        <v>0</v>
      </c>
    </row>
    <row r="3" spans="1:19" x14ac:dyDescent="0.2">
      <c r="D3">
        <v>1002</v>
      </c>
      <c r="E3" t="s">
        <v>8</v>
      </c>
      <c r="F3">
        <v>0</v>
      </c>
      <c r="K3" t="s">
        <v>961</v>
      </c>
      <c r="O3">
        <v>1002</v>
      </c>
      <c r="P3" t="s">
        <v>227</v>
      </c>
      <c r="S3">
        <f t="shared" ref="S3:S66" si="0">D3-O3</f>
        <v>0</v>
      </c>
    </row>
    <row r="4" spans="1:19" x14ac:dyDescent="0.2">
      <c r="D4">
        <v>1003</v>
      </c>
      <c r="E4" t="s">
        <v>9</v>
      </c>
      <c r="F4">
        <v>0</v>
      </c>
      <c r="K4" t="s">
        <v>964</v>
      </c>
      <c r="O4">
        <v>1003</v>
      </c>
      <c r="P4" t="s">
        <v>9</v>
      </c>
      <c r="S4">
        <f t="shared" si="0"/>
        <v>0</v>
      </c>
    </row>
    <row r="5" spans="1:19" x14ac:dyDescent="0.2">
      <c r="D5">
        <v>1004</v>
      </c>
      <c r="E5" t="s">
        <v>978</v>
      </c>
      <c r="F5">
        <v>0</v>
      </c>
      <c r="K5" t="s">
        <v>965</v>
      </c>
      <c r="M5" t="s">
        <v>967</v>
      </c>
      <c r="O5">
        <v>1004</v>
      </c>
      <c r="P5" t="s">
        <v>978</v>
      </c>
      <c r="S5">
        <f t="shared" si="0"/>
        <v>0</v>
      </c>
    </row>
    <row r="6" spans="1:19" x14ac:dyDescent="0.2">
      <c r="D6">
        <v>1006</v>
      </c>
      <c r="E6" t="s">
        <v>10</v>
      </c>
      <c r="F6">
        <v>0</v>
      </c>
      <c r="O6">
        <v>1006</v>
      </c>
      <c r="P6" t="s">
        <v>1081</v>
      </c>
      <c r="S6">
        <f t="shared" si="0"/>
        <v>0</v>
      </c>
    </row>
    <row r="7" spans="1:19" x14ac:dyDescent="0.2">
      <c r="D7">
        <v>1008</v>
      </c>
      <c r="E7" t="s">
        <v>738</v>
      </c>
      <c r="F7">
        <v>0</v>
      </c>
      <c r="O7">
        <v>1008</v>
      </c>
      <c r="P7" t="s">
        <v>738</v>
      </c>
      <c r="S7">
        <f t="shared" si="0"/>
        <v>0</v>
      </c>
    </row>
    <row r="8" spans="1:19" x14ac:dyDescent="0.2">
      <c r="D8">
        <v>1009</v>
      </c>
      <c r="E8" t="s">
        <v>714</v>
      </c>
      <c r="F8">
        <v>0</v>
      </c>
      <c r="J8" t="s">
        <v>966</v>
      </c>
      <c r="K8" t="s">
        <v>968</v>
      </c>
      <c r="O8">
        <v>1009</v>
      </c>
      <c r="P8" t="s">
        <v>714</v>
      </c>
      <c r="S8">
        <f t="shared" si="0"/>
        <v>0</v>
      </c>
    </row>
    <row r="9" spans="1:19" x14ac:dyDescent="0.2">
      <c r="D9">
        <v>1010</v>
      </c>
      <c r="E9" t="s">
        <v>715</v>
      </c>
      <c r="F9">
        <v>0</v>
      </c>
      <c r="K9" t="s">
        <v>969</v>
      </c>
      <c r="L9" t="s">
        <v>974</v>
      </c>
      <c r="O9">
        <v>1010</v>
      </c>
      <c r="P9" t="s">
        <v>715</v>
      </c>
      <c r="S9">
        <f t="shared" si="0"/>
        <v>0</v>
      </c>
    </row>
    <row r="10" spans="1:19" x14ac:dyDescent="0.2">
      <c r="D10">
        <v>1015</v>
      </c>
      <c r="E10" t="s">
        <v>716</v>
      </c>
      <c r="F10">
        <v>0</v>
      </c>
      <c r="K10" t="s">
        <v>970</v>
      </c>
      <c r="L10" t="s">
        <v>972</v>
      </c>
      <c r="O10">
        <v>1015</v>
      </c>
      <c r="P10" t="s">
        <v>716</v>
      </c>
      <c r="S10">
        <f t="shared" si="0"/>
        <v>0</v>
      </c>
    </row>
    <row r="11" spans="1:19" x14ac:dyDescent="0.2">
      <c r="D11">
        <v>1020</v>
      </c>
      <c r="E11" t="s">
        <v>18</v>
      </c>
      <c r="F11">
        <v>0</v>
      </c>
      <c r="K11" t="s">
        <v>970</v>
      </c>
      <c r="L11" t="s">
        <v>972</v>
      </c>
      <c r="O11">
        <v>1020</v>
      </c>
      <c r="P11" t="s">
        <v>18</v>
      </c>
      <c r="S11">
        <f t="shared" si="0"/>
        <v>0</v>
      </c>
    </row>
    <row r="12" spans="1:19" x14ac:dyDescent="0.2">
      <c r="D12">
        <v>1021</v>
      </c>
      <c r="E12" t="s">
        <v>717</v>
      </c>
      <c r="F12">
        <v>0</v>
      </c>
      <c r="K12" t="s">
        <v>971</v>
      </c>
      <c r="L12" t="s">
        <v>973</v>
      </c>
      <c r="O12">
        <v>1021</v>
      </c>
      <c r="P12" t="s">
        <v>717</v>
      </c>
      <c r="S12">
        <f t="shared" si="0"/>
        <v>0</v>
      </c>
    </row>
    <row r="13" spans="1:19" x14ac:dyDescent="0.2">
      <c r="D13">
        <v>1039</v>
      </c>
      <c r="E13" t="s">
        <v>718</v>
      </c>
      <c r="F13">
        <v>0</v>
      </c>
      <c r="O13">
        <v>1039</v>
      </c>
      <c r="P13" t="s">
        <v>718</v>
      </c>
      <c r="S13">
        <f t="shared" si="0"/>
        <v>0</v>
      </c>
    </row>
    <row r="14" spans="1:19" x14ac:dyDescent="0.2">
      <c r="D14">
        <v>1040</v>
      </c>
      <c r="E14" t="s">
        <v>88</v>
      </c>
      <c r="F14">
        <v>0</v>
      </c>
      <c r="J14" t="s">
        <v>975</v>
      </c>
      <c r="K14" t="s">
        <v>977</v>
      </c>
      <c r="O14">
        <v>1040</v>
      </c>
      <c r="P14" t="s">
        <v>88</v>
      </c>
      <c r="S14">
        <f t="shared" si="0"/>
        <v>0</v>
      </c>
    </row>
    <row r="15" spans="1:19" x14ac:dyDescent="0.2">
      <c r="D15">
        <v>1044</v>
      </c>
      <c r="E15" t="s">
        <v>739</v>
      </c>
      <c r="F15">
        <v>0</v>
      </c>
      <c r="K15" t="s">
        <v>976</v>
      </c>
      <c r="O15">
        <v>1044</v>
      </c>
      <c r="P15" t="s">
        <v>739</v>
      </c>
      <c r="S15">
        <f t="shared" si="0"/>
        <v>0</v>
      </c>
    </row>
    <row r="16" spans="1:19" x14ac:dyDescent="0.2">
      <c r="D16">
        <v>1046</v>
      </c>
      <c r="E16" t="s">
        <v>979</v>
      </c>
      <c r="F16">
        <v>0</v>
      </c>
      <c r="O16">
        <v>1046</v>
      </c>
      <c r="P16" t="s">
        <v>979</v>
      </c>
      <c r="S16">
        <f t="shared" si="0"/>
        <v>0</v>
      </c>
    </row>
    <row r="17" spans="1:19" x14ac:dyDescent="0.2">
      <c r="D17">
        <v>1047</v>
      </c>
      <c r="E17" t="s">
        <v>980</v>
      </c>
      <c r="F17">
        <v>0</v>
      </c>
      <c r="O17">
        <v>1047</v>
      </c>
      <c r="P17" t="s">
        <v>980</v>
      </c>
      <c r="S17">
        <f t="shared" si="0"/>
        <v>0</v>
      </c>
    </row>
    <row r="18" spans="1:19" x14ac:dyDescent="0.2">
      <c r="D18">
        <v>1048</v>
      </c>
      <c r="E18" t="s">
        <v>981</v>
      </c>
      <c r="F18">
        <v>0</v>
      </c>
      <c r="O18">
        <v>1048</v>
      </c>
      <c r="P18" t="s">
        <v>981</v>
      </c>
      <c r="S18">
        <f t="shared" si="0"/>
        <v>0</v>
      </c>
    </row>
    <row r="19" spans="1:19" x14ac:dyDescent="0.2">
      <c r="D19">
        <v>1049</v>
      </c>
      <c r="E19" t="s">
        <v>982</v>
      </c>
      <c r="F19">
        <v>0</v>
      </c>
      <c r="O19">
        <v>1049</v>
      </c>
      <c r="P19" t="s">
        <v>982</v>
      </c>
      <c r="S19">
        <f t="shared" si="0"/>
        <v>0</v>
      </c>
    </row>
    <row r="20" spans="1:19" x14ac:dyDescent="0.2">
      <c r="D20">
        <v>1050</v>
      </c>
      <c r="E20" t="s">
        <v>983</v>
      </c>
      <c r="F20">
        <v>0</v>
      </c>
      <c r="O20">
        <v>1050</v>
      </c>
      <c r="P20" t="s">
        <v>983</v>
      </c>
      <c r="S20">
        <f t="shared" si="0"/>
        <v>0</v>
      </c>
    </row>
    <row r="21" spans="1:19" x14ac:dyDescent="0.2">
      <c r="D21">
        <v>1051</v>
      </c>
      <c r="E21" t="s">
        <v>984</v>
      </c>
      <c r="F21">
        <v>0</v>
      </c>
      <c r="O21">
        <v>1051</v>
      </c>
      <c r="P21" t="s">
        <v>984</v>
      </c>
      <c r="S21">
        <f t="shared" si="0"/>
        <v>0</v>
      </c>
    </row>
    <row r="22" spans="1:19" x14ac:dyDescent="0.2">
      <c r="A22">
        <v>1100</v>
      </c>
      <c r="B22" t="s">
        <v>228</v>
      </c>
      <c r="F22">
        <v>0</v>
      </c>
      <c r="S22">
        <f t="shared" si="0"/>
        <v>0</v>
      </c>
    </row>
    <row r="23" spans="1:19" x14ac:dyDescent="0.2">
      <c r="D23">
        <v>1101</v>
      </c>
      <c r="E23" t="s">
        <v>985</v>
      </c>
      <c r="F23">
        <v>0</v>
      </c>
      <c r="O23">
        <v>1101</v>
      </c>
      <c r="P23" t="s">
        <v>985</v>
      </c>
      <c r="S23">
        <f t="shared" si="0"/>
        <v>0</v>
      </c>
    </row>
    <row r="24" spans="1:19" x14ac:dyDescent="0.2">
      <c r="D24">
        <v>1102</v>
      </c>
      <c r="E24" t="s">
        <v>726</v>
      </c>
      <c r="F24">
        <v>0</v>
      </c>
      <c r="O24">
        <v>1102</v>
      </c>
      <c r="P24" t="s">
        <v>726</v>
      </c>
      <c r="S24">
        <f t="shared" si="0"/>
        <v>0</v>
      </c>
    </row>
    <row r="25" spans="1:19" x14ac:dyDescent="0.2">
      <c r="D25">
        <v>1103</v>
      </c>
      <c r="E25" t="s">
        <v>986</v>
      </c>
      <c r="F25">
        <v>0</v>
      </c>
      <c r="O25">
        <v>1103</v>
      </c>
      <c r="P25" t="s">
        <v>986</v>
      </c>
      <c r="S25">
        <f t="shared" si="0"/>
        <v>0</v>
      </c>
    </row>
    <row r="26" spans="1:19" x14ac:dyDescent="0.2">
      <c r="D26">
        <v>1104</v>
      </c>
      <c r="E26" t="s">
        <v>281</v>
      </c>
      <c r="F26">
        <v>0</v>
      </c>
      <c r="O26">
        <v>1104</v>
      </c>
      <c r="P26" t="s">
        <v>281</v>
      </c>
      <c r="S26">
        <f t="shared" si="0"/>
        <v>0</v>
      </c>
    </row>
    <row r="27" spans="1:19" x14ac:dyDescent="0.2">
      <c r="D27">
        <v>1105</v>
      </c>
      <c r="E27" t="s">
        <v>284</v>
      </c>
      <c r="F27">
        <v>0</v>
      </c>
      <c r="O27">
        <v>1105</v>
      </c>
      <c r="P27" t="s">
        <v>284</v>
      </c>
      <c r="S27">
        <f t="shared" si="0"/>
        <v>0</v>
      </c>
    </row>
    <row r="28" spans="1:19" x14ac:dyDescent="0.2">
      <c r="D28">
        <v>1106</v>
      </c>
      <c r="E28" t="s">
        <v>285</v>
      </c>
      <c r="F28">
        <v>0</v>
      </c>
      <c r="O28">
        <v>1106</v>
      </c>
      <c r="P28" t="s">
        <v>285</v>
      </c>
      <c r="S28">
        <f t="shared" si="0"/>
        <v>0</v>
      </c>
    </row>
    <row r="29" spans="1:19" x14ac:dyDescent="0.2">
      <c r="D29">
        <v>1107</v>
      </c>
      <c r="E29" t="s">
        <v>729</v>
      </c>
      <c r="F29">
        <v>0</v>
      </c>
      <c r="O29">
        <v>1107</v>
      </c>
      <c r="P29" t="s">
        <v>729</v>
      </c>
      <c r="S29">
        <f t="shared" si="0"/>
        <v>0</v>
      </c>
    </row>
    <row r="30" spans="1:19" x14ac:dyDescent="0.2">
      <c r="D30">
        <v>1109</v>
      </c>
      <c r="E30" t="s">
        <v>11</v>
      </c>
      <c r="F30">
        <v>0</v>
      </c>
      <c r="O30">
        <v>1109</v>
      </c>
      <c r="P30" t="s">
        <v>11</v>
      </c>
      <c r="S30">
        <f t="shared" si="0"/>
        <v>0</v>
      </c>
    </row>
    <row r="31" spans="1:19" x14ac:dyDescent="0.2">
      <c r="D31">
        <v>1110</v>
      </c>
      <c r="E31" t="s">
        <v>12</v>
      </c>
      <c r="F31">
        <v>0</v>
      </c>
      <c r="O31">
        <v>1110</v>
      </c>
      <c r="P31" t="s">
        <v>12</v>
      </c>
      <c r="S31">
        <f t="shared" si="0"/>
        <v>0</v>
      </c>
    </row>
    <row r="32" spans="1:19" x14ac:dyDescent="0.2">
      <c r="D32">
        <v>1111</v>
      </c>
      <c r="E32" t="s">
        <v>13</v>
      </c>
      <c r="F32">
        <v>0</v>
      </c>
      <c r="O32">
        <v>1111</v>
      </c>
      <c r="P32" t="s">
        <v>13</v>
      </c>
      <c r="S32">
        <f t="shared" si="0"/>
        <v>0</v>
      </c>
    </row>
    <row r="33" spans="1:19" x14ac:dyDescent="0.2">
      <c r="A33">
        <v>1200</v>
      </c>
      <c r="B33" t="s">
        <v>14</v>
      </c>
      <c r="F33">
        <v>0</v>
      </c>
      <c r="S33">
        <f t="shared" si="0"/>
        <v>0</v>
      </c>
    </row>
    <row r="34" spans="1:19" x14ac:dyDescent="0.2">
      <c r="D34">
        <v>1202</v>
      </c>
      <c r="E34" t="s">
        <v>15</v>
      </c>
      <c r="F34">
        <v>0</v>
      </c>
      <c r="O34">
        <v>1202</v>
      </c>
      <c r="P34" t="s">
        <v>15</v>
      </c>
      <c r="S34">
        <f t="shared" si="0"/>
        <v>0</v>
      </c>
    </row>
    <row r="35" spans="1:19" x14ac:dyDescent="0.2">
      <c r="D35">
        <v>1205</v>
      </c>
      <c r="E35" t="s">
        <v>987</v>
      </c>
      <c r="F35">
        <v>0</v>
      </c>
      <c r="O35">
        <v>1205</v>
      </c>
      <c r="P35" t="s">
        <v>987</v>
      </c>
      <c r="S35">
        <f t="shared" si="0"/>
        <v>0</v>
      </c>
    </row>
    <row r="36" spans="1:19" x14ac:dyDescent="0.2">
      <c r="D36">
        <v>1206</v>
      </c>
      <c r="E36" t="s">
        <v>288</v>
      </c>
      <c r="F36">
        <v>0</v>
      </c>
      <c r="O36">
        <v>1206</v>
      </c>
      <c r="P36" t="s">
        <v>288</v>
      </c>
      <c r="S36">
        <f t="shared" si="0"/>
        <v>0</v>
      </c>
    </row>
    <row r="37" spans="1:19" x14ac:dyDescent="0.2">
      <c r="D37">
        <v>1208</v>
      </c>
      <c r="E37" t="s">
        <v>289</v>
      </c>
      <c r="F37">
        <v>0</v>
      </c>
      <c r="O37">
        <v>1208</v>
      </c>
      <c r="P37" t="s">
        <v>289</v>
      </c>
      <c r="S37">
        <f t="shared" si="0"/>
        <v>0</v>
      </c>
    </row>
    <row r="38" spans="1:19" x14ac:dyDescent="0.2">
      <c r="D38">
        <v>1245</v>
      </c>
      <c r="E38" t="s">
        <v>17</v>
      </c>
      <c r="F38">
        <v>0</v>
      </c>
      <c r="O38">
        <v>1245</v>
      </c>
      <c r="P38" t="s">
        <v>17</v>
      </c>
      <c r="S38">
        <f t="shared" si="0"/>
        <v>0</v>
      </c>
    </row>
    <row r="39" spans="1:19" x14ac:dyDescent="0.2">
      <c r="D39">
        <v>1250</v>
      </c>
      <c r="E39" t="s">
        <v>988</v>
      </c>
      <c r="F39">
        <v>0</v>
      </c>
      <c r="O39">
        <v>1250</v>
      </c>
      <c r="P39" t="s">
        <v>988</v>
      </c>
      <c r="S39">
        <f t="shared" si="0"/>
        <v>0</v>
      </c>
    </row>
    <row r="40" spans="1:19" x14ac:dyDescent="0.2">
      <c r="D40">
        <v>1251</v>
      </c>
      <c r="E40" t="s">
        <v>291</v>
      </c>
      <c r="F40">
        <v>0</v>
      </c>
      <c r="O40">
        <v>1251</v>
      </c>
      <c r="P40" t="s">
        <v>291</v>
      </c>
      <c r="S40">
        <f t="shared" si="0"/>
        <v>0</v>
      </c>
    </row>
    <row r="41" spans="1:19" x14ac:dyDescent="0.2">
      <c r="D41">
        <v>1252</v>
      </c>
      <c r="E41" t="s">
        <v>989</v>
      </c>
      <c r="F41">
        <v>0</v>
      </c>
      <c r="O41">
        <v>1252</v>
      </c>
      <c r="P41" t="s">
        <v>989</v>
      </c>
      <c r="S41">
        <f t="shared" si="0"/>
        <v>0</v>
      </c>
    </row>
    <row r="42" spans="1:19" x14ac:dyDescent="0.2">
      <c r="D42">
        <v>1253</v>
      </c>
      <c r="E42" t="s">
        <v>294</v>
      </c>
      <c r="F42">
        <v>0</v>
      </c>
      <c r="O42">
        <v>1253</v>
      </c>
      <c r="P42" t="s">
        <v>294</v>
      </c>
      <c r="S42">
        <f t="shared" si="0"/>
        <v>0</v>
      </c>
    </row>
    <row r="43" spans="1:19" x14ac:dyDescent="0.2">
      <c r="D43">
        <v>1291</v>
      </c>
      <c r="E43" t="s">
        <v>650</v>
      </c>
      <c r="F43">
        <v>0</v>
      </c>
      <c r="O43">
        <v>1291</v>
      </c>
      <c r="P43" t="s">
        <v>650</v>
      </c>
      <c r="S43">
        <f t="shared" si="0"/>
        <v>0</v>
      </c>
    </row>
    <row r="44" spans="1:19" x14ac:dyDescent="0.2">
      <c r="A44">
        <v>1300</v>
      </c>
      <c r="B44" t="s">
        <v>18</v>
      </c>
      <c r="F44">
        <v>0</v>
      </c>
      <c r="S44">
        <f t="shared" si="0"/>
        <v>0</v>
      </c>
    </row>
    <row r="45" spans="1:19" x14ac:dyDescent="0.2">
      <c r="D45">
        <v>1301</v>
      </c>
      <c r="E45" t="s">
        <v>18</v>
      </c>
      <c r="F45">
        <v>0</v>
      </c>
      <c r="O45">
        <v>1301</v>
      </c>
      <c r="P45" t="s">
        <v>18</v>
      </c>
      <c r="S45">
        <f t="shared" si="0"/>
        <v>0</v>
      </c>
    </row>
    <row r="46" spans="1:19" x14ac:dyDescent="0.2">
      <c r="D46">
        <v>1302</v>
      </c>
      <c r="E46" t="s">
        <v>743</v>
      </c>
      <c r="F46">
        <v>0</v>
      </c>
      <c r="O46">
        <v>1302</v>
      </c>
      <c r="P46" t="s">
        <v>743</v>
      </c>
      <c r="S46">
        <f t="shared" si="0"/>
        <v>0</v>
      </c>
    </row>
    <row r="47" spans="1:19" x14ac:dyDescent="0.2">
      <c r="D47">
        <v>1304</v>
      </c>
      <c r="E47" t="s">
        <v>744</v>
      </c>
      <c r="F47">
        <v>0</v>
      </c>
      <c r="O47">
        <v>1304</v>
      </c>
      <c r="P47" t="s">
        <v>744</v>
      </c>
      <c r="S47">
        <f t="shared" si="0"/>
        <v>0</v>
      </c>
    </row>
    <row r="48" spans="1:19" x14ac:dyDescent="0.2">
      <c r="D48">
        <v>1306</v>
      </c>
      <c r="E48" t="s">
        <v>649</v>
      </c>
      <c r="F48">
        <v>0</v>
      </c>
      <c r="O48">
        <v>1306</v>
      </c>
      <c r="P48" t="s">
        <v>649</v>
      </c>
      <c r="S48">
        <f t="shared" si="0"/>
        <v>0</v>
      </c>
    </row>
    <row r="49" spans="1:19" x14ac:dyDescent="0.2">
      <c r="D49">
        <v>1310</v>
      </c>
      <c r="E49" t="s">
        <v>9</v>
      </c>
      <c r="F49">
        <v>0</v>
      </c>
      <c r="O49">
        <v>1310</v>
      </c>
      <c r="P49" t="s">
        <v>9</v>
      </c>
      <c r="S49">
        <f t="shared" si="0"/>
        <v>0</v>
      </c>
    </row>
    <row r="50" spans="1:19" x14ac:dyDescent="0.2">
      <c r="D50">
        <v>1311</v>
      </c>
      <c r="E50" t="s">
        <v>19</v>
      </c>
      <c r="F50">
        <v>0</v>
      </c>
      <c r="O50">
        <v>1311</v>
      </c>
      <c r="P50" t="s">
        <v>19</v>
      </c>
      <c r="S50">
        <f t="shared" si="0"/>
        <v>0</v>
      </c>
    </row>
    <row r="51" spans="1:19" x14ac:dyDescent="0.2">
      <c r="D51">
        <v>1345</v>
      </c>
      <c r="E51" t="s">
        <v>17</v>
      </c>
      <c r="F51">
        <v>0</v>
      </c>
      <c r="O51">
        <v>1345</v>
      </c>
      <c r="P51" t="s">
        <v>17</v>
      </c>
      <c r="S51">
        <f t="shared" si="0"/>
        <v>0</v>
      </c>
    </row>
    <row r="52" spans="1:19" x14ac:dyDescent="0.2">
      <c r="D52">
        <v>1350</v>
      </c>
      <c r="E52" t="s">
        <v>988</v>
      </c>
      <c r="F52">
        <v>0</v>
      </c>
      <c r="O52">
        <v>1350</v>
      </c>
      <c r="P52" t="s">
        <v>988</v>
      </c>
      <c r="S52">
        <f t="shared" si="0"/>
        <v>0</v>
      </c>
    </row>
    <row r="53" spans="1:19" x14ac:dyDescent="0.2">
      <c r="D53">
        <v>1351</v>
      </c>
      <c r="E53" t="s">
        <v>291</v>
      </c>
      <c r="F53">
        <v>0</v>
      </c>
      <c r="O53">
        <v>1351</v>
      </c>
      <c r="P53" t="s">
        <v>291</v>
      </c>
      <c r="S53">
        <f t="shared" si="0"/>
        <v>0</v>
      </c>
    </row>
    <row r="54" spans="1:19" x14ac:dyDescent="0.2">
      <c r="D54">
        <v>1352</v>
      </c>
      <c r="E54" t="s">
        <v>989</v>
      </c>
      <c r="F54">
        <v>0</v>
      </c>
      <c r="O54">
        <v>1352</v>
      </c>
      <c r="P54" t="s">
        <v>989</v>
      </c>
      <c r="S54">
        <f t="shared" si="0"/>
        <v>0</v>
      </c>
    </row>
    <row r="55" spans="1:19" x14ac:dyDescent="0.2">
      <c r="D55">
        <v>1353</v>
      </c>
      <c r="E55" t="s">
        <v>294</v>
      </c>
      <c r="F55">
        <v>0</v>
      </c>
      <c r="O55">
        <v>1353</v>
      </c>
      <c r="P55" t="s">
        <v>294</v>
      </c>
      <c r="S55">
        <f t="shared" si="0"/>
        <v>0</v>
      </c>
    </row>
    <row r="56" spans="1:19" x14ac:dyDescent="0.2">
      <c r="D56">
        <v>1391</v>
      </c>
      <c r="E56" t="s">
        <v>651</v>
      </c>
      <c r="F56">
        <v>0</v>
      </c>
      <c r="O56">
        <v>1391</v>
      </c>
      <c r="P56" t="s">
        <v>651</v>
      </c>
      <c r="S56">
        <f t="shared" si="0"/>
        <v>0</v>
      </c>
    </row>
    <row r="57" spans="1:19" x14ac:dyDescent="0.2">
      <c r="A57">
        <v>1400</v>
      </c>
      <c r="B57" t="s">
        <v>229</v>
      </c>
      <c r="F57">
        <v>0</v>
      </c>
      <c r="S57">
        <f t="shared" si="0"/>
        <v>0</v>
      </c>
    </row>
    <row r="58" spans="1:19" x14ac:dyDescent="0.2">
      <c r="D58">
        <v>1401</v>
      </c>
      <c r="E58" t="s">
        <v>20</v>
      </c>
      <c r="F58">
        <v>0</v>
      </c>
      <c r="O58">
        <v>1401</v>
      </c>
      <c r="P58" t="s">
        <v>20</v>
      </c>
      <c r="S58">
        <f t="shared" si="0"/>
        <v>0</v>
      </c>
    </row>
    <row r="59" spans="1:19" x14ac:dyDescent="0.2">
      <c r="D59">
        <v>1402</v>
      </c>
      <c r="E59" t="s">
        <v>21</v>
      </c>
      <c r="F59">
        <v>0</v>
      </c>
      <c r="O59">
        <v>1402</v>
      </c>
      <c r="P59" t="s">
        <v>21</v>
      </c>
      <c r="S59">
        <f t="shared" si="0"/>
        <v>0</v>
      </c>
    </row>
    <row r="60" spans="1:19" x14ac:dyDescent="0.2">
      <c r="D60">
        <v>1403</v>
      </c>
      <c r="E60" t="s">
        <v>990</v>
      </c>
      <c r="F60">
        <v>0</v>
      </c>
      <c r="O60">
        <v>1403</v>
      </c>
      <c r="P60" t="s">
        <v>22</v>
      </c>
      <c r="S60">
        <f t="shared" si="0"/>
        <v>0</v>
      </c>
    </row>
    <row r="61" spans="1:19" x14ac:dyDescent="0.2">
      <c r="D61">
        <v>1404</v>
      </c>
      <c r="E61" t="s">
        <v>991</v>
      </c>
      <c r="F61">
        <v>0</v>
      </c>
      <c r="O61">
        <v>1404</v>
      </c>
      <c r="P61" t="s">
        <v>23</v>
      </c>
      <c r="S61">
        <f t="shared" si="0"/>
        <v>0</v>
      </c>
    </row>
    <row r="62" spans="1:19" x14ac:dyDescent="0.2">
      <c r="D62">
        <v>1405</v>
      </c>
      <c r="E62" t="s">
        <v>992</v>
      </c>
      <c r="F62">
        <v>0</v>
      </c>
      <c r="O62">
        <v>1405</v>
      </c>
      <c r="P62" t="s">
        <v>24</v>
      </c>
      <c r="S62">
        <f t="shared" si="0"/>
        <v>0</v>
      </c>
    </row>
    <row r="63" spans="1:19" x14ac:dyDescent="0.2">
      <c r="D63">
        <v>1406</v>
      </c>
      <c r="E63" t="s">
        <v>993</v>
      </c>
      <c r="F63">
        <v>0</v>
      </c>
      <c r="O63">
        <v>1406</v>
      </c>
      <c r="P63" t="s">
        <v>298</v>
      </c>
      <c r="S63">
        <f t="shared" si="0"/>
        <v>0</v>
      </c>
    </row>
    <row r="64" spans="1:19" x14ac:dyDescent="0.2">
      <c r="D64">
        <v>1407</v>
      </c>
      <c r="E64" t="s">
        <v>994</v>
      </c>
      <c r="F64">
        <v>0</v>
      </c>
      <c r="O64">
        <v>1407</v>
      </c>
      <c r="P64" t="s">
        <v>994</v>
      </c>
      <c r="S64">
        <f t="shared" si="0"/>
        <v>0</v>
      </c>
    </row>
    <row r="65" spans="4:19" x14ac:dyDescent="0.2">
      <c r="D65">
        <v>1408</v>
      </c>
      <c r="E65" t="s">
        <v>995</v>
      </c>
      <c r="F65">
        <v>0</v>
      </c>
      <c r="O65">
        <v>1408</v>
      </c>
      <c r="P65" t="s">
        <v>995</v>
      </c>
      <c r="S65">
        <f t="shared" si="0"/>
        <v>0</v>
      </c>
    </row>
    <row r="66" spans="4:19" x14ac:dyDescent="0.2">
      <c r="D66">
        <v>1409</v>
      </c>
      <c r="E66" t="s">
        <v>996</v>
      </c>
      <c r="F66">
        <v>0</v>
      </c>
      <c r="O66">
        <v>1409</v>
      </c>
      <c r="P66" t="s">
        <v>996</v>
      </c>
      <c r="S66">
        <f t="shared" si="0"/>
        <v>0</v>
      </c>
    </row>
    <row r="67" spans="4:19" x14ac:dyDescent="0.2">
      <c r="D67">
        <v>1410</v>
      </c>
      <c r="E67" t="s">
        <v>302</v>
      </c>
      <c r="F67">
        <v>0</v>
      </c>
      <c r="O67">
        <v>1410</v>
      </c>
      <c r="P67" t="s">
        <v>302</v>
      </c>
      <c r="S67">
        <f t="shared" ref="S67:S130" si="1">D67-O67</f>
        <v>0</v>
      </c>
    </row>
    <row r="68" spans="4:19" x14ac:dyDescent="0.2">
      <c r="D68">
        <v>1411</v>
      </c>
      <c r="E68" t="s">
        <v>303</v>
      </c>
      <c r="F68">
        <v>0</v>
      </c>
      <c r="O68">
        <v>1411</v>
      </c>
      <c r="P68" t="s">
        <v>303</v>
      </c>
      <c r="S68">
        <f t="shared" si="1"/>
        <v>0</v>
      </c>
    </row>
    <row r="69" spans="4:19" x14ac:dyDescent="0.2">
      <c r="D69">
        <v>1412</v>
      </c>
      <c r="E69" t="s">
        <v>997</v>
      </c>
      <c r="F69">
        <v>0</v>
      </c>
      <c r="O69">
        <v>1412</v>
      </c>
      <c r="P69" t="s">
        <v>997</v>
      </c>
      <c r="S69">
        <f t="shared" si="1"/>
        <v>0</v>
      </c>
    </row>
    <row r="70" spans="4:19" x14ac:dyDescent="0.2">
      <c r="D70">
        <v>1413</v>
      </c>
      <c r="E70" t="s">
        <v>998</v>
      </c>
      <c r="F70">
        <v>0</v>
      </c>
      <c r="O70">
        <v>1413</v>
      </c>
      <c r="P70" t="s">
        <v>998</v>
      </c>
      <c r="S70">
        <f t="shared" si="1"/>
        <v>0</v>
      </c>
    </row>
    <row r="71" spans="4:19" x14ac:dyDescent="0.2">
      <c r="D71">
        <v>1414</v>
      </c>
      <c r="E71" t="s">
        <v>694</v>
      </c>
      <c r="F71">
        <v>0</v>
      </c>
      <c r="O71">
        <v>1414</v>
      </c>
      <c r="P71" t="s">
        <v>694</v>
      </c>
      <c r="S71">
        <f t="shared" si="1"/>
        <v>0</v>
      </c>
    </row>
    <row r="72" spans="4:19" x14ac:dyDescent="0.2">
      <c r="D72">
        <v>1415</v>
      </c>
      <c r="E72" t="s">
        <v>696</v>
      </c>
      <c r="F72">
        <v>0</v>
      </c>
      <c r="O72">
        <v>1415</v>
      </c>
      <c r="P72" t="s">
        <v>696</v>
      </c>
      <c r="S72">
        <f t="shared" si="1"/>
        <v>0</v>
      </c>
    </row>
    <row r="73" spans="4:19" x14ac:dyDescent="0.2">
      <c r="D73">
        <v>1416</v>
      </c>
      <c r="E73" t="s">
        <v>698</v>
      </c>
      <c r="F73">
        <v>0</v>
      </c>
      <c r="O73">
        <v>1416</v>
      </c>
      <c r="P73" t="s">
        <v>698</v>
      </c>
      <c r="S73">
        <f t="shared" si="1"/>
        <v>0</v>
      </c>
    </row>
    <row r="74" spans="4:19" x14ac:dyDescent="0.2">
      <c r="D74">
        <v>1417</v>
      </c>
      <c r="E74" t="s">
        <v>700</v>
      </c>
      <c r="F74">
        <v>0</v>
      </c>
      <c r="O74">
        <v>1417</v>
      </c>
      <c r="P74" t="s">
        <v>700</v>
      </c>
      <c r="S74">
        <f t="shared" si="1"/>
        <v>0</v>
      </c>
    </row>
    <row r="75" spans="4:19" x14ac:dyDescent="0.2">
      <c r="D75">
        <v>1418</v>
      </c>
      <c r="E75" t="s">
        <v>702</v>
      </c>
      <c r="F75">
        <v>0</v>
      </c>
      <c r="O75">
        <v>1418</v>
      </c>
      <c r="P75" t="s">
        <v>702</v>
      </c>
      <c r="S75">
        <f t="shared" si="1"/>
        <v>0</v>
      </c>
    </row>
    <row r="76" spans="4:19" x14ac:dyDescent="0.2">
      <c r="D76">
        <v>1419</v>
      </c>
      <c r="E76" t="s">
        <v>704</v>
      </c>
      <c r="F76">
        <v>0</v>
      </c>
      <c r="O76">
        <v>1419</v>
      </c>
      <c r="P76" t="s">
        <v>704</v>
      </c>
      <c r="S76">
        <f t="shared" si="1"/>
        <v>0</v>
      </c>
    </row>
    <row r="77" spans="4:19" x14ac:dyDescent="0.2">
      <c r="D77">
        <v>1420</v>
      </c>
      <c r="E77" t="s">
        <v>999</v>
      </c>
      <c r="F77">
        <v>0</v>
      </c>
      <c r="O77">
        <v>1420</v>
      </c>
      <c r="P77" t="s">
        <v>999</v>
      </c>
      <c r="S77">
        <f t="shared" si="1"/>
        <v>0</v>
      </c>
    </row>
    <row r="78" spans="4:19" x14ac:dyDescent="0.2">
      <c r="D78">
        <v>1421</v>
      </c>
      <c r="E78" t="s">
        <v>26</v>
      </c>
      <c r="F78">
        <v>0</v>
      </c>
      <c r="O78">
        <v>1421</v>
      </c>
      <c r="P78" t="s">
        <v>26</v>
      </c>
      <c r="S78">
        <f t="shared" si="1"/>
        <v>0</v>
      </c>
    </row>
    <row r="79" spans="4:19" x14ac:dyDescent="0.2">
      <c r="D79">
        <v>1422</v>
      </c>
      <c r="E79" t="s">
        <v>1000</v>
      </c>
      <c r="F79">
        <v>0</v>
      </c>
      <c r="O79">
        <v>1422</v>
      </c>
      <c r="P79" t="s">
        <v>1000</v>
      </c>
      <c r="S79">
        <f t="shared" si="1"/>
        <v>0</v>
      </c>
    </row>
    <row r="80" spans="4:19" x14ac:dyDescent="0.2">
      <c r="D80">
        <v>1425</v>
      </c>
      <c r="E80" t="s">
        <v>1001</v>
      </c>
      <c r="F80">
        <v>0</v>
      </c>
      <c r="O80">
        <v>1425</v>
      </c>
      <c r="P80" t="s">
        <v>1001</v>
      </c>
      <c r="S80">
        <f t="shared" si="1"/>
        <v>0</v>
      </c>
    </row>
    <row r="81" spans="1:19" x14ac:dyDescent="0.2">
      <c r="D81">
        <v>1426</v>
      </c>
      <c r="E81" t="s">
        <v>1002</v>
      </c>
      <c r="F81">
        <v>0</v>
      </c>
      <c r="O81">
        <v>1426</v>
      </c>
      <c r="P81" t="s">
        <v>1002</v>
      </c>
      <c r="S81">
        <f t="shared" si="1"/>
        <v>0</v>
      </c>
    </row>
    <row r="82" spans="1:19" x14ac:dyDescent="0.2">
      <c r="D82">
        <v>1427</v>
      </c>
      <c r="E82" t="s">
        <v>29</v>
      </c>
      <c r="F82">
        <v>0</v>
      </c>
      <c r="O82">
        <v>1427</v>
      </c>
      <c r="P82" t="s">
        <v>29</v>
      </c>
      <c r="S82">
        <f t="shared" si="1"/>
        <v>0</v>
      </c>
    </row>
    <row r="83" spans="1:19" x14ac:dyDescent="0.2">
      <c r="D83">
        <v>1431</v>
      </c>
      <c r="E83" t="s">
        <v>1003</v>
      </c>
      <c r="F83">
        <v>0</v>
      </c>
      <c r="O83">
        <v>1431</v>
      </c>
      <c r="P83" t="s">
        <v>1003</v>
      </c>
      <c r="S83">
        <f t="shared" si="1"/>
        <v>0</v>
      </c>
    </row>
    <row r="84" spans="1:19" x14ac:dyDescent="0.2">
      <c r="D84">
        <v>1432</v>
      </c>
      <c r="E84" t="s">
        <v>936</v>
      </c>
      <c r="F84">
        <v>0</v>
      </c>
      <c r="O84">
        <v>1432</v>
      </c>
      <c r="P84" t="s">
        <v>936</v>
      </c>
      <c r="S84">
        <f t="shared" si="1"/>
        <v>0</v>
      </c>
    </row>
    <row r="85" spans="1:19" x14ac:dyDescent="0.2">
      <c r="D85">
        <v>1440</v>
      </c>
      <c r="E85" t="s">
        <v>275</v>
      </c>
      <c r="F85">
        <v>0</v>
      </c>
      <c r="O85">
        <v>1440</v>
      </c>
      <c r="P85" t="s">
        <v>1082</v>
      </c>
      <c r="S85">
        <f t="shared" si="1"/>
        <v>0</v>
      </c>
    </row>
    <row r="86" spans="1:19" x14ac:dyDescent="0.2">
      <c r="D86">
        <v>1450</v>
      </c>
      <c r="E86" t="s">
        <v>988</v>
      </c>
      <c r="F86">
        <v>0</v>
      </c>
      <c r="O86">
        <v>1450</v>
      </c>
      <c r="P86" t="s">
        <v>988</v>
      </c>
      <c r="S86">
        <f t="shared" si="1"/>
        <v>0</v>
      </c>
    </row>
    <row r="87" spans="1:19" x14ac:dyDescent="0.2">
      <c r="D87">
        <v>1451</v>
      </c>
      <c r="E87" t="s">
        <v>291</v>
      </c>
      <c r="F87">
        <v>0</v>
      </c>
      <c r="O87">
        <v>1451</v>
      </c>
      <c r="P87" t="s">
        <v>291</v>
      </c>
      <c r="S87">
        <f t="shared" si="1"/>
        <v>0</v>
      </c>
    </row>
    <row r="88" spans="1:19" x14ac:dyDescent="0.2">
      <c r="D88">
        <v>1452</v>
      </c>
      <c r="E88" t="s">
        <v>1004</v>
      </c>
      <c r="F88">
        <v>0</v>
      </c>
      <c r="O88">
        <v>1452</v>
      </c>
      <c r="P88" t="s">
        <v>1004</v>
      </c>
      <c r="S88">
        <f t="shared" si="1"/>
        <v>0</v>
      </c>
    </row>
    <row r="89" spans="1:19" x14ac:dyDescent="0.2">
      <c r="D89">
        <v>1453</v>
      </c>
      <c r="E89" t="s">
        <v>294</v>
      </c>
      <c r="F89">
        <v>0</v>
      </c>
      <c r="O89">
        <v>1453</v>
      </c>
      <c r="P89" t="s">
        <v>294</v>
      </c>
      <c r="S89">
        <f t="shared" si="1"/>
        <v>0</v>
      </c>
    </row>
    <row r="90" spans="1:19" x14ac:dyDescent="0.2">
      <c r="A90">
        <v>1500</v>
      </c>
      <c r="B90" t="s">
        <v>230</v>
      </c>
      <c r="F90">
        <v>0</v>
      </c>
      <c r="S90">
        <f t="shared" si="1"/>
        <v>0</v>
      </c>
    </row>
    <row r="91" spans="1:19" x14ac:dyDescent="0.2">
      <c r="D91">
        <v>1501</v>
      </c>
      <c r="E91" t="s">
        <v>1005</v>
      </c>
      <c r="F91">
        <v>0</v>
      </c>
      <c r="O91">
        <v>1501</v>
      </c>
      <c r="P91" t="s">
        <v>1005</v>
      </c>
      <c r="S91">
        <f t="shared" si="1"/>
        <v>0</v>
      </c>
    </row>
    <row r="92" spans="1:19" x14ac:dyDescent="0.2">
      <c r="D92">
        <v>1502</v>
      </c>
      <c r="E92" t="s">
        <v>309</v>
      </c>
      <c r="F92">
        <v>0</v>
      </c>
      <c r="O92">
        <v>1502</v>
      </c>
      <c r="P92" t="s">
        <v>309</v>
      </c>
      <c r="S92">
        <f t="shared" si="1"/>
        <v>0</v>
      </c>
    </row>
    <row r="93" spans="1:19" x14ac:dyDescent="0.2">
      <c r="D93">
        <v>1503</v>
      </c>
      <c r="E93" t="s">
        <v>310</v>
      </c>
      <c r="F93">
        <v>0</v>
      </c>
      <c r="O93">
        <v>1503</v>
      </c>
      <c r="P93" t="s">
        <v>310</v>
      </c>
      <c r="S93">
        <f t="shared" si="1"/>
        <v>0</v>
      </c>
    </row>
    <row r="94" spans="1:19" x14ac:dyDescent="0.2">
      <c r="D94">
        <v>1505</v>
      </c>
      <c r="E94" t="s">
        <v>311</v>
      </c>
      <c r="F94">
        <v>0</v>
      </c>
      <c r="O94">
        <v>1505</v>
      </c>
      <c r="P94" t="s">
        <v>311</v>
      </c>
      <c r="S94">
        <f t="shared" si="1"/>
        <v>0</v>
      </c>
    </row>
    <row r="95" spans="1:19" x14ac:dyDescent="0.2">
      <c r="D95">
        <v>1540</v>
      </c>
      <c r="E95" t="s">
        <v>315</v>
      </c>
      <c r="F95">
        <v>0</v>
      </c>
      <c r="O95">
        <v>1540</v>
      </c>
      <c r="P95" t="s">
        <v>315</v>
      </c>
      <c r="S95">
        <f t="shared" si="1"/>
        <v>0</v>
      </c>
    </row>
    <row r="96" spans="1:19" x14ac:dyDescent="0.2">
      <c r="D96">
        <v>1541</v>
      </c>
      <c r="E96" t="s">
        <v>43</v>
      </c>
      <c r="F96">
        <v>0</v>
      </c>
      <c r="O96">
        <v>1541</v>
      </c>
      <c r="P96" t="s">
        <v>43</v>
      </c>
      <c r="S96">
        <f t="shared" si="1"/>
        <v>0</v>
      </c>
    </row>
    <row r="97" spans="1:19" x14ac:dyDescent="0.2">
      <c r="D97">
        <v>1542</v>
      </c>
      <c r="E97" t="s">
        <v>44</v>
      </c>
      <c r="F97">
        <v>0</v>
      </c>
      <c r="O97">
        <v>1542</v>
      </c>
      <c r="P97" t="s">
        <v>44</v>
      </c>
      <c r="S97">
        <f t="shared" si="1"/>
        <v>0</v>
      </c>
    </row>
    <row r="98" spans="1:19" x14ac:dyDescent="0.2">
      <c r="A98">
        <v>2000</v>
      </c>
      <c r="B98" t="s">
        <v>231</v>
      </c>
      <c r="F98">
        <v>0</v>
      </c>
      <c r="S98">
        <f t="shared" si="1"/>
        <v>0</v>
      </c>
    </row>
    <row r="99" spans="1:19" x14ac:dyDescent="0.2">
      <c r="D99">
        <v>2001</v>
      </c>
      <c r="E99" t="s">
        <v>31</v>
      </c>
      <c r="F99">
        <v>0</v>
      </c>
      <c r="O99">
        <v>2001</v>
      </c>
      <c r="P99" t="s">
        <v>16</v>
      </c>
      <c r="S99">
        <f t="shared" si="1"/>
        <v>0</v>
      </c>
    </row>
    <row r="100" spans="1:19" x14ac:dyDescent="0.2">
      <c r="D100">
        <v>2002</v>
      </c>
      <c r="E100" t="s">
        <v>30</v>
      </c>
      <c r="F100">
        <v>0</v>
      </c>
      <c r="O100">
        <v>2002</v>
      </c>
      <c r="P100" t="s">
        <v>30</v>
      </c>
      <c r="S100">
        <f t="shared" si="1"/>
        <v>0</v>
      </c>
    </row>
    <row r="101" spans="1:19" x14ac:dyDescent="0.2">
      <c r="D101">
        <v>2004</v>
      </c>
      <c r="E101" t="s">
        <v>32</v>
      </c>
      <c r="F101">
        <v>0</v>
      </c>
      <c r="O101">
        <v>2004</v>
      </c>
      <c r="P101" t="s">
        <v>32</v>
      </c>
      <c r="S101">
        <f t="shared" si="1"/>
        <v>0</v>
      </c>
    </row>
    <row r="102" spans="1:19" x14ac:dyDescent="0.2">
      <c r="D102">
        <v>2005</v>
      </c>
      <c r="E102" t="s">
        <v>317</v>
      </c>
      <c r="F102">
        <v>0</v>
      </c>
      <c r="O102">
        <v>2005</v>
      </c>
      <c r="P102" t="s">
        <v>1083</v>
      </c>
      <c r="S102">
        <f t="shared" si="1"/>
        <v>0</v>
      </c>
    </row>
    <row r="103" spans="1:19" x14ac:dyDescent="0.2">
      <c r="D103">
        <v>2006</v>
      </c>
      <c r="E103" t="s">
        <v>318</v>
      </c>
      <c r="F103">
        <v>0</v>
      </c>
      <c r="O103">
        <v>2006</v>
      </c>
      <c r="P103" t="s">
        <v>318</v>
      </c>
      <c r="S103">
        <f t="shared" si="1"/>
        <v>0</v>
      </c>
    </row>
    <row r="104" spans="1:19" x14ac:dyDescent="0.2">
      <c r="D104">
        <v>2008</v>
      </c>
      <c r="E104" t="s">
        <v>33</v>
      </c>
      <c r="F104">
        <v>0</v>
      </c>
      <c r="O104">
        <v>2008</v>
      </c>
      <c r="P104" t="s">
        <v>33</v>
      </c>
      <c r="S104">
        <f t="shared" si="1"/>
        <v>0</v>
      </c>
    </row>
    <row r="105" spans="1:19" x14ac:dyDescent="0.2">
      <c r="D105">
        <v>2009</v>
      </c>
      <c r="E105" t="s">
        <v>325</v>
      </c>
      <c r="F105">
        <v>0</v>
      </c>
      <c r="O105">
        <v>2009</v>
      </c>
      <c r="P105" t="s">
        <v>325</v>
      </c>
      <c r="S105">
        <f t="shared" si="1"/>
        <v>0</v>
      </c>
    </row>
    <row r="106" spans="1:19" x14ac:dyDescent="0.2">
      <c r="D106">
        <v>2010</v>
      </c>
      <c r="E106" t="s">
        <v>748</v>
      </c>
      <c r="F106">
        <v>0</v>
      </c>
      <c r="O106">
        <v>2010</v>
      </c>
      <c r="P106" t="s">
        <v>748</v>
      </c>
      <c r="S106">
        <f t="shared" si="1"/>
        <v>0</v>
      </c>
    </row>
    <row r="107" spans="1:19" x14ac:dyDescent="0.2">
      <c r="D107">
        <v>2011</v>
      </c>
      <c r="E107" t="s">
        <v>1006</v>
      </c>
      <c r="F107">
        <v>0</v>
      </c>
      <c r="O107">
        <v>2011</v>
      </c>
      <c r="P107" t="s">
        <v>1006</v>
      </c>
      <c r="S107">
        <f t="shared" si="1"/>
        <v>0</v>
      </c>
    </row>
    <row r="108" spans="1:19" x14ac:dyDescent="0.2">
      <c r="D108">
        <v>2012</v>
      </c>
      <c r="E108" t="s">
        <v>1007</v>
      </c>
      <c r="F108">
        <v>0</v>
      </c>
      <c r="O108">
        <v>2012</v>
      </c>
      <c r="P108" t="s">
        <v>1007</v>
      </c>
      <c r="S108">
        <f t="shared" si="1"/>
        <v>0</v>
      </c>
    </row>
    <row r="109" spans="1:19" x14ac:dyDescent="0.2">
      <c r="D109">
        <v>2013</v>
      </c>
      <c r="E109" t="s">
        <v>1008</v>
      </c>
      <c r="F109">
        <v>0</v>
      </c>
      <c r="O109">
        <v>2013</v>
      </c>
      <c r="P109" t="s">
        <v>1008</v>
      </c>
      <c r="S109">
        <f t="shared" si="1"/>
        <v>0</v>
      </c>
    </row>
    <row r="110" spans="1:19" x14ac:dyDescent="0.2">
      <c r="D110">
        <v>2014</v>
      </c>
      <c r="E110" t="s">
        <v>34</v>
      </c>
      <c r="F110">
        <v>0</v>
      </c>
      <c r="O110">
        <v>2014</v>
      </c>
      <c r="P110" t="s">
        <v>34</v>
      </c>
      <c r="S110">
        <f t="shared" si="1"/>
        <v>0</v>
      </c>
    </row>
    <row r="111" spans="1:19" x14ac:dyDescent="0.2">
      <c r="D111">
        <v>2015</v>
      </c>
      <c r="E111" t="s">
        <v>937</v>
      </c>
      <c r="F111">
        <v>0</v>
      </c>
      <c r="O111">
        <v>2015</v>
      </c>
      <c r="P111" t="s">
        <v>937</v>
      </c>
      <c r="S111">
        <f t="shared" si="1"/>
        <v>0</v>
      </c>
    </row>
    <row r="112" spans="1:19" x14ac:dyDescent="0.2">
      <c r="D112">
        <v>2020</v>
      </c>
      <c r="E112" t="s">
        <v>35</v>
      </c>
      <c r="F112">
        <v>0</v>
      </c>
      <c r="O112">
        <v>2020</v>
      </c>
      <c r="P112" t="s">
        <v>35</v>
      </c>
      <c r="S112">
        <f t="shared" si="1"/>
        <v>0</v>
      </c>
    </row>
    <row r="113" spans="1:19" x14ac:dyDescent="0.2">
      <c r="D113">
        <v>2021</v>
      </c>
      <c r="E113" t="s">
        <v>36</v>
      </c>
      <c r="F113">
        <v>0</v>
      </c>
      <c r="O113">
        <v>2021</v>
      </c>
      <c r="P113" t="s">
        <v>36</v>
      </c>
      <c r="S113">
        <f t="shared" si="1"/>
        <v>0</v>
      </c>
    </row>
    <row r="114" spans="1:19" x14ac:dyDescent="0.2">
      <c r="D114">
        <v>2023</v>
      </c>
      <c r="E114" t="s">
        <v>656</v>
      </c>
      <c r="F114">
        <v>0</v>
      </c>
      <c r="O114">
        <v>2023</v>
      </c>
      <c r="P114" t="s">
        <v>656</v>
      </c>
      <c r="S114">
        <f t="shared" si="1"/>
        <v>0</v>
      </c>
    </row>
    <row r="115" spans="1:19" x14ac:dyDescent="0.2">
      <c r="D115">
        <v>2024</v>
      </c>
      <c r="E115" t="s">
        <v>750</v>
      </c>
      <c r="F115">
        <v>0</v>
      </c>
      <c r="O115">
        <v>2024</v>
      </c>
      <c r="P115" t="s">
        <v>750</v>
      </c>
      <c r="S115">
        <f t="shared" si="1"/>
        <v>0</v>
      </c>
    </row>
    <row r="116" spans="1:19" x14ac:dyDescent="0.2">
      <c r="D116">
        <v>2025</v>
      </c>
      <c r="E116" t="s">
        <v>751</v>
      </c>
      <c r="F116">
        <v>0</v>
      </c>
      <c r="O116">
        <v>2025</v>
      </c>
      <c r="P116" t="s">
        <v>751</v>
      </c>
      <c r="S116">
        <f t="shared" si="1"/>
        <v>0</v>
      </c>
    </row>
    <row r="117" spans="1:19" x14ac:dyDescent="0.2">
      <c r="D117">
        <v>2026</v>
      </c>
      <c r="E117" t="s">
        <v>915</v>
      </c>
      <c r="F117">
        <v>0</v>
      </c>
      <c r="O117">
        <v>2026</v>
      </c>
      <c r="P117" t="s">
        <v>915</v>
      </c>
      <c r="S117">
        <f t="shared" si="1"/>
        <v>0</v>
      </c>
    </row>
    <row r="118" spans="1:19" x14ac:dyDescent="0.2">
      <c r="D118">
        <v>2027</v>
      </c>
      <c r="E118" t="s">
        <v>321</v>
      </c>
      <c r="F118">
        <v>0</v>
      </c>
      <c r="O118">
        <v>2027</v>
      </c>
      <c r="P118" t="s">
        <v>321</v>
      </c>
      <c r="S118">
        <f t="shared" si="1"/>
        <v>0</v>
      </c>
    </row>
    <row r="119" spans="1:19" x14ac:dyDescent="0.2">
      <c r="D119">
        <v>2035</v>
      </c>
      <c r="E119" t="s">
        <v>37</v>
      </c>
      <c r="F119">
        <v>0</v>
      </c>
      <c r="O119">
        <v>2035</v>
      </c>
      <c r="P119" t="s">
        <v>37</v>
      </c>
      <c r="S119">
        <f t="shared" si="1"/>
        <v>0</v>
      </c>
    </row>
    <row r="120" spans="1:19" x14ac:dyDescent="0.2">
      <c r="D120">
        <v>2036</v>
      </c>
      <c r="E120" t="s">
        <v>657</v>
      </c>
      <c r="F120">
        <v>0</v>
      </c>
      <c r="O120">
        <v>2036</v>
      </c>
      <c r="P120" t="s">
        <v>657</v>
      </c>
      <c r="S120">
        <f t="shared" si="1"/>
        <v>0</v>
      </c>
    </row>
    <row r="121" spans="1:19" x14ac:dyDescent="0.2">
      <c r="D121">
        <v>2037</v>
      </c>
      <c r="E121" t="s">
        <v>1009</v>
      </c>
      <c r="F121">
        <v>0</v>
      </c>
      <c r="O121">
        <v>2037</v>
      </c>
      <c r="P121" t="s">
        <v>1084</v>
      </c>
      <c r="S121">
        <f t="shared" si="1"/>
        <v>0</v>
      </c>
    </row>
    <row r="122" spans="1:19" x14ac:dyDescent="0.2">
      <c r="D122">
        <v>2038</v>
      </c>
      <c r="E122" t="s">
        <v>749</v>
      </c>
      <c r="F122">
        <v>0</v>
      </c>
      <c r="O122">
        <v>2038</v>
      </c>
      <c r="P122" t="s">
        <v>749</v>
      </c>
      <c r="S122">
        <f t="shared" si="1"/>
        <v>0</v>
      </c>
    </row>
    <row r="123" spans="1:19" x14ac:dyDescent="0.2">
      <c r="A123">
        <v>2200</v>
      </c>
      <c r="B123" t="s">
        <v>1010</v>
      </c>
      <c r="F123">
        <v>0</v>
      </c>
      <c r="S123">
        <f t="shared" si="1"/>
        <v>0</v>
      </c>
    </row>
    <row r="124" spans="1:19" x14ac:dyDescent="0.2">
      <c r="D124">
        <v>2201</v>
      </c>
      <c r="E124" t="s">
        <v>38</v>
      </c>
      <c r="F124">
        <v>0</v>
      </c>
      <c r="O124">
        <v>2201</v>
      </c>
      <c r="P124" t="s">
        <v>38</v>
      </c>
      <c r="S124">
        <f t="shared" si="1"/>
        <v>0</v>
      </c>
    </row>
    <row r="125" spans="1:19" x14ac:dyDescent="0.2">
      <c r="D125">
        <v>2202</v>
      </c>
      <c r="E125" t="s">
        <v>323</v>
      </c>
      <c r="F125">
        <v>0</v>
      </c>
      <c r="O125">
        <v>2202</v>
      </c>
      <c r="P125" t="s">
        <v>323</v>
      </c>
      <c r="S125">
        <f t="shared" si="1"/>
        <v>0</v>
      </c>
    </row>
    <row r="126" spans="1:19" x14ac:dyDescent="0.2">
      <c r="D126">
        <v>2203</v>
      </c>
      <c r="E126" t="s">
        <v>324</v>
      </c>
      <c r="F126">
        <v>0</v>
      </c>
      <c r="O126">
        <v>2203</v>
      </c>
      <c r="P126" t="s">
        <v>324</v>
      </c>
      <c r="S126">
        <f t="shared" si="1"/>
        <v>0</v>
      </c>
    </row>
    <row r="127" spans="1:19" x14ac:dyDescent="0.2">
      <c r="D127">
        <v>2204</v>
      </c>
      <c r="E127" t="s">
        <v>128</v>
      </c>
      <c r="F127">
        <v>0</v>
      </c>
      <c r="O127">
        <v>2204</v>
      </c>
      <c r="P127" t="s">
        <v>128</v>
      </c>
      <c r="S127">
        <f t="shared" si="1"/>
        <v>0</v>
      </c>
    </row>
    <row r="128" spans="1:19" x14ac:dyDescent="0.2">
      <c r="D128">
        <v>2205</v>
      </c>
      <c r="E128" t="s">
        <v>752</v>
      </c>
      <c r="F128">
        <v>0</v>
      </c>
      <c r="O128">
        <v>2205</v>
      </c>
      <c r="P128" t="s">
        <v>752</v>
      </c>
      <c r="S128">
        <f t="shared" si="1"/>
        <v>0</v>
      </c>
    </row>
    <row r="129" spans="1:19" x14ac:dyDescent="0.2">
      <c r="D129">
        <v>2206</v>
      </c>
      <c r="E129" t="s">
        <v>39</v>
      </c>
      <c r="F129">
        <v>0</v>
      </c>
      <c r="O129">
        <v>2206</v>
      </c>
      <c r="P129" t="s">
        <v>39</v>
      </c>
      <c r="S129">
        <f t="shared" si="1"/>
        <v>0</v>
      </c>
    </row>
    <row r="130" spans="1:19" x14ac:dyDescent="0.2">
      <c r="D130">
        <v>2212</v>
      </c>
      <c r="E130" t="s">
        <v>326</v>
      </c>
      <c r="F130">
        <v>0</v>
      </c>
      <c r="O130">
        <v>2212</v>
      </c>
      <c r="P130" t="s">
        <v>326</v>
      </c>
      <c r="S130">
        <f t="shared" si="1"/>
        <v>0</v>
      </c>
    </row>
    <row r="131" spans="1:19" x14ac:dyDescent="0.2">
      <c r="D131">
        <v>2220</v>
      </c>
      <c r="E131" t="s">
        <v>753</v>
      </c>
      <c r="F131">
        <v>0</v>
      </c>
      <c r="O131">
        <v>2220</v>
      </c>
      <c r="P131" t="s">
        <v>753</v>
      </c>
      <c r="S131">
        <f t="shared" ref="S131:S194" si="2">D131-O131</f>
        <v>0</v>
      </c>
    </row>
    <row r="132" spans="1:19" x14ac:dyDescent="0.2">
      <c r="D132">
        <v>2222</v>
      </c>
      <c r="E132" t="s">
        <v>328</v>
      </c>
      <c r="F132">
        <v>0</v>
      </c>
      <c r="O132">
        <v>2222</v>
      </c>
      <c r="P132" t="s">
        <v>328</v>
      </c>
      <c r="S132">
        <f t="shared" si="2"/>
        <v>0</v>
      </c>
    </row>
    <row r="133" spans="1:19" x14ac:dyDescent="0.2">
      <c r="D133">
        <v>2223</v>
      </c>
      <c r="E133" t="s">
        <v>754</v>
      </c>
      <c r="F133">
        <v>0</v>
      </c>
      <c r="O133">
        <v>2223</v>
      </c>
      <c r="P133" t="s">
        <v>754</v>
      </c>
      <c r="S133">
        <f t="shared" si="2"/>
        <v>0</v>
      </c>
    </row>
    <row r="134" spans="1:19" x14ac:dyDescent="0.2">
      <c r="A134">
        <v>2300</v>
      </c>
      <c r="B134" t="s">
        <v>233</v>
      </c>
      <c r="F134">
        <v>0</v>
      </c>
      <c r="S134">
        <f t="shared" si="2"/>
        <v>0</v>
      </c>
    </row>
    <row r="135" spans="1:19" x14ac:dyDescent="0.2">
      <c r="D135">
        <v>2301</v>
      </c>
      <c r="E135" t="s">
        <v>40</v>
      </c>
      <c r="F135">
        <v>0</v>
      </c>
      <c r="O135">
        <v>2301</v>
      </c>
      <c r="P135" t="s">
        <v>40</v>
      </c>
      <c r="S135">
        <f t="shared" si="2"/>
        <v>0</v>
      </c>
    </row>
    <row r="136" spans="1:19" x14ac:dyDescent="0.2">
      <c r="D136">
        <v>2302</v>
      </c>
      <c r="E136" t="s">
        <v>41</v>
      </c>
      <c r="F136">
        <v>0</v>
      </c>
      <c r="O136">
        <v>2302</v>
      </c>
      <c r="P136" t="s">
        <v>41</v>
      </c>
      <c r="S136">
        <f t="shared" si="2"/>
        <v>0</v>
      </c>
    </row>
    <row r="137" spans="1:19" x14ac:dyDescent="0.2">
      <c r="D137">
        <v>2303</v>
      </c>
      <c r="E137" t="s">
        <v>330</v>
      </c>
      <c r="F137">
        <v>0</v>
      </c>
      <c r="O137">
        <v>2303</v>
      </c>
      <c r="P137" t="s">
        <v>330</v>
      </c>
      <c r="S137">
        <f t="shared" si="2"/>
        <v>0</v>
      </c>
    </row>
    <row r="138" spans="1:19" x14ac:dyDescent="0.2">
      <c r="D138">
        <v>2305</v>
      </c>
      <c r="E138" t="s">
        <v>658</v>
      </c>
      <c r="F138">
        <v>0</v>
      </c>
      <c r="O138">
        <v>2305</v>
      </c>
      <c r="P138" t="s">
        <v>658</v>
      </c>
      <c r="S138">
        <f t="shared" si="2"/>
        <v>0</v>
      </c>
    </row>
    <row r="139" spans="1:19" x14ac:dyDescent="0.2">
      <c r="D139">
        <v>2307</v>
      </c>
      <c r="E139" t="s">
        <v>659</v>
      </c>
      <c r="F139">
        <v>0</v>
      </c>
      <c r="O139">
        <v>2307</v>
      </c>
      <c r="P139" t="s">
        <v>659</v>
      </c>
      <c r="S139">
        <f t="shared" si="2"/>
        <v>0</v>
      </c>
    </row>
    <row r="140" spans="1:19" x14ac:dyDescent="0.2">
      <c r="D140">
        <v>2308</v>
      </c>
      <c r="E140" t="s">
        <v>755</v>
      </c>
      <c r="F140">
        <v>0</v>
      </c>
      <c r="O140">
        <v>2308</v>
      </c>
      <c r="P140" t="s">
        <v>755</v>
      </c>
      <c r="S140">
        <f t="shared" si="2"/>
        <v>0</v>
      </c>
    </row>
    <row r="141" spans="1:19" x14ac:dyDescent="0.2">
      <c r="D141">
        <v>2309</v>
      </c>
      <c r="E141" t="s">
        <v>756</v>
      </c>
      <c r="F141">
        <v>0</v>
      </c>
      <c r="O141">
        <v>2309</v>
      </c>
      <c r="P141" t="s">
        <v>756</v>
      </c>
      <c r="S141">
        <f t="shared" si="2"/>
        <v>0</v>
      </c>
    </row>
    <row r="142" spans="1:19" x14ac:dyDescent="0.2">
      <c r="D142">
        <v>2310</v>
      </c>
      <c r="E142" t="s">
        <v>1011</v>
      </c>
      <c r="F142">
        <v>0</v>
      </c>
      <c r="O142">
        <v>2310</v>
      </c>
      <c r="P142" t="s">
        <v>1011</v>
      </c>
      <c r="S142">
        <f t="shared" si="2"/>
        <v>0</v>
      </c>
    </row>
    <row r="143" spans="1:19" x14ac:dyDescent="0.2">
      <c r="D143">
        <v>2312</v>
      </c>
      <c r="E143" t="s">
        <v>332</v>
      </c>
      <c r="F143">
        <v>0</v>
      </c>
      <c r="O143">
        <v>2312</v>
      </c>
      <c r="P143" t="s">
        <v>332</v>
      </c>
      <c r="S143">
        <f t="shared" si="2"/>
        <v>0</v>
      </c>
    </row>
    <row r="144" spans="1:19" x14ac:dyDescent="0.2">
      <c r="D144">
        <v>2313</v>
      </c>
      <c r="E144" t="s">
        <v>42</v>
      </c>
      <c r="F144">
        <v>0</v>
      </c>
      <c r="O144">
        <v>2313</v>
      </c>
      <c r="P144" t="s">
        <v>42</v>
      </c>
      <c r="S144">
        <f t="shared" si="2"/>
        <v>0</v>
      </c>
    </row>
    <row r="145" spans="1:19" x14ac:dyDescent="0.2">
      <c r="D145">
        <v>2343</v>
      </c>
      <c r="E145" t="s">
        <v>333</v>
      </c>
      <c r="F145">
        <v>0</v>
      </c>
      <c r="O145">
        <v>2343</v>
      </c>
      <c r="P145" t="s">
        <v>333</v>
      </c>
      <c r="S145">
        <f t="shared" si="2"/>
        <v>0</v>
      </c>
    </row>
    <row r="146" spans="1:19" x14ac:dyDescent="0.2">
      <c r="D146">
        <v>2345</v>
      </c>
      <c r="E146" t="s">
        <v>1012</v>
      </c>
      <c r="F146">
        <v>0</v>
      </c>
      <c r="O146">
        <v>2345</v>
      </c>
      <c r="P146" t="s">
        <v>1012</v>
      </c>
      <c r="S146">
        <f t="shared" si="2"/>
        <v>0</v>
      </c>
    </row>
    <row r="147" spans="1:19" x14ac:dyDescent="0.2">
      <c r="D147">
        <v>2392</v>
      </c>
      <c r="E147" t="s">
        <v>46</v>
      </c>
      <c r="F147">
        <v>0</v>
      </c>
      <c r="O147">
        <v>2392</v>
      </c>
      <c r="P147" t="s">
        <v>46</v>
      </c>
      <c r="S147">
        <f t="shared" si="2"/>
        <v>0</v>
      </c>
    </row>
    <row r="148" spans="1:19" x14ac:dyDescent="0.2">
      <c r="A148">
        <v>2400</v>
      </c>
      <c r="B148" t="s">
        <v>234</v>
      </c>
      <c r="F148">
        <v>0</v>
      </c>
      <c r="S148">
        <f t="shared" si="2"/>
        <v>0</v>
      </c>
    </row>
    <row r="149" spans="1:19" x14ac:dyDescent="0.2">
      <c r="D149">
        <v>2401</v>
      </c>
      <c r="E149" t="s">
        <v>47</v>
      </c>
      <c r="F149">
        <v>0</v>
      </c>
      <c r="O149">
        <v>2401</v>
      </c>
      <c r="P149" t="s">
        <v>47</v>
      </c>
      <c r="S149">
        <f t="shared" si="2"/>
        <v>0</v>
      </c>
    </row>
    <row r="150" spans="1:19" x14ac:dyDescent="0.2">
      <c r="D150">
        <v>2402</v>
      </c>
      <c r="E150" t="s">
        <v>898</v>
      </c>
      <c r="F150">
        <v>0</v>
      </c>
      <c r="O150">
        <v>2402</v>
      </c>
      <c r="P150" t="s">
        <v>898</v>
      </c>
      <c r="S150">
        <f t="shared" si="2"/>
        <v>0</v>
      </c>
    </row>
    <row r="151" spans="1:19" x14ac:dyDescent="0.2">
      <c r="D151">
        <v>2403</v>
      </c>
      <c r="E151" t="s">
        <v>1013</v>
      </c>
      <c r="F151">
        <v>0</v>
      </c>
      <c r="O151">
        <v>2403</v>
      </c>
      <c r="P151" t="s">
        <v>1013</v>
      </c>
      <c r="S151">
        <f t="shared" si="2"/>
        <v>0</v>
      </c>
    </row>
    <row r="152" spans="1:19" x14ac:dyDescent="0.2">
      <c r="D152">
        <v>2406</v>
      </c>
      <c r="E152" t="s">
        <v>49</v>
      </c>
      <c r="F152">
        <v>0</v>
      </c>
      <c r="O152">
        <v>2406</v>
      </c>
      <c r="P152" t="s">
        <v>49</v>
      </c>
      <c r="S152">
        <f t="shared" si="2"/>
        <v>0</v>
      </c>
    </row>
    <row r="153" spans="1:19" x14ac:dyDescent="0.2">
      <c r="D153">
        <v>2407</v>
      </c>
      <c r="E153" t="s">
        <v>50</v>
      </c>
      <c r="F153">
        <v>0</v>
      </c>
      <c r="O153">
        <v>2407</v>
      </c>
      <c r="P153" t="s">
        <v>50</v>
      </c>
      <c r="S153">
        <f t="shared" si="2"/>
        <v>0</v>
      </c>
    </row>
    <row r="154" spans="1:19" x14ac:dyDescent="0.2">
      <c r="D154">
        <v>2408</v>
      </c>
      <c r="E154" t="s">
        <v>51</v>
      </c>
      <c r="F154">
        <v>0</v>
      </c>
      <c r="O154">
        <v>2408</v>
      </c>
      <c r="P154" t="s">
        <v>51</v>
      </c>
      <c r="S154">
        <f t="shared" si="2"/>
        <v>0</v>
      </c>
    </row>
    <row r="155" spans="1:19" x14ac:dyDescent="0.2">
      <c r="D155">
        <v>2409</v>
      </c>
      <c r="E155" t="s">
        <v>336</v>
      </c>
      <c r="F155">
        <v>0</v>
      </c>
      <c r="O155">
        <v>2409</v>
      </c>
      <c r="P155" t="s">
        <v>336</v>
      </c>
      <c r="S155">
        <f t="shared" si="2"/>
        <v>0</v>
      </c>
    </row>
    <row r="156" spans="1:19" x14ac:dyDescent="0.2">
      <c r="D156">
        <v>2440</v>
      </c>
      <c r="E156" t="s">
        <v>337</v>
      </c>
      <c r="F156">
        <v>0</v>
      </c>
      <c r="O156">
        <v>2440</v>
      </c>
      <c r="P156" t="s">
        <v>337</v>
      </c>
      <c r="S156">
        <f t="shared" si="2"/>
        <v>0</v>
      </c>
    </row>
    <row r="157" spans="1:19" x14ac:dyDescent="0.2">
      <c r="D157">
        <v>2441</v>
      </c>
      <c r="E157" t="s">
        <v>43</v>
      </c>
      <c r="F157">
        <v>0</v>
      </c>
      <c r="O157">
        <v>2441</v>
      </c>
      <c r="P157" t="s">
        <v>43</v>
      </c>
      <c r="S157">
        <f t="shared" si="2"/>
        <v>0</v>
      </c>
    </row>
    <row r="158" spans="1:19" x14ac:dyDescent="0.2">
      <c r="D158">
        <v>2442</v>
      </c>
      <c r="E158" t="s">
        <v>44</v>
      </c>
      <c r="F158">
        <v>0</v>
      </c>
      <c r="O158">
        <v>2442</v>
      </c>
      <c r="P158" t="s">
        <v>44</v>
      </c>
      <c r="S158">
        <f t="shared" si="2"/>
        <v>0</v>
      </c>
    </row>
    <row r="159" spans="1:19" x14ac:dyDescent="0.2">
      <c r="D159">
        <v>2443</v>
      </c>
      <c r="E159" t="s">
        <v>339</v>
      </c>
      <c r="F159">
        <v>0</v>
      </c>
      <c r="O159">
        <v>2443</v>
      </c>
      <c r="P159" t="s">
        <v>339</v>
      </c>
      <c r="S159">
        <f t="shared" si="2"/>
        <v>0</v>
      </c>
    </row>
    <row r="160" spans="1:19" x14ac:dyDescent="0.2">
      <c r="D160">
        <v>2445</v>
      </c>
      <c r="E160" t="s">
        <v>341</v>
      </c>
      <c r="F160">
        <v>0</v>
      </c>
      <c r="O160">
        <v>2445</v>
      </c>
      <c r="P160" t="s">
        <v>341</v>
      </c>
      <c r="S160">
        <f t="shared" si="2"/>
        <v>0</v>
      </c>
    </row>
    <row r="161" spans="1:19" x14ac:dyDescent="0.2">
      <c r="D161">
        <v>2446</v>
      </c>
      <c r="E161" t="s">
        <v>757</v>
      </c>
      <c r="F161">
        <v>0</v>
      </c>
      <c r="O161">
        <v>2446</v>
      </c>
      <c r="P161" t="s">
        <v>757</v>
      </c>
      <c r="S161">
        <f t="shared" si="2"/>
        <v>0</v>
      </c>
    </row>
    <row r="162" spans="1:19" x14ac:dyDescent="0.2">
      <c r="D162">
        <v>2447</v>
      </c>
      <c r="E162" t="s">
        <v>758</v>
      </c>
      <c r="F162">
        <v>0</v>
      </c>
      <c r="O162">
        <v>2447</v>
      </c>
      <c r="P162" t="s">
        <v>758</v>
      </c>
      <c r="S162">
        <f t="shared" si="2"/>
        <v>0</v>
      </c>
    </row>
    <row r="163" spans="1:19" x14ac:dyDescent="0.2">
      <c r="D163">
        <v>2460</v>
      </c>
      <c r="E163" t="s">
        <v>52</v>
      </c>
      <c r="F163">
        <v>0</v>
      </c>
      <c r="O163">
        <v>2460</v>
      </c>
      <c r="P163" t="s">
        <v>52</v>
      </c>
      <c r="S163">
        <f t="shared" si="2"/>
        <v>0</v>
      </c>
    </row>
    <row r="164" spans="1:19" x14ac:dyDescent="0.2">
      <c r="D164">
        <v>2483</v>
      </c>
      <c r="E164" t="s">
        <v>342</v>
      </c>
      <c r="F164">
        <v>0</v>
      </c>
      <c r="O164">
        <v>2483</v>
      </c>
      <c r="P164" t="s">
        <v>342</v>
      </c>
      <c r="S164">
        <f t="shared" si="2"/>
        <v>0</v>
      </c>
    </row>
    <row r="165" spans="1:19" x14ac:dyDescent="0.2">
      <c r="D165">
        <v>2497</v>
      </c>
      <c r="E165" t="s">
        <v>161</v>
      </c>
      <c r="F165">
        <v>0</v>
      </c>
      <c r="O165">
        <v>2497</v>
      </c>
      <c r="P165" t="s">
        <v>161</v>
      </c>
      <c r="S165">
        <f t="shared" si="2"/>
        <v>0</v>
      </c>
    </row>
    <row r="166" spans="1:19" x14ac:dyDescent="0.2">
      <c r="A166">
        <v>2500</v>
      </c>
      <c r="B166" t="s">
        <v>235</v>
      </c>
      <c r="F166">
        <v>0</v>
      </c>
      <c r="S166">
        <f t="shared" si="2"/>
        <v>0</v>
      </c>
    </row>
    <row r="167" spans="1:19" x14ac:dyDescent="0.2">
      <c r="D167">
        <v>2501</v>
      </c>
      <c r="E167" t="s">
        <v>53</v>
      </c>
      <c r="F167">
        <v>0</v>
      </c>
      <c r="O167">
        <v>2501</v>
      </c>
      <c r="P167" t="s">
        <v>53</v>
      </c>
      <c r="S167">
        <f t="shared" si="2"/>
        <v>0</v>
      </c>
    </row>
    <row r="168" spans="1:19" x14ac:dyDescent="0.2">
      <c r="D168">
        <v>2503</v>
      </c>
      <c r="E168" t="s">
        <v>344</v>
      </c>
      <c r="F168">
        <v>0</v>
      </c>
      <c r="O168">
        <v>2503</v>
      </c>
      <c r="P168" t="s">
        <v>344</v>
      </c>
      <c r="S168">
        <f t="shared" si="2"/>
        <v>0</v>
      </c>
    </row>
    <row r="169" spans="1:19" x14ac:dyDescent="0.2">
      <c r="D169">
        <v>2504</v>
      </c>
      <c r="E169" t="s">
        <v>54</v>
      </c>
      <c r="F169">
        <v>0</v>
      </c>
      <c r="O169">
        <v>2504</v>
      </c>
      <c r="P169" t="s">
        <v>54</v>
      </c>
      <c r="S169">
        <f t="shared" si="2"/>
        <v>0</v>
      </c>
    </row>
    <row r="170" spans="1:19" x14ac:dyDescent="0.2">
      <c r="D170">
        <v>2505</v>
      </c>
      <c r="E170" t="s">
        <v>55</v>
      </c>
      <c r="F170">
        <v>0</v>
      </c>
      <c r="O170">
        <v>2505</v>
      </c>
      <c r="P170" t="s">
        <v>55</v>
      </c>
      <c r="S170">
        <f t="shared" si="2"/>
        <v>0</v>
      </c>
    </row>
    <row r="171" spans="1:19" x14ac:dyDescent="0.2">
      <c r="D171">
        <v>2506</v>
      </c>
      <c r="E171" t="s">
        <v>56</v>
      </c>
      <c r="F171">
        <v>0</v>
      </c>
      <c r="O171">
        <v>2506</v>
      </c>
      <c r="P171" t="s">
        <v>56</v>
      </c>
      <c r="S171">
        <f t="shared" si="2"/>
        <v>0</v>
      </c>
    </row>
    <row r="172" spans="1:19" x14ac:dyDescent="0.2">
      <c r="D172">
        <v>2507</v>
      </c>
      <c r="E172" t="s">
        <v>346</v>
      </c>
      <c r="F172">
        <v>0</v>
      </c>
      <c r="O172">
        <v>2507</v>
      </c>
      <c r="P172" t="s">
        <v>346</v>
      </c>
      <c r="S172">
        <f t="shared" si="2"/>
        <v>0</v>
      </c>
    </row>
    <row r="173" spans="1:19" x14ac:dyDescent="0.2">
      <c r="D173">
        <v>2508</v>
      </c>
      <c r="E173" t="s">
        <v>277</v>
      </c>
      <c r="F173">
        <v>0</v>
      </c>
      <c r="O173">
        <v>2508</v>
      </c>
      <c r="P173" t="s">
        <v>277</v>
      </c>
      <c r="S173">
        <f t="shared" si="2"/>
        <v>0</v>
      </c>
    </row>
    <row r="174" spans="1:19" x14ac:dyDescent="0.2">
      <c r="D174">
        <v>2509</v>
      </c>
      <c r="E174" t="s">
        <v>348</v>
      </c>
      <c r="F174">
        <v>0</v>
      </c>
      <c r="O174">
        <v>2509</v>
      </c>
      <c r="P174" t="s">
        <v>348</v>
      </c>
      <c r="S174">
        <f t="shared" si="2"/>
        <v>0</v>
      </c>
    </row>
    <row r="175" spans="1:19" x14ac:dyDescent="0.2">
      <c r="D175">
        <v>2510</v>
      </c>
      <c r="E175" t="s">
        <v>349</v>
      </c>
      <c r="F175">
        <v>0</v>
      </c>
      <c r="O175">
        <v>2510</v>
      </c>
      <c r="P175" t="s">
        <v>349</v>
      </c>
      <c r="S175">
        <f t="shared" si="2"/>
        <v>0</v>
      </c>
    </row>
    <row r="176" spans="1:19" x14ac:dyDescent="0.2">
      <c r="D176">
        <v>2511</v>
      </c>
      <c r="E176" t="s">
        <v>351</v>
      </c>
      <c r="F176">
        <v>0</v>
      </c>
      <c r="O176">
        <v>2511</v>
      </c>
      <c r="P176" t="s">
        <v>351</v>
      </c>
      <c r="S176">
        <f t="shared" si="2"/>
        <v>0</v>
      </c>
    </row>
    <row r="177" spans="1:19" x14ac:dyDescent="0.2">
      <c r="D177">
        <v>2512</v>
      </c>
      <c r="E177" t="s">
        <v>759</v>
      </c>
      <c r="F177">
        <v>0</v>
      </c>
      <c r="O177">
        <v>2512</v>
      </c>
      <c r="P177" t="s">
        <v>759</v>
      </c>
      <c r="S177">
        <f t="shared" si="2"/>
        <v>0</v>
      </c>
    </row>
    <row r="178" spans="1:19" x14ac:dyDescent="0.2">
      <c r="D178">
        <v>2514</v>
      </c>
      <c r="E178" t="s">
        <v>353</v>
      </c>
      <c r="F178">
        <v>0</v>
      </c>
      <c r="O178">
        <v>2514</v>
      </c>
      <c r="P178" t="s">
        <v>353</v>
      </c>
      <c r="S178">
        <f t="shared" si="2"/>
        <v>0</v>
      </c>
    </row>
    <row r="179" spans="1:19" x14ac:dyDescent="0.2">
      <c r="D179">
        <v>2518</v>
      </c>
      <c r="E179" t="s">
        <v>57</v>
      </c>
      <c r="F179">
        <v>0</v>
      </c>
      <c r="O179">
        <v>2518</v>
      </c>
      <c r="P179" t="s">
        <v>57</v>
      </c>
      <c r="S179">
        <f t="shared" si="2"/>
        <v>0</v>
      </c>
    </row>
    <row r="180" spans="1:19" x14ac:dyDescent="0.2">
      <c r="D180">
        <v>2519</v>
      </c>
      <c r="E180" t="s">
        <v>1014</v>
      </c>
      <c r="F180">
        <v>0</v>
      </c>
      <c r="O180">
        <v>2519</v>
      </c>
      <c r="P180" t="s">
        <v>1014</v>
      </c>
      <c r="S180">
        <f t="shared" si="2"/>
        <v>0</v>
      </c>
    </row>
    <row r="181" spans="1:19" x14ac:dyDescent="0.2">
      <c r="D181">
        <v>2520</v>
      </c>
      <c r="E181" t="s">
        <v>59</v>
      </c>
      <c r="F181">
        <v>0</v>
      </c>
      <c r="O181">
        <v>2520</v>
      </c>
      <c r="P181" t="s">
        <v>59</v>
      </c>
      <c r="S181">
        <f t="shared" si="2"/>
        <v>0</v>
      </c>
    </row>
    <row r="182" spans="1:19" x14ac:dyDescent="0.2">
      <c r="D182">
        <v>2539</v>
      </c>
      <c r="E182" t="s">
        <v>60</v>
      </c>
      <c r="F182">
        <v>0</v>
      </c>
      <c r="O182">
        <v>2539</v>
      </c>
      <c r="P182" t="s">
        <v>60</v>
      </c>
      <c r="S182">
        <f t="shared" si="2"/>
        <v>0</v>
      </c>
    </row>
    <row r="183" spans="1:19" x14ac:dyDescent="0.2">
      <c r="D183">
        <v>2540</v>
      </c>
      <c r="E183" t="s">
        <v>760</v>
      </c>
      <c r="F183">
        <v>0</v>
      </c>
      <c r="O183">
        <v>2540</v>
      </c>
      <c r="P183" t="s">
        <v>760</v>
      </c>
      <c r="S183">
        <f t="shared" si="2"/>
        <v>0</v>
      </c>
    </row>
    <row r="184" spans="1:19" x14ac:dyDescent="0.2">
      <c r="D184">
        <v>2541</v>
      </c>
      <c r="E184" t="s">
        <v>61</v>
      </c>
      <c r="F184">
        <v>0</v>
      </c>
      <c r="O184">
        <v>2541</v>
      </c>
      <c r="P184" t="s">
        <v>61</v>
      </c>
      <c r="S184">
        <f t="shared" si="2"/>
        <v>0</v>
      </c>
    </row>
    <row r="185" spans="1:19" x14ac:dyDescent="0.2">
      <c r="D185">
        <v>2542</v>
      </c>
      <c r="E185" t="s">
        <v>44</v>
      </c>
      <c r="F185">
        <v>0</v>
      </c>
      <c r="O185">
        <v>2542</v>
      </c>
      <c r="P185" t="s">
        <v>44</v>
      </c>
      <c r="S185">
        <f t="shared" si="2"/>
        <v>0</v>
      </c>
    </row>
    <row r="186" spans="1:19" x14ac:dyDescent="0.2">
      <c r="D186">
        <v>2543</v>
      </c>
      <c r="E186" t="s">
        <v>1015</v>
      </c>
      <c r="F186">
        <v>0</v>
      </c>
      <c r="O186">
        <v>2543</v>
      </c>
      <c r="P186" t="s">
        <v>1015</v>
      </c>
      <c r="S186">
        <f t="shared" si="2"/>
        <v>0</v>
      </c>
    </row>
    <row r="187" spans="1:19" x14ac:dyDescent="0.2">
      <c r="D187">
        <v>2544</v>
      </c>
      <c r="E187" t="s">
        <v>761</v>
      </c>
      <c r="F187">
        <v>0</v>
      </c>
      <c r="O187">
        <v>2544</v>
      </c>
      <c r="P187" t="s">
        <v>761</v>
      </c>
      <c r="S187">
        <f t="shared" si="2"/>
        <v>0</v>
      </c>
    </row>
    <row r="188" spans="1:19" x14ac:dyDescent="0.2">
      <c r="D188">
        <v>2575</v>
      </c>
      <c r="E188" t="s">
        <v>62</v>
      </c>
      <c r="F188">
        <v>0</v>
      </c>
      <c r="O188">
        <v>2575</v>
      </c>
      <c r="P188" t="s">
        <v>62</v>
      </c>
      <c r="S188">
        <f t="shared" si="2"/>
        <v>0</v>
      </c>
    </row>
    <row r="189" spans="1:19" x14ac:dyDescent="0.2">
      <c r="D189">
        <v>2583</v>
      </c>
      <c r="E189" t="s">
        <v>1016</v>
      </c>
      <c r="F189">
        <v>0</v>
      </c>
      <c r="O189">
        <v>2583</v>
      </c>
      <c r="P189" t="s">
        <v>1016</v>
      </c>
      <c r="S189">
        <f t="shared" si="2"/>
        <v>0</v>
      </c>
    </row>
    <row r="190" spans="1:19" x14ac:dyDescent="0.2">
      <c r="D190">
        <v>2597</v>
      </c>
      <c r="E190" t="s">
        <v>161</v>
      </c>
      <c r="F190">
        <v>0</v>
      </c>
      <c r="O190">
        <v>2597</v>
      </c>
      <c r="P190" t="s">
        <v>161</v>
      </c>
      <c r="S190">
        <f t="shared" si="2"/>
        <v>0</v>
      </c>
    </row>
    <row r="191" spans="1:19" x14ac:dyDescent="0.2">
      <c r="A191">
        <v>2600</v>
      </c>
      <c r="B191" t="s">
        <v>236</v>
      </c>
      <c r="F191">
        <v>0</v>
      </c>
      <c r="S191">
        <f t="shared" si="2"/>
        <v>0</v>
      </c>
    </row>
    <row r="192" spans="1:19" x14ac:dyDescent="0.2">
      <c r="D192">
        <v>2601</v>
      </c>
      <c r="E192" t="s">
        <v>63</v>
      </c>
      <c r="F192">
        <v>0</v>
      </c>
      <c r="O192">
        <v>2601</v>
      </c>
      <c r="P192" t="s">
        <v>63</v>
      </c>
      <c r="S192">
        <f t="shared" si="2"/>
        <v>0</v>
      </c>
    </row>
    <row r="193" spans="1:19" x14ac:dyDescent="0.2">
      <c r="D193">
        <v>2602</v>
      </c>
      <c r="E193" t="s">
        <v>918</v>
      </c>
      <c r="F193">
        <v>0</v>
      </c>
      <c r="O193">
        <v>2602</v>
      </c>
      <c r="P193" t="s">
        <v>918</v>
      </c>
      <c r="S193">
        <f t="shared" si="2"/>
        <v>0</v>
      </c>
    </row>
    <row r="194" spans="1:19" x14ac:dyDescent="0.2">
      <c r="D194">
        <v>2609</v>
      </c>
      <c r="E194" t="s">
        <v>359</v>
      </c>
      <c r="F194">
        <v>0</v>
      </c>
      <c r="O194">
        <v>2609</v>
      </c>
      <c r="P194" t="s">
        <v>359</v>
      </c>
      <c r="S194">
        <f t="shared" si="2"/>
        <v>0</v>
      </c>
    </row>
    <row r="195" spans="1:19" x14ac:dyDescent="0.2">
      <c r="D195">
        <v>2640</v>
      </c>
      <c r="E195" t="s">
        <v>357</v>
      </c>
      <c r="F195">
        <v>0</v>
      </c>
      <c r="O195">
        <v>2640</v>
      </c>
      <c r="P195" t="s">
        <v>357</v>
      </c>
      <c r="S195">
        <f t="shared" ref="S195:S258" si="3">D195-O195</f>
        <v>0</v>
      </c>
    </row>
    <row r="196" spans="1:19" x14ac:dyDescent="0.2">
      <c r="D196">
        <v>2644</v>
      </c>
      <c r="E196" t="s">
        <v>361</v>
      </c>
      <c r="F196">
        <v>0</v>
      </c>
      <c r="O196">
        <v>2644</v>
      </c>
      <c r="P196" t="s">
        <v>361</v>
      </c>
      <c r="S196">
        <f t="shared" si="3"/>
        <v>0</v>
      </c>
    </row>
    <row r="197" spans="1:19" x14ac:dyDescent="0.2">
      <c r="D197">
        <v>2645</v>
      </c>
      <c r="E197" t="s">
        <v>363</v>
      </c>
      <c r="F197">
        <v>0</v>
      </c>
      <c r="O197">
        <v>2645</v>
      </c>
      <c r="P197" t="s">
        <v>363</v>
      </c>
      <c r="S197">
        <f t="shared" si="3"/>
        <v>0</v>
      </c>
    </row>
    <row r="198" spans="1:19" x14ac:dyDescent="0.2">
      <c r="D198">
        <v>2650</v>
      </c>
      <c r="E198" t="s">
        <v>64</v>
      </c>
      <c r="F198">
        <v>0</v>
      </c>
      <c r="O198">
        <v>2650</v>
      </c>
      <c r="P198" t="s">
        <v>64</v>
      </c>
      <c r="S198">
        <f t="shared" si="3"/>
        <v>0</v>
      </c>
    </row>
    <row r="199" spans="1:19" x14ac:dyDescent="0.2">
      <c r="D199">
        <v>2684</v>
      </c>
      <c r="E199" t="s">
        <v>364</v>
      </c>
      <c r="F199">
        <v>0</v>
      </c>
      <c r="O199">
        <v>2684</v>
      </c>
      <c r="P199" t="s">
        <v>364</v>
      </c>
      <c r="S199">
        <f t="shared" si="3"/>
        <v>0</v>
      </c>
    </row>
    <row r="200" spans="1:19" x14ac:dyDescent="0.2">
      <c r="D200">
        <v>2690</v>
      </c>
      <c r="E200" t="s">
        <v>65</v>
      </c>
      <c r="F200">
        <v>0</v>
      </c>
      <c r="O200">
        <v>2690</v>
      </c>
      <c r="P200" t="s">
        <v>65</v>
      </c>
      <c r="S200">
        <f t="shared" si="3"/>
        <v>0</v>
      </c>
    </row>
    <row r="201" spans="1:19" x14ac:dyDescent="0.2">
      <c r="D201">
        <v>2695</v>
      </c>
      <c r="E201" t="s">
        <v>763</v>
      </c>
      <c r="F201">
        <v>0</v>
      </c>
      <c r="O201">
        <v>2695</v>
      </c>
      <c r="P201" t="s">
        <v>763</v>
      </c>
      <c r="S201">
        <f t="shared" si="3"/>
        <v>0</v>
      </c>
    </row>
    <row r="202" spans="1:19" x14ac:dyDescent="0.2">
      <c r="A202">
        <v>2800</v>
      </c>
      <c r="B202" t="s">
        <v>237</v>
      </c>
      <c r="F202">
        <v>0</v>
      </c>
      <c r="S202">
        <f t="shared" si="3"/>
        <v>0</v>
      </c>
    </row>
    <row r="203" spans="1:19" x14ac:dyDescent="0.2">
      <c r="D203">
        <v>2801</v>
      </c>
      <c r="E203" t="s">
        <v>462</v>
      </c>
      <c r="F203">
        <v>0</v>
      </c>
      <c r="O203">
        <v>2801</v>
      </c>
      <c r="P203" t="s">
        <v>462</v>
      </c>
      <c r="S203">
        <f t="shared" si="3"/>
        <v>0</v>
      </c>
    </row>
    <row r="204" spans="1:19" x14ac:dyDescent="0.2">
      <c r="D204">
        <v>2802</v>
      </c>
      <c r="E204" t="s">
        <v>66</v>
      </c>
      <c r="F204">
        <v>0</v>
      </c>
      <c r="O204">
        <v>2802</v>
      </c>
      <c r="P204" t="s">
        <v>66</v>
      </c>
      <c r="S204">
        <f t="shared" si="3"/>
        <v>0</v>
      </c>
    </row>
    <row r="205" spans="1:19" x14ac:dyDescent="0.2">
      <c r="D205">
        <v>2803</v>
      </c>
      <c r="E205" t="s">
        <v>465</v>
      </c>
      <c r="F205">
        <v>0</v>
      </c>
      <c r="O205">
        <v>2803</v>
      </c>
      <c r="P205" t="s">
        <v>465</v>
      </c>
      <c r="S205">
        <f t="shared" si="3"/>
        <v>0</v>
      </c>
    </row>
    <row r="206" spans="1:19" x14ac:dyDescent="0.2">
      <c r="D206">
        <v>2804</v>
      </c>
      <c r="E206" t="s">
        <v>466</v>
      </c>
      <c r="F206">
        <v>0</v>
      </c>
      <c r="O206">
        <v>2804</v>
      </c>
      <c r="P206" t="s">
        <v>466</v>
      </c>
      <c r="S206">
        <f t="shared" si="3"/>
        <v>0</v>
      </c>
    </row>
    <row r="207" spans="1:19" x14ac:dyDescent="0.2">
      <c r="D207">
        <v>2820</v>
      </c>
      <c r="E207" t="s">
        <v>764</v>
      </c>
      <c r="F207">
        <v>0</v>
      </c>
      <c r="O207">
        <v>2820</v>
      </c>
      <c r="P207" t="s">
        <v>764</v>
      </c>
      <c r="S207">
        <f t="shared" si="3"/>
        <v>0</v>
      </c>
    </row>
    <row r="208" spans="1:19" x14ac:dyDescent="0.2">
      <c r="D208">
        <v>2839</v>
      </c>
      <c r="E208" t="s">
        <v>60</v>
      </c>
      <c r="F208">
        <v>0</v>
      </c>
      <c r="O208">
        <v>2839</v>
      </c>
      <c r="P208" t="s">
        <v>60</v>
      </c>
      <c r="S208">
        <f t="shared" si="3"/>
        <v>0</v>
      </c>
    </row>
    <row r="209" spans="1:19" x14ac:dyDescent="0.2">
      <c r="D209">
        <v>2840</v>
      </c>
      <c r="E209" t="s">
        <v>67</v>
      </c>
      <c r="F209">
        <v>0</v>
      </c>
      <c r="O209">
        <v>2840</v>
      </c>
      <c r="P209" t="s">
        <v>67</v>
      </c>
      <c r="S209">
        <f t="shared" si="3"/>
        <v>0</v>
      </c>
    </row>
    <row r="210" spans="1:19" x14ac:dyDescent="0.2">
      <c r="D210">
        <v>2845</v>
      </c>
      <c r="E210" t="s">
        <v>467</v>
      </c>
      <c r="F210">
        <v>0</v>
      </c>
      <c r="O210">
        <v>2845</v>
      </c>
      <c r="P210" t="s">
        <v>467</v>
      </c>
      <c r="S210">
        <f t="shared" si="3"/>
        <v>0</v>
      </c>
    </row>
    <row r="211" spans="1:19" x14ac:dyDescent="0.2">
      <c r="D211">
        <v>2846</v>
      </c>
      <c r="E211" t="s">
        <v>469</v>
      </c>
      <c r="F211">
        <v>0</v>
      </c>
      <c r="O211">
        <v>2846</v>
      </c>
      <c r="P211" t="s">
        <v>469</v>
      </c>
      <c r="S211">
        <f t="shared" si="3"/>
        <v>0</v>
      </c>
    </row>
    <row r="212" spans="1:19" x14ac:dyDescent="0.2">
      <c r="D212">
        <v>2847</v>
      </c>
      <c r="E212" t="s">
        <v>68</v>
      </c>
      <c r="F212">
        <v>0</v>
      </c>
      <c r="O212">
        <v>2847</v>
      </c>
      <c r="P212" t="s">
        <v>68</v>
      </c>
      <c r="S212">
        <f t="shared" si="3"/>
        <v>0</v>
      </c>
    </row>
    <row r="213" spans="1:19" x14ac:dyDescent="0.2">
      <c r="D213">
        <v>2865</v>
      </c>
      <c r="E213" t="s">
        <v>86</v>
      </c>
      <c r="F213">
        <v>0</v>
      </c>
      <c r="O213">
        <v>2865</v>
      </c>
      <c r="P213" t="s">
        <v>86</v>
      </c>
      <c r="S213">
        <f t="shared" si="3"/>
        <v>0</v>
      </c>
    </row>
    <row r="214" spans="1:19" x14ac:dyDescent="0.2">
      <c r="D214">
        <v>2866</v>
      </c>
      <c r="E214" t="s">
        <v>765</v>
      </c>
      <c r="F214">
        <v>0</v>
      </c>
      <c r="O214">
        <v>2866</v>
      </c>
      <c r="P214" t="s">
        <v>765</v>
      </c>
      <c r="S214">
        <f t="shared" si="3"/>
        <v>0</v>
      </c>
    </row>
    <row r="215" spans="1:19" x14ac:dyDescent="0.2">
      <c r="D215">
        <v>2877</v>
      </c>
      <c r="E215" t="s">
        <v>69</v>
      </c>
      <c r="F215">
        <v>0</v>
      </c>
      <c r="O215">
        <v>2877</v>
      </c>
      <c r="P215" t="s">
        <v>69</v>
      </c>
      <c r="S215">
        <f t="shared" si="3"/>
        <v>0</v>
      </c>
    </row>
    <row r="216" spans="1:19" x14ac:dyDescent="0.2">
      <c r="D216">
        <v>2883</v>
      </c>
      <c r="E216" t="s">
        <v>919</v>
      </c>
      <c r="F216">
        <v>0</v>
      </c>
      <c r="O216">
        <v>2883</v>
      </c>
      <c r="P216" t="s">
        <v>919</v>
      </c>
      <c r="S216">
        <f t="shared" si="3"/>
        <v>0</v>
      </c>
    </row>
    <row r="217" spans="1:19" x14ac:dyDescent="0.2">
      <c r="D217">
        <v>2895</v>
      </c>
      <c r="E217" t="s">
        <v>766</v>
      </c>
      <c r="F217">
        <v>0</v>
      </c>
      <c r="O217">
        <v>2895</v>
      </c>
      <c r="P217" t="s">
        <v>766</v>
      </c>
      <c r="S217">
        <f t="shared" si="3"/>
        <v>0</v>
      </c>
    </row>
    <row r="218" spans="1:19" x14ac:dyDescent="0.2">
      <c r="A218">
        <v>2900</v>
      </c>
      <c r="B218" t="s">
        <v>238</v>
      </c>
      <c r="F218">
        <v>0</v>
      </c>
      <c r="S218">
        <f t="shared" si="3"/>
        <v>0</v>
      </c>
    </row>
    <row r="219" spans="1:19" x14ac:dyDescent="0.2">
      <c r="D219">
        <v>2901</v>
      </c>
      <c r="E219" t="s">
        <v>70</v>
      </c>
      <c r="F219">
        <v>0</v>
      </c>
      <c r="O219">
        <v>2901</v>
      </c>
      <c r="P219" t="s">
        <v>70</v>
      </c>
      <c r="S219">
        <f t="shared" si="3"/>
        <v>0</v>
      </c>
    </row>
    <row r="220" spans="1:19" x14ac:dyDescent="0.2">
      <c r="D220">
        <v>2903</v>
      </c>
      <c r="E220" t="s">
        <v>470</v>
      </c>
      <c r="F220">
        <v>0</v>
      </c>
      <c r="O220">
        <v>2903</v>
      </c>
      <c r="P220" t="s">
        <v>470</v>
      </c>
      <c r="S220">
        <f t="shared" si="3"/>
        <v>0</v>
      </c>
    </row>
    <row r="221" spans="1:19" x14ac:dyDescent="0.2">
      <c r="D221">
        <v>2906</v>
      </c>
      <c r="E221" t="s">
        <v>71</v>
      </c>
      <c r="F221">
        <v>0</v>
      </c>
      <c r="O221">
        <v>2906</v>
      </c>
      <c r="P221" t="s">
        <v>71</v>
      </c>
      <c r="S221">
        <f t="shared" si="3"/>
        <v>0</v>
      </c>
    </row>
    <row r="222" spans="1:19" x14ac:dyDescent="0.2">
      <c r="D222">
        <v>2907</v>
      </c>
      <c r="E222" t="s">
        <v>72</v>
      </c>
      <c r="F222">
        <v>0</v>
      </c>
      <c r="O222">
        <v>2907</v>
      </c>
      <c r="P222" t="s">
        <v>72</v>
      </c>
      <c r="S222">
        <f t="shared" si="3"/>
        <v>0</v>
      </c>
    </row>
    <row r="223" spans="1:19" x14ac:dyDescent="0.2">
      <c r="D223">
        <v>2913</v>
      </c>
      <c r="E223" t="s">
        <v>42</v>
      </c>
      <c r="F223">
        <v>0</v>
      </c>
      <c r="O223">
        <v>2913</v>
      </c>
      <c r="P223" t="s">
        <v>42</v>
      </c>
      <c r="S223">
        <f t="shared" si="3"/>
        <v>0</v>
      </c>
    </row>
    <row r="224" spans="1:19" x14ac:dyDescent="0.2">
      <c r="D224">
        <v>2939</v>
      </c>
      <c r="E224" t="s">
        <v>60</v>
      </c>
      <c r="F224">
        <v>0</v>
      </c>
      <c r="O224">
        <v>2939</v>
      </c>
      <c r="P224" t="s">
        <v>60</v>
      </c>
      <c r="S224">
        <f t="shared" si="3"/>
        <v>0</v>
      </c>
    </row>
    <row r="225" spans="1:19" x14ac:dyDescent="0.2">
      <c r="D225">
        <v>2940</v>
      </c>
      <c r="E225" t="s">
        <v>73</v>
      </c>
      <c r="F225">
        <v>0</v>
      </c>
      <c r="O225">
        <v>2940</v>
      </c>
      <c r="P225" t="s">
        <v>73</v>
      </c>
      <c r="S225">
        <f t="shared" si="3"/>
        <v>0</v>
      </c>
    </row>
    <row r="226" spans="1:19" x14ac:dyDescent="0.2">
      <c r="D226">
        <v>2941</v>
      </c>
      <c r="E226" t="s">
        <v>43</v>
      </c>
      <c r="F226">
        <v>0</v>
      </c>
      <c r="O226">
        <v>2941</v>
      </c>
      <c r="P226" t="s">
        <v>43</v>
      </c>
      <c r="S226">
        <f t="shared" si="3"/>
        <v>0</v>
      </c>
    </row>
    <row r="227" spans="1:19" x14ac:dyDescent="0.2">
      <c r="D227">
        <v>2942</v>
      </c>
      <c r="E227" t="s">
        <v>44</v>
      </c>
      <c r="F227">
        <v>0</v>
      </c>
      <c r="O227">
        <v>2942</v>
      </c>
      <c r="P227" t="s">
        <v>44</v>
      </c>
      <c r="S227">
        <f t="shared" si="3"/>
        <v>0</v>
      </c>
    </row>
    <row r="228" spans="1:19" x14ac:dyDescent="0.2">
      <c r="D228">
        <v>2943</v>
      </c>
      <c r="E228" t="s">
        <v>767</v>
      </c>
      <c r="F228">
        <v>0</v>
      </c>
      <c r="O228">
        <v>2943</v>
      </c>
      <c r="P228" t="s">
        <v>767</v>
      </c>
      <c r="S228">
        <f t="shared" si="3"/>
        <v>0</v>
      </c>
    </row>
    <row r="229" spans="1:19" x14ac:dyDescent="0.2">
      <c r="D229">
        <v>2948</v>
      </c>
      <c r="E229" t="s">
        <v>74</v>
      </c>
      <c r="F229">
        <v>0</v>
      </c>
      <c r="O229">
        <v>2948</v>
      </c>
      <c r="P229" t="s">
        <v>74</v>
      </c>
      <c r="S229">
        <f t="shared" si="3"/>
        <v>0</v>
      </c>
    </row>
    <row r="230" spans="1:19" x14ac:dyDescent="0.2">
      <c r="D230">
        <v>2949</v>
      </c>
      <c r="E230" t="s">
        <v>75</v>
      </c>
      <c r="F230">
        <v>0</v>
      </c>
      <c r="O230">
        <v>2949</v>
      </c>
      <c r="P230" t="s">
        <v>75</v>
      </c>
      <c r="S230">
        <f t="shared" si="3"/>
        <v>0</v>
      </c>
    </row>
    <row r="231" spans="1:19" x14ac:dyDescent="0.2">
      <c r="D231">
        <v>2983</v>
      </c>
      <c r="E231" t="s">
        <v>76</v>
      </c>
      <c r="F231">
        <v>0</v>
      </c>
      <c r="O231">
        <v>2983</v>
      </c>
      <c r="P231" t="s">
        <v>76</v>
      </c>
      <c r="S231">
        <f t="shared" si="3"/>
        <v>0</v>
      </c>
    </row>
    <row r="232" spans="1:19" x14ac:dyDescent="0.2">
      <c r="D232">
        <v>2997</v>
      </c>
      <c r="E232" t="s">
        <v>161</v>
      </c>
      <c r="F232">
        <v>0</v>
      </c>
      <c r="O232">
        <v>2997</v>
      </c>
      <c r="P232" t="s">
        <v>161</v>
      </c>
      <c r="S232">
        <f t="shared" si="3"/>
        <v>0</v>
      </c>
    </row>
    <row r="233" spans="1:19" x14ac:dyDescent="0.2">
      <c r="A233">
        <v>3000</v>
      </c>
      <c r="B233" t="s">
        <v>239</v>
      </c>
      <c r="F233">
        <v>0</v>
      </c>
      <c r="S233">
        <f t="shared" si="3"/>
        <v>0</v>
      </c>
    </row>
    <row r="234" spans="1:19" x14ac:dyDescent="0.2">
      <c r="D234">
        <v>3001</v>
      </c>
      <c r="E234" t="s">
        <v>473</v>
      </c>
      <c r="F234">
        <v>0</v>
      </c>
      <c r="O234">
        <v>3001</v>
      </c>
      <c r="P234" t="s">
        <v>473</v>
      </c>
      <c r="S234">
        <f t="shared" si="3"/>
        <v>0</v>
      </c>
    </row>
    <row r="235" spans="1:19" x14ac:dyDescent="0.2">
      <c r="D235">
        <v>3002</v>
      </c>
      <c r="E235" t="s">
        <v>768</v>
      </c>
      <c r="F235">
        <v>0</v>
      </c>
      <c r="O235">
        <v>3002</v>
      </c>
      <c r="P235" t="s">
        <v>768</v>
      </c>
      <c r="S235">
        <f t="shared" si="3"/>
        <v>0</v>
      </c>
    </row>
    <row r="236" spans="1:19" x14ac:dyDescent="0.2">
      <c r="D236">
        <v>3003</v>
      </c>
      <c r="E236" t="s">
        <v>660</v>
      </c>
      <c r="F236">
        <v>0</v>
      </c>
      <c r="O236">
        <v>3003</v>
      </c>
      <c r="P236" t="s">
        <v>660</v>
      </c>
      <c r="S236">
        <f t="shared" si="3"/>
        <v>0</v>
      </c>
    </row>
    <row r="237" spans="1:19" x14ac:dyDescent="0.2">
      <c r="D237">
        <v>3005</v>
      </c>
      <c r="E237" t="s">
        <v>769</v>
      </c>
      <c r="F237">
        <v>0</v>
      </c>
      <c r="O237">
        <v>3005</v>
      </c>
      <c r="P237" t="s">
        <v>769</v>
      </c>
      <c r="S237">
        <f t="shared" si="3"/>
        <v>0</v>
      </c>
    </row>
    <row r="238" spans="1:19" x14ac:dyDescent="0.2">
      <c r="D238">
        <v>3006</v>
      </c>
      <c r="E238" t="s">
        <v>475</v>
      </c>
      <c r="F238">
        <v>0</v>
      </c>
      <c r="O238">
        <v>3006</v>
      </c>
      <c r="P238" t="s">
        <v>475</v>
      </c>
      <c r="S238">
        <f t="shared" si="3"/>
        <v>0</v>
      </c>
    </row>
    <row r="239" spans="1:19" x14ac:dyDescent="0.2">
      <c r="D239">
        <v>3007</v>
      </c>
      <c r="E239" t="s">
        <v>476</v>
      </c>
      <c r="F239">
        <v>0</v>
      </c>
      <c r="O239">
        <v>3007</v>
      </c>
      <c r="P239" t="s">
        <v>476</v>
      </c>
      <c r="S239">
        <f t="shared" si="3"/>
        <v>0</v>
      </c>
    </row>
    <row r="240" spans="1:19" x14ac:dyDescent="0.2">
      <c r="D240">
        <v>3010</v>
      </c>
      <c r="E240" t="s">
        <v>478</v>
      </c>
      <c r="F240">
        <v>0</v>
      </c>
      <c r="O240">
        <v>3010</v>
      </c>
      <c r="P240" t="s">
        <v>478</v>
      </c>
      <c r="S240">
        <f t="shared" si="3"/>
        <v>0</v>
      </c>
    </row>
    <row r="241" spans="1:19" x14ac:dyDescent="0.2">
      <c r="D241">
        <v>3011</v>
      </c>
      <c r="E241" t="s">
        <v>920</v>
      </c>
      <c r="F241">
        <v>0</v>
      </c>
      <c r="O241">
        <v>3011</v>
      </c>
      <c r="P241" t="s">
        <v>920</v>
      </c>
      <c r="S241">
        <f t="shared" si="3"/>
        <v>0</v>
      </c>
    </row>
    <row r="242" spans="1:19" x14ac:dyDescent="0.2">
      <c r="D242">
        <v>3013</v>
      </c>
      <c r="E242" t="s">
        <v>42</v>
      </c>
      <c r="F242">
        <v>0</v>
      </c>
      <c r="O242">
        <v>3013</v>
      </c>
      <c r="P242" t="s">
        <v>42</v>
      </c>
      <c r="S242">
        <f t="shared" si="3"/>
        <v>0</v>
      </c>
    </row>
    <row r="243" spans="1:19" x14ac:dyDescent="0.2">
      <c r="D243">
        <v>3039</v>
      </c>
      <c r="E243" t="s">
        <v>480</v>
      </c>
      <c r="F243">
        <v>0</v>
      </c>
      <c r="O243">
        <v>3039</v>
      </c>
      <c r="P243" t="s">
        <v>480</v>
      </c>
      <c r="S243">
        <f t="shared" si="3"/>
        <v>0</v>
      </c>
    </row>
    <row r="244" spans="1:19" x14ac:dyDescent="0.2">
      <c r="D244">
        <v>3040</v>
      </c>
      <c r="E244" t="s">
        <v>77</v>
      </c>
      <c r="F244">
        <v>0</v>
      </c>
      <c r="O244">
        <v>3040</v>
      </c>
      <c r="P244" t="s">
        <v>77</v>
      </c>
      <c r="S244">
        <f t="shared" si="3"/>
        <v>0</v>
      </c>
    </row>
    <row r="245" spans="1:19" x14ac:dyDescent="0.2">
      <c r="D245">
        <v>3044</v>
      </c>
      <c r="E245" t="s">
        <v>78</v>
      </c>
      <c r="F245">
        <v>0</v>
      </c>
      <c r="O245">
        <v>3044</v>
      </c>
      <c r="P245" t="s">
        <v>78</v>
      </c>
      <c r="S245">
        <f t="shared" si="3"/>
        <v>0</v>
      </c>
    </row>
    <row r="246" spans="1:19" x14ac:dyDescent="0.2">
      <c r="D246">
        <v>3050</v>
      </c>
      <c r="E246" t="s">
        <v>482</v>
      </c>
      <c r="F246">
        <v>0</v>
      </c>
      <c r="O246">
        <v>3050</v>
      </c>
      <c r="P246" t="s">
        <v>482</v>
      </c>
      <c r="S246">
        <f t="shared" si="3"/>
        <v>0</v>
      </c>
    </row>
    <row r="247" spans="1:19" x14ac:dyDescent="0.2">
      <c r="D247">
        <v>3083</v>
      </c>
      <c r="E247" t="s">
        <v>79</v>
      </c>
      <c r="F247">
        <v>0</v>
      </c>
      <c r="O247">
        <v>3083</v>
      </c>
      <c r="P247" t="s">
        <v>79</v>
      </c>
      <c r="S247">
        <f t="shared" si="3"/>
        <v>0</v>
      </c>
    </row>
    <row r="248" spans="1:19" x14ac:dyDescent="0.2">
      <c r="D248">
        <v>3097</v>
      </c>
      <c r="E248" t="s">
        <v>771</v>
      </c>
      <c r="F248">
        <v>0</v>
      </c>
      <c r="O248">
        <v>3097</v>
      </c>
      <c r="P248" t="s">
        <v>771</v>
      </c>
      <c r="S248">
        <f t="shared" si="3"/>
        <v>0</v>
      </c>
    </row>
    <row r="249" spans="1:19" x14ac:dyDescent="0.2">
      <c r="A249">
        <v>3200</v>
      </c>
      <c r="B249" t="s">
        <v>240</v>
      </c>
      <c r="F249">
        <v>0</v>
      </c>
      <c r="S249">
        <f t="shared" si="3"/>
        <v>0</v>
      </c>
    </row>
    <row r="250" spans="1:19" x14ac:dyDescent="0.2">
      <c r="D250">
        <v>3201</v>
      </c>
      <c r="E250" t="s">
        <v>80</v>
      </c>
      <c r="F250">
        <v>0</v>
      </c>
      <c r="O250">
        <v>3201</v>
      </c>
      <c r="P250" t="s">
        <v>80</v>
      </c>
      <c r="S250">
        <f t="shared" si="3"/>
        <v>0</v>
      </c>
    </row>
    <row r="251" spans="1:19" x14ac:dyDescent="0.2">
      <c r="D251">
        <v>3202</v>
      </c>
      <c r="E251" t="s">
        <v>81</v>
      </c>
      <c r="F251">
        <v>0</v>
      </c>
      <c r="O251">
        <v>3202</v>
      </c>
      <c r="P251" t="s">
        <v>1018</v>
      </c>
      <c r="S251">
        <f t="shared" si="3"/>
        <v>0</v>
      </c>
    </row>
    <row r="252" spans="1:19" x14ac:dyDescent="0.2">
      <c r="D252">
        <v>3203</v>
      </c>
      <c r="E252" t="s">
        <v>82</v>
      </c>
      <c r="F252">
        <v>0</v>
      </c>
      <c r="O252">
        <v>3203</v>
      </c>
      <c r="P252" t="s">
        <v>82</v>
      </c>
      <c r="S252">
        <f t="shared" si="3"/>
        <v>0</v>
      </c>
    </row>
    <row r="253" spans="1:19" x14ac:dyDescent="0.2">
      <c r="D253">
        <v>3204</v>
      </c>
      <c r="E253" t="s">
        <v>1017</v>
      </c>
      <c r="F253">
        <v>0</v>
      </c>
      <c r="O253">
        <v>3204</v>
      </c>
      <c r="P253" t="s">
        <v>81</v>
      </c>
      <c r="S253">
        <f t="shared" si="3"/>
        <v>0</v>
      </c>
    </row>
    <row r="254" spans="1:19" x14ac:dyDescent="0.2">
      <c r="D254">
        <v>3205</v>
      </c>
      <c r="E254" t="s">
        <v>1018</v>
      </c>
      <c r="F254">
        <v>0</v>
      </c>
      <c r="O254">
        <v>3205</v>
      </c>
      <c r="P254" t="s">
        <v>83</v>
      </c>
      <c r="S254">
        <f t="shared" si="3"/>
        <v>0</v>
      </c>
    </row>
    <row r="255" spans="1:19" x14ac:dyDescent="0.2">
      <c r="D255">
        <v>3208</v>
      </c>
      <c r="E255" t="s">
        <v>452</v>
      </c>
      <c r="F255">
        <v>0</v>
      </c>
      <c r="O255">
        <v>3208</v>
      </c>
      <c r="P255" t="s">
        <v>452</v>
      </c>
      <c r="S255">
        <f t="shared" si="3"/>
        <v>0</v>
      </c>
    </row>
    <row r="256" spans="1:19" x14ac:dyDescent="0.2">
      <c r="D256">
        <v>3209</v>
      </c>
      <c r="E256" t="s">
        <v>453</v>
      </c>
      <c r="F256">
        <v>0</v>
      </c>
      <c r="O256">
        <v>3209</v>
      </c>
      <c r="P256" t="s">
        <v>453</v>
      </c>
      <c r="S256">
        <f t="shared" si="3"/>
        <v>0</v>
      </c>
    </row>
    <row r="257" spans="1:19" x14ac:dyDescent="0.2">
      <c r="D257">
        <v>3210</v>
      </c>
      <c r="E257" t="s">
        <v>1019</v>
      </c>
      <c r="F257">
        <v>0</v>
      </c>
      <c r="O257">
        <v>3210</v>
      </c>
      <c r="P257" t="s">
        <v>1019</v>
      </c>
      <c r="S257">
        <f t="shared" si="3"/>
        <v>0</v>
      </c>
    </row>
    <row r="258" spans="1:19" x14ac:dyDescent="0.2">
      <c r="D258">
        <v>3213</v>
      </c>
      <c r="E258" t="s">
        <v>42</v>
      </c>
      <c r="F258">
        <v>0</v>
      </c>
      <c r="O258">
        <v>3213</v>
      </c>
      <c r="P258" t="s">
        <v>42</v>
      </c>
      <c r="S258">
        <f t="shared" si="3"/>
        <v>0</v>
      </c>
    </row>
    <row r="259" spans="1:19" x14ac:dyDescent="0.2">
      <c r="D259">
        <v>3240</v>
      </c>
      <c r="E259" t="s">
        <v>1020</v>
      </c>
      <c r="F259">
        <v>0</v>
      </c>
      <c r="O259">
        <v>3240</v>
      </c>
      <c r="P259" t="s">
        <v>1020</v>
      </c>
      <c r="S259">
        <f t="shared" ref="S259:S322" si="4">D259-O259</f>
        <v>0</v>
      </c>
    </row>
    <row r="260" spans="1:19" x14ac:dyDescent="0.2">
      <c r="D260">
        <v>3241</v>
      </c>
      <c r="E260" t="s">
        <v>43</v>
      </c>
      <c r="F260">
        <v>0</v>
      </c>
      <c r="O260">
        <v>3241</v>
      </c>
      <c r="P260" t="s">
        <v>43</v>
      </c>
      <c r="S260">
        <f t="shared" si="4"/>
        <v>0</v>
      </c>
    </row>
    <row r="261" spans="1:19" x14ac:dyDescent="0.2">
      <c r="D261">
        <v>3242</v>
      </c>
      <c r="E261" t="s">
        <v>145</v>
      </c>
      <c r="F261">
        <v>0</v>
      </c>
      <c r="O261">
        <v>3242</v>
      </c>
      <c r="P261" t="s">
        <v>145</v>
      </c>
      <c r="S261">
        <f t="shared" si="4"/>
        <v>0</v>
      </c>
    </row>
    <row r="262" spans="1:19" x14ac:dyDescent="0.2">
      <c r="D262">
        <v>3243</v>
      </c>
      <c r="E262" t="s">
        <v>455</v>
      </c>
      <c r="F262">
        <v>0</v>
      </c>
      <c r="O262">
        <v>3243</v>
      </c>
      <c r="P262" t="s">
        <v>455</v>
      </c>
      <c r="S262">
        <f t="shared" si="4"/>
        <v>0</v>
      </c>
    </row>
    <row r="263" spans="1:19" x14ac:dyDescent="0.2">
      <c r="D263">
        <v>3244</v>
      </c>
      <c r="E263" t="s">
        <v>456</v>
      </c>
      <c r="F263">
        <v>0</v>
      </c>
      <c r="O263">
        <v>3244</v>
      </c>
      <c r="P263" t="s">
        <v>456</v>
      </c>
      <c r="S263">
        <f t="shared" si="4"/>
        <v>0</v>
      </c>
    </row>
    <row r="264" spans="1:19" x14ac:dyDescent="0.2">
      <c r="D264">
        <v>3245</v>
      </c>
      <c r="E264" t="s">
        <v>457</v>
      </c>
      <c r="F264">
        <v>0</v>
      </c>
      <c r="O264">
        <v>3245</v>
      </c>
      <c r="P264" t="s">
        <v>457</v>
      </c>
      <c r="S264">
        <f t="shared" si="4"/>
        <v>0</v>
      </c>
    </row>
    <row r="265" spans="1:19" x14ac:dyDescent="0.2">
      <c r="D265">
        <v>3250</v>
      </c>
      <c r="E265" t="s">
        <v>86</v>
      </c>
      <c r="F265">
        <v>0</v>
      </c>
      <c r="O265">
        <v>3250</v>
      </c>
      <c r="P265" t="s">
        <v>86</v>
      </c>
      <c r="S265">
        <f t="shared" si="4"/>
        <v>0</v>
      </c>
    </row>
    <row r="266" spans="1:19" x14ac:dyDescent="0.2">
      <c r="D266">
        <v>3251</v>
      </c>
      <c r="E266" t="s">
        <v>458</v>
      </c>
      <c r="F266">
        <v>0</v>
      </c>
      <c r="O266">
        <v>3251</v>
      </c>
      <c r="P266" t="s">
        <v>458</v>
      </c>
      <c r="S266">
        <f t="shared" si="4"/>
        <v>0</v>
      </c>
    </row>
    <row r="267" spans="1:19" x14ac:dyDescent="0.2">
      <c r="D267">
        <v>3255</v>
      </c>
      <c r="E267" t="s">
        <v>1021</v>
      </c>
      <c r="F267">
        <v>0</v>
      </c>
      <c r="O267">
        <v>3255</v>
      </c>
      <c r="P267" t="s">
        <v>1021</v>
      </c>
      <c r="S267">
        <f t="shared" si="4"/>
        <v>0</v>
      </c>
    </row>
    <row r="268" spans="1:19" x14ac:dyDescent="0.2">
      <c r="D268">
        <v>3256</v>
      </c>
      <c r="E268" t="s">
        <v>773</v>
      </c>
      <c r="F268">
        <v>0</v>
      </c>
      <c r="O268">
        <v>3256</v>
      </c>
      <c r="P268" t="s">
        <v>773</v>
      </c>
      <c r="S268">
        <f t="shared" si="4"/>
        <v>0</v>
      </c>
    </row>
    <row r="269" spans="1:19" x14ac:dyDescent="0.2">
      <c r="D269">
        <v>3260</v>
      </c>
      <c r="E269" t="s">
        <v>461</v>
      </c>
      <c r="F269">
        <v>0</v>
      </c>
      <c r="O269">
        <v>3260</v>
      </c>
      <c r="P269" t="s">
        <v>461</v>
      </c>
      <c r="S269">
        <f t="shared" si="4"/>
        <v>0</v>
      </c>
    </row>
    <row r="270" spans="1:19" x14ac:dyDescent="0.2">
      <c r="D270">
        <v>3283</v>
      </c>
      <c r="E270" t="s">
        <v>87</v>
      </c>
      <c r="F270">
        <v>0</v>
      </c>
      <c r="O270">
        <v>3283</v>
      </c>
      <c r="P270" t="s">
        <v>87</v>
      </c>
      <c r="S270">
        <f t="shared" si="4"/>
        <v>0</v>
      </c>
    </row>
    <row r="271" spans="1:19" x14ac:dyDescent="0.2">
      <c r="A271">
        <v>3400</v>
      </c>
      <c r="B271" t="s">
        <v>1022</v>
      </c>
      <c r="F271">
        <v>0</v>
      </c>
      <c r="S271">
        <f t="shared" si="4"/>
        <v>0</v>
      </c>
    </row>
    <row r="272" spans="1:19" x14ac:dyDescent="0.2">
      <c r="D272">
        <v>3401</v>
      </c>
      <c r="E272" t="s">
        <v>131</v>
      </c>
      <c r="F272">
        <v>0</v>
      </c>
      <c r="O272">
        <v>3401</v>
      </c>
      <c r="P272" t="s">
        <v>131</v>
      </c>
      <c r="S272">
        <f t="shared" si="4"/>
        <v>0</v>
      </c>
    </row>
    <row r="273" spans="4:19" x14ac:dyDescent="0.2">
      <c r="D273">
        <v>3403</v>
      </c>
      <c r="E273" t="s">
        <v>132</v>
      </c>
      <c r="F273">
        <v>0</v>
      </c>
      <c r="O273">
        <v>3403</v>
      </c>
      <c r="P273" t="s">
        <v>132</v>
      </c>
      <c r="S273">
        <f t="shared" si="4"/>
        <v>0</v>
      </c>
    </row>
    <row r="274" spans="4:19" x14ac:dyDescent="0.2">
      <c r="D274">
        <v>3405</v>
      </c>
      <c r="E274" t="s">
        <v>133</v>
      </c>
      <c r="F274">
        <v>0</v>
      </c>
      <c r="O274">
        <v>3405</v>
      </c>
      <c r="P274" t="s">
        <v>133</v>
      </c>
      <c r="S274">
        <f t="shared" si="4"/>
        <v>0</v>
      </c>
    </row>
    <row r="275" spans="4:19" x14ac:dyDescent="0.2">
      <c r="D275">
        <v>3406</v>
      </c>
      <c r="E275" t="s">
        <v>134</v>
      </c>
      <c r="F275">
        <v>0</v>
      </c>
      <c r="O275">
        <v>3406</v>
      </c>
      <c r="P275" t="s">
        <v>134</v>
      </c>
      <c r="S275">
        <f t="shared" si="4"/>
        <v>0</v>
      </c>
    </row>
    <row r="276" spans="4:19" x14ac:dyDescent="0.2">
      <c r="D276">
        <v>3407</v>
      </c>
      <c r="E276" t="s">
        <v>1023</v>
      </c>
      <c r="F276">
        <v>0</v>
      </c>
      <c r="O276">
        <v>3407</v>
      </c>
      <c r="P276" t="s">
        <v>1023</v>
      </c>
      <c r="S276">
        <f t="shared" si="4"/>
        <v>0</v>
      </c>
    </row>
    <row r="277" spans="4:19" x14ac:dyDescent="0.2">
      <c r="D277">
        <v>3409</v>
      </c>
      <c r="E277" t="s">
        <v>436</v>
      </c>
      <c r="F277">
        <v>0</v>
      </c>
      <c r="O277">
        <v>3409</v>
      </c>
      <c r="P277" t="s">
        <v>436</v>
      </c>
      <c r="S277">
        <f t="shared" si="4"/>
        <v>0</v>
      </c>
    </row>
    <row r="278" spans="4:19" x14ac:dyDescent="0.2">
      <c r="D278">
        <v>3410</v>
      </c>
      <c r="E278" t="s">
        <v>135</v>
      </c>
      <c r="F278">
        <v>0</v>
      </c>
      <c r="O278">
        <v>3410</v>
      </c>
      <c r="P278" t="s">
        <v>135</v>
      </c>
      <c r="S278">
        <f t="shared" si="4"/>
        <v>0</v>
      </c>
    </row>
    <row r="279" spans="4:19" x14ac:dyDescent="0.2">
      <c r="D279">
        <v>3413</v>
      </c>
      <c r="E279" t="s">
        <v>42</v>
      </c>
      <c r="F279">
        <v>0</v>
      </c>
      <c r="O279">
        <v>3413</v>
      </c>
      <c r="P279" t="s">
        <v>42</v>
      </c>
      <c r="S279">
        <f t="shared" si="4"/>
        <v>0</v>
      </c>
    </row>
    <row r="280" spans="4:19" x14ac:dyDescent="0.2">
      <c r="D280">
        <v>3440</v>
      </c>
      <c r="E280" t="s">
        <v>85</v>
      </c>
      <c r="F280">
        <v>0</v>
      </c>
      <c r="O280">
        <v>3440</v>
      </c>
      <c r="P280" t="s">
        <v>85</v>
      </c>
      <c r="S280">
        <f t="shared" si="4"/>
        <v>0</v>
      </c>
    </row>
    <row r="281" spans="4:19" x14ac:dyDescent="0.2">
      <c r="D281">
        <v>3441</v>
      </c>
      <c r="E281" t="s">
        <v>43</v>
      </c>
      <c r="F281">
        <v>0</v>
      </c>
      <c r="O281">
        <v>3441</v>
      </c>
      <c r="P281" t="s">
        <v>43</v>
      </c>
      <c r="S281">
        <f t="shared" si="4"/>
        <v>0</v>
      </c>
    </row>
    <row r="282" spans="4:19" x14ac:dyDescent="0.2">
      <c r="D282">
        <v>3442</v>
      </c>
      <c r="E282" t="s">
        <v>1024</v>
      </c>
      <c r="F282">
        <v>0</v>
      </c>
      <c r="O282">
        <v>3442</v>
      </c>
      <c r="P282" t="s">
        <v>1024</v>
      </c>
      <c r="S282">
        <f t="shared" si="4"/>
        <v>0</v>
      </c>
    </row>
    <row r="283" spans="4:19" x14ac:dyDescent="0.2">
      <c r="D283">
        <v>3444</v>
      </c>
      <c r="E283" t="s">
        <v>440</v>
      </c>
      <c r="F283">
        <v>0</v>
      </c>
      <c r="O283">
        <v>3444</v>
      </c>
      <c r="P283" t="s">
        <v>440</v>
      </c>
      <c r="S283">
        <f t="shared" si="4"/>
        <v>0</v>
      </c>
    </row>
    <row r="284" spans="4:19" x14ac:dyDescent="0.2">
      <c r="D284">
        <v>3445</v>
      </c>
      <c r="E284" t="s">
        <v>441</v>
      </c>
      <c r="F284">
        <v>0</v>
      </c>
      <c r="O284">
        <v>3445</v>
      </c>
      <c r="P284" t="s">
        <v>441</v>
      </c>
      <c r="S284">
        <f t="shared" si="4"/>
        <v>0</v>
      </c>
    </row>
    <row r="285" spans="4:19" x14ac:dyDescent="0.2">
      <c r="D285">
        <v>3447</v>
      </c>
      <c r="E285" t="s">
        <v>137</v>
      </c>
      <c r="F285">
        <v>0</v>
      </c>
      <c r="O285">
        <v>3447</v>
      </c>
      <c r="P285" t="s">
        <v>137</v>
      </c>
      <c r="S285">
        <f t="shared" si="4"/>
        <v>0</v>
      </c>
    </row>
    <row r="286" spans="4:19" x14ac:dyDescent="0.2">
      <c r="D286">
        <v>3450</v>
      </c>
      <c r="E286" t="s">
        <v>442</v>
      </c>
      <c r="F286">
        <v>0</v>
      </c>
      <c r="O286">
        <v>3450</v>
      </c>
      <c r="P286" t="s">
        <v>442</v>
      </c>
      <c r="S286">
        <f t="shared" si="4"/>
        <v>0</v>
      </c>
    </row>
    <row r="287" spans="4:19" x14ac:dyDescent="0.2">
      <c r="D287">
        <v>3477</v>
      </c>
      <c r="E287" t="s">
        <v>443</v>
      </c>
      <c r="F287">
        <v>0</v>
      </c>
      <c r="O287">
        <v>3477</v>
      </c>
      <c r="P287" t="s">
        <v>443</v>
      </c>
      <c r="S287">
        <f t="shared" si="4"/>
        <v>0</v>
      </c>
    </row>
    <row r="288" spans="4:19" x14ac:dyDescent="0.2">
      <c r="D288">
        <v>3483</v>
      </c>
      <c r="E288" t="s">
        <v>138</v>
      </c>
      <c r="F288">
        <v>0</v>
      </c>
      <c r="O288">
        <v>3483</v>
      </c>
      <c r="P288" t="s">
        <v>138</v>
      </c>
      <c r="S288">
        <f t="shared" si="4"/>
        <v>0</v>
      </c>
    </row>
    <row r="289" spans="1:19" x14ac:dyDescent="0.2">
      <c r="A289">
        <v>3500</v>
      </c>
      <c r="B289" t="s">
        <v>242</v>
      </c>
      <c r="F289">
        <v>0</v>
      </c>
      <c r="S289">
        <f t="shared" si="4"/>
        <v>0</v>
      </c>
    </row>
    <row r="290" spans="1:19" x14ac:dyDescent="0.2">
      <c r="D290">
        <v>3501</v>
      </c>
      <c r="E290" t="s">
        <v>139</v>
      </c>
      <c r="F290">
        <v>0</v>
      </c>
      <c r="O290">
        <v>3501</v>
      </c>
      <c r="P290" t="s">
        <v>139</v>
      </c>
      <c r="S290">
        <f t="shared" si="4"/>
        <v>0</v>
      </c>
    </row>
    <row r="291" spans="1:19" x14ac:dyDescent="0.2">
      <c r="D291">
        <v>3503</v>
      </c>
      <c r="E291" t="s">
        <v>140</v>
      </c>
      <c r="F291">
        <v>0</v>
      </c>
      <c r="O291">
        <v>3503</v>
      </c>
      <c r="P291" t="s">
        <v>140</v>
      </c>
      <c r="S291">
        <f t="shared" si="4"/>
        <v>0</v>
      </c>
    </row>
    <row r="292" spans="1:19" x14ac:dyDescent="0.2">
      <c r="D292">
        <v>3504</v>
      </c>
      <c r="E292" t="s">
        <v>141</v>
      </c>
      <c r="F292">
        <v>0</v>
      </c>
      <c r="O292">
        <v>3504</v>
      </c>
      <c r="P292" t="s">
        <v>141</v>
      </c>
      <c r="S292">
        <f t="shared" si="4"/>
        <v>0</v>
      </c>
    </row>
    <row r="293" spans="1:19" x14ac:dyDescent="0.2">
      <c r="D293">
        <v>3505</v>
      </c>
      <c r="E293" t="s">
        <v>445</v>
      </c>
      <c r="F293">
        <v>0</v>
      </c>
      <c r="O293">
        <v>3505</v>
      </c>
      <c r="P293" t="s">
        <v>445</v>
      </c>
      <c r="S293">
        <f t="shared" si="4"/>
        <v>0</v>
      </c>
    </row>
    <row r="294" spans="1:19" x14ac:dyDescent="0.2">
      <c r="D294">
        <v>3509</v>
      </c>
      <c r="E294" t="s">
        <v>957</v>
      </c>
      <c r="F294">
        <v>0</v>
      </c>
      <c r="O294">
        <v>3509</v>
      </c>
      <c r="P294" t="s">
        <v>957</v>
      </c>
      <c r="S294">
        <f t="shared" si="4"/>
        <v>0</v>
      </c>
    </row>
    <row r="295" spans="1:19" x14ac:dyDescent="0.2">
      <c r="D295">
        <v>3513</v>
      </c>
      <c r="E295" t="s">
        <v>42</v>
      </c>
      <c r="F295">
        <v>0</v>
      </c>
      <c r="O295">
        <v>3513</v>
      </c>
      <c r="P295" t="s">
        <v>42</v>
      </c>
      <c r="S295">
        <f t="shared" si="4"/>
        <v>0</v>
      </c>
    </row>
    <row r="296" spans="1:19" x14ac:dyDescent="0.2">
      <c r="D296">
        <v>3540</v>
      </c>
      <c r="E296" t="s">
        <v>144</v>
      </c>
      <c r="F296">
        <v>0</v>
      </c>
      <c r="O296">
        <v>3540</v>
      </c>
      <c r="P296" t="s">
        <v>144</v>
      </c>
      <c r="S296">
        <f t="shared" si="4"/>
        <v>0</v>
      </c>
    </row>
    <row r="297" spans="1:19" x14ac:dyDescent="0.2">
      <c r="D297">
        <v>3541</v>
      </c>
      <c r="E297" t="s">
        <v>43</v>
      </c>
      <c r="F297">
        <v>0</v>
      </c>
      <c r="O297">
        <v>3541</v>
      </c>
      <c r="P297" t="s">
        <v>43</v>
      </c>
      <c r="S297">
        <f t="shared" si="4"/>
        <v>0</v>
      </c>
    </row>
    <row r="298" spans="1:19" x14ac:dyDescent="0.2">
      <c r="D298">
        <v>3542</v>
      </c>
      <c r="E298" t="s">
        <v>145</v>
      </c>
      <c r="F298">
        <v>0</v>
      </c>
      <c r="O298">
        <v>3542</v>
      </c>
      <c r="P298" t="s">
        <v>145</v>
      </c>
      <c r="S298">
        <f t="shared" si="4"/>
        <v>0</v>
      </c>
    </row>
    <row r="299" spans="1:19" x14ac:dyDescent="0.2">
      <c r="D299">
        <v>3543</v>
      </c>
      <c r="E299" t="s">
        <v>778</v>
      </c>
      <c r="F299">
        <v>0</v>
      </c>
      <c r="O299">
        <v>3543</v>
      </c>
      <c r="P299" t="s">
        <v>778</v>
      </c>
      <c r="S299">
        <f t="shared" si="4"/>
        <v>0</v>
      </c>
    </row>
    <row r="300" spans="1:19" x14ac:dyDescent="0.2">
      <c r="D300">
        <v>3544</v>
      </c>
      <c r="E300" t="s">
        <v>447</v>
      </c>
      <c r="F300">
        <v>0</v>
      </c>
      <c r="O300">
        <v>3544</v>
      </c>
      <c r="P300" t="s">
        <v>447</v>
      </c>
      <c r="S300">
        <f t="shared" si="4"/>
        <v>0</v>
      </c>
    </row>
    <row r="301" spans="1:19" x14ac:dyDescent="0.2">
      <c r="D301">
        <v>3545</v>
      </c>
      <c r="E301" t="s">
        <v>449</v>
      </c>
      <c r="F301">
        <v>0</v>
      </c>
      <c r="O301">
        <v>3545</v>
      </c>
      <c r="P301" t="s">
        <v>449</v>
      </c>
      <c r="S301">
        <f t="shared" si="4"/>
        <v>0</v>
      </c>
    </row>
    <row r="302" spans="1:19" x14ac:dyDescent="0.2">
      <c r="D302">
        <v>3547</v>
      </c>
      <c r="E302" t="s">
        <v>1025</v>
      </c>
      <c r="F302">
        <v>0</v>
      </c>
      <c r="O302">
        <v>3547</v>
      </c>
      <c r="P302" t="s">
        <v>1025</v>
      </c>
      <c r="S302">
        <f t="shared" si="4"/>
        <v>0</v>
      </c>
    </row>
    <row r="303" spans="1:19" x14ac:dyDescent="0.2">
      <c r="D303">
        <v>3548</v>
      </c>
      <c r="E303" t="s">
        <v>780</v>
      </c>
      <c r="F303">
        <v>0</v>
      </c>
      <c r="O303">
        <v>3548</v>
      </c>
      <c r="P303" t="s">
        <v>780</v>
      </c>
      <c r="S303">
        <f t="shared" si="4"/>
        <v>0</v>
      </c>
    </row>
    <row r="304" spans="1:19" x14ac:dyDescent="0.2">
      <c r="D304">
        <v>3550</v>
      </c>
      <c r="E304" t="s">
        <v>1026</v>
      </c>
      <c r="F304">
        <v>0</v>
      </c>
      <c r="O304">
        <v>3550</v>
      </c>
      <c r="P304" t="s">
        <v>146</v>
      </c>
      <c r="S304">
        <f t="shared" si="4"/>
        <v>0</v>
      </c>
    </row>
    <row r="305" spans="1:19" x14ac:dyDescent="0.2">
      <c r="D305">
        <v>3583</v>
      </c>
      <c r="E305" t="s">
        <v>147</v>
      </c>
      <c r="F305">
        <v>0</v>
      </c>
      <c r="O305">
        <v>3583</v>
      </c>
      <c r="P305" t="s">
        <v>147</v>
      </c>
      <c r="S305">
        <f t="shared" si="4"/>
        <v>0</v>
      </c>
    </row>
    <row r="306" spans="1:19" x14ac:dyDescent="0.2">
      <c r="A306">
        <v>3600</v>
      </c>
      <c r="B306" t="s">
        <v>243</v>
      </c>
      <c r="F306">
        <v>0</v>
      </c>
      <c r="S306">
        <f t="shared" si="4"/>
        <v>0</v>
      </c>
    </row>
    <row r="307" spans="1:19" x14ac:dyDescent="0.2">
      <c r="D307">
        <v>3601</v>
      </c>
      <c r="E307" t="s">
        <v>148</v>
      </c>
      <c r="F307">
        <v>0</v>
      </c>
      <c r="O307">
        <v>3601</v>
      </c>
      <c r="P307" t="s">
        <v>148</v>
      </c>
      <c r="S307">
        <f t="shared" si="4"/>
        <v>0</v>
      </c>
    </row>
    <row r="308" spans="1:19" x14ac:dyDescent="0.2">
      <c r="D308">
        <v>3602</v>
      </c>
      <c r="E308" t="s">
        <v>149</v>
      </c>
      <c r="F308">
        <v>0</v>
      </c>
      <c r="O308">
        <v>3602</v>
      </c>
      <c r="P308" t="s">
        <v>149</v>
      </c>
      <c r="S308">
        <f t="shared" si="4"/>
        <v>0</v>
      </c>
    </row>
    <row r="309" spans="1:19" x14ac:dyDescent="0.2">
      <c r="D309">
        <v>3613</v>
      </c>
      <c r="E309" t="s">
        <v>42</v>
      </c>
      <c r="F309">
        <v>0</v>
      </c>
      <c r="O309">
        <v>3613</v>
      </c>
      <c r="P309" t="s">
        <v>42</v>
      </c>
      <c r="S309">
        <f t="shared" si="4"/>
        <v>0</v>
      </c>
    </row>
    <row r="310" spans="1:19" x14ac:dyDescent="0.2">
      <c r="D310">
        <v>3639</v>
      </c>
      <c r="E310" t="s">
        <v>921</v>
      </c>
      <c r="F310">
        <v>0</v>
      </c>
      <c r="O310">
        <v>3639</v>
      </c>
      <c r="P310" t="s">
        <v>921</v>
      </c>
      <c r="S310">
        <f t="shared" si="4"/>
        <v>0</v>
      </c>
    </row>
    <row r="311" spans="1:19" x14ac:dyDescent="0.2">
      <c r="D311">
        <v>3640</v>
      </c>
      <c r="E311" t="s">
        <v>150</v>
      </c>
      <c r="F311">
        <v>0</v>
      </c>
      <c r="O311">
        <v>3640</v>
      </c>
      <c r="P311" t="s">
        <v>150</v>
      </c>
      <c r="S311">
        <f t="shared" si="4"/>
        <v>0</v>
      </c>
    </row>
    <row r="312" spans="1:19" x14ac:dyDescent="0.2">
      <c r="D312">
        <v>3641</v>
      </c>
      <c r="E312" t="s">
        <v>43</v>
      </c>
      <c r="F312">
        <v>0</v>
      </c>
      <c r="O312">
        <v>3641</v>
      </c>
      <c r="P312" t="s">
        <v>43</v>
      </c>
      <c r="S312">
        <f t="shared" si="4"/>
        <v>0</v>
      </c>
    </row>
    <row r="313" spans="1:19" x14ac:dyDescent="0.2">
      <c r="D313">
        <v>3642</v>
      </c>
      <c r="E313" t="s">
        <v>145</v>
      </c>
      <c r="F313">
        <v>0</v>
      </c>
      <c r="O313">
        <v>3642</v>
      </c>
      <c r="P313" t="s">
        <v>145</v>
      </c>
      <c r="S313">
        <f t="shared" si="4"/>
        <v>0</v>
      </c>
    </row>
    <row r="314" spans="1:19" x14ac:dyDescent="0.2">
      <c r="D314">
        <v>3643</v>
      </c>
      <c r="E314" t="s">
        <v>781</v>
      </c>
      <c r="F314">
        <v>0</v>
      </c>
      <c r="O314">
        <v>3643</v>
      </c>
      <c r="P314" t="s">
        <v>781</v>
      </c>
      <c r="S314">
        <f t="shared" si="4"/>
        <v>0</v>
      </c>
    </row>
    <row r="315" spans="1:19" x14ac:dyDescent="0.2">
      <c r="D315">
        <v>3645</v>
      </c>
      <c r="E315" t="s">
        <v>151</v>
      </c>
      <c r="F315">
        <v>0</v>
      </c>
      <c r="O315">
        <v>3645</v>
      </c>
      <c r="P315" t="s">
        <v>151</v>
      </c>
      <c r="S315">
        <f t="shared" si="4"/>
        <v>0</v>
      </c>
    </row>
    <row r="316" spans="1:19" x14ac:dyDescent="0.2">
      <c r="D316">
        <v>3646</v>
      </c>
      <c r="E316" t="s">
        <v>450</v>
      </c>
      <c r="F316">
        <v>0</v>
      </c>
      <c r="O316">
        <v>3646</v>
      </c>
      <c r="P316" t="s">
        <v>450</v>
      </c>
      <c r="S316">
        <f t="shared" si="4"/>
        <v>0</v>
      </c>
    </row>
    <row r="317" spans="1:19" x14ac:dyDescent="0.2">
      <c r="D317">
        <v>3647</v>
      </c>
      <c r="E317" t="s">
        <v>451</v>
      </c>
      <c r="F317">
        <v>0</v>
      </c>
      <c r="O317">
        <v>3647</v>
      </c>
      <c r="P317" t="s">
        <v>451</v>
      </c>
      <c r="S317">
        <f t="shared" si="4"/>
        <v>0</v>
      </c>
    </row>
    <row r="318" spans="1:19" x14ac:dyDescent="0.2">
      <c r="D318">
        <v>3683</v>
      </c>
      <c r="E318" t="s">
        <v>152</v>
      </c>
      <c r="F318">
        <v>0</v>
      </c>
      <c r="O318">
        <v>3683</v>
      </c>
      <c r="P318" t="s">
        <v>152</v>
      </c>
      <c r="S318">
        <f t="shared" si="4"/>
        <v>0</v>
      </c>
    </row>
    <row r="319" spans="1:19" x14ac:dyDescent="0.2">
      <c r="A319">
        <v>3700</v>
      </c>
      <c r="B319" t="s">
        <v>244</v>
      </c>
      <c r="F319">
        <v>0</v>
      </c>
      <c r="S319">
        <f t="shared" si="4"/>
        <v>0</v>
      </c>
    </row>
    <row r="320" spans="1:19" x14ac:dyDescent="0.2">
      <c r="D320">
        <v>3701</v>
      </c>
      <c r="E320" t="s">
        <v>483</v>
      </c>
      <c r="F320">
        <v>0</v>
      </c>
      <c r="O320">
        <v>3701</v>
      </c>
      <c r="P320" t="s">
        <v>483</v>
      </c>
      <c r="S320">
        <f t="shared" si="4"/>
        <v>0</v>
      </c>
    </row>
    <row r="321" spans="4:19" x14ac:dyDescent="0.2">
      <c r="D321">
        <v>3702</v>
      </c>
      <c r="E321" t="s">
        <v>922</v>
      </c>
      <c r="F321">
        <v>0</v>
      </c>
      <c r="O321">
        <v>3702</v>
      </c>
      <c r="P321" t="s">
        <v>922</v>
      </c>
      <c r="S321">
        <f t="shared" si="4"/>
        <v>0</v>
      </c>
    </row>
    <row r="322" spans="4:19" x14ac:dyDescent="0.2">
      <c r="D322">
        <v>3704</v>
      </c>
      <c r="E322" t="s">
        <v>782</v>
      </c>
      <c r="F322">
        <v>0</v>
      </c>
      <c r="O322">
        <v>3704</v>
      </c>
      <c r="P322" t="s">
        <v>782</v>
      </c>
      <c r="S322">
        <f t="shared" si="4"/>
        <v>0</v>
      </c>
    </row>
    <row r="323" spans="4:19" x14ac:dyDescent="0.2">
      <c r="D323">
        <v>3740</v>
      </c>
      <c r="E323" t="s">
        <v>1027</v>
      </c>
      <c r="F323">
        <v>0</v>
      </c>
      <c r="O323">
        <v>3740</v>
      </c>
      <c r="P323" t="s">
        <v>1027</v>
      </c>
      <c r="S323">
        <f t="shared" ref="S323:S386" si="5">D323-O323</f>
        <v>0</v>
      </c>
    </row>
    <row r="324" spans="4:19" x14ac:dyDescent="0.2">
      <c r="D324">
        <v>3741</v>
      </c>
      <c r="E324" t="s">
        <v>1028</v>
      </c>
      <c r="F324">
        <v>0</v>
      </c>
      <c r="O324">
        <v>3741</v>
      </c>
      <c r="P324" t="s">
        <v>1028</v>
      </c>
      <c r="S324">
        <f t="shared" si="5"/>
        <v>0</v>
      </c>
    </row>
    <row r="325" spans="4:19" x14ac:dyDescent="0.2">
      <c r="D325">
        <v>3742</v>
      </c>
      <c r="E325" t="s">
        <v>1029</v>
      </c>
      <c r="F325">
        <v>0</v>
      </c>
      <c r="O325">
        <v>3742</v>
      </c>
      <c r="P325" t="s">
        <v>1029</v>
      </c>
      <c r="S325">
        <f t="shared" si="5"/>
        <v>0</v>
      </c>
    </row>
    <row r="326" spans="4:19" x14ac:dyDescent="0.2">
      <c r="D326">
        <v>3743</v>
      </c>
      <c r="E326" t="s">
        <v>154</v>
      </c>
      <c r="F326">
        <v>0</v>
      </c>
      <c r="O326">
        <v>3743</v>
      </c>
      <c r="P326" t="s">
        <v>154</v>
      </c>
      <c r="S326">
        <f t="shared" si="5"/>
        <v>0</v>
      </c>
    </row>
    <row r="327" spans="4:19" x14ac:dyDescent="0.2">
      <c r="D327">
        <v>3751</v>
      </c>
      <c r="E327" t="s">
        <v>155</v>
      </c>
      <c r="F327">
        <v>0</v>
      </c>
      <c r="O327">
        <v>3751</v>
      </c>
      <c r="P327" t="s">
        <v>155</v>
      </c>
      <c r="S327">
        <f t="shared" si="5"/>
        <v>0</v>
      </c>
    </row>
    <row r="328" spans="4:19" x14ac:dyDescent="0.2">
      <c r="D328">
        <v>3755</v>
      </c>
      <c r="E328" t="s">
        <v>156</v>
      </c>
      <c r="F328">
        <v>0</v>
      </c>
      <c r="O328">
        <v>3755</v>
      </c>
      <c r="P328" t="s">
        <v>156</v>
      </c>
      <c r="S328">
        <f t="shared" si="5"/>
        <v>0</v>
      </c>
    </row>
    <row r="329" spans="4:19" x14ac:dyDescent="0.2">
      <c r="D329">
        <v>3757</v>
      </c>
      <c r="E329" t="s">
        <v>157</v>
      </c>
      <c r="F329">
        <v>0</v>
      </c>
      <c r="O329">
        <v>3757</v>
      </c>
      <c r="P329" t="s">
        <v>157</v>
      </c>
      <c r="S329">
        <f t="shared" si="5"/>
        <v>0</v>
      </c>
    </row>
    <row r="330" spans="4:19" x14ac:dyDescent="0.2">
      <c r="D330">
        <v>3758</v>
      </c>
      <c r="E330" t="s">
        <v>158</v>
      </c>
      <c r="F330">
        <v>0</v>
      </c>
      <c r="O330">
        <v>3758</v>
      </c>
      <c r="P330" t="s">
        <v>158</v>
      </c>
      <c r="S330">
        <f t="shared" si="5"/>
        <v>0</v>
      </c>
    </row>
    <row r="331" spans="4:19" x14ac:dyDescent="0.2">
      <c r="D331">
        <v>3759</v>
      </c>
      <c r="E331" t="s">
        <v>1030</v>
      </c>
      <c r="F331">
        <v>0</v>
      </c>
      <c r="O331">
        <v>3759</v>
      </c>
      <c r="P331" t="s">
        <v>1030</v>
      </c>
      <c r="S331">
        <f t="shared" si="5"/>
        <v>0</v>
      </c>
    </row>
    <row r="332" spans="4:19" x14ac:dyDescent="0.2">
      <c r="D332">
        <v>3760</v>
      </c>
      <c r="E332" t="s">
        <v>1031</v>
      </c>
      <c r="F332">
        <v>0</v>
      </c>
      <c r="O332">
        <v>3760</v>
      </c>
      <c r="P332" t="s">
        <v>1031</v>
      </c>
      <c r="S332">
        <f t="shared" si="5"/>
        <v>0</v>
      </c>
    </row>
    <row r="333" spans="4:19" x14ac:dyDescent="0.2">
      <c r="D333">
        <v>3761</v>
      </c>
      <c r="E333" t="s">
        <v>1032</v>
      </c>
      <c r="F333">
        <v>0</v>
      </c>
      <c r="O333">
        <v>3761</v>
      </c>
      <c r="P333" t="s">
        <v>1032</v>
      </c>
      <c r="S333">
        <f t="shared" si="5"/>
        <v>0</v>
      </c>
    </row>
    <row r="334" spans="4:19" x14ac:dyDescent="0.2">
      <c r="D334">
        <v>3762</v>
      </c>
      <c r="E334" t="s">
        <v>1033</v>
      </c>
      <c r="F334">
        <v>0</v>
      </c>
      <c r="O334">
        <v>3762</v>
      </c>
      <c r="P334" t="s">
        <v>1033</v>
      </c>
      <c r="S334">
        <f t="shared" si="5"/>
        <v>0</v>
      </c>
    </row>
    <row r="335" spans="4:19" x14ac:dyDescent="0.2">
      <c r="D335">
        <v>3784</v>
      </c>
      <c r="E335" t="s">
        <v>364</v>
      </c>
      <c r="F335">
        <v>0</v>
      </c>
      <c r="O335">
        <v>3784</v>
      </c>
      <c r="P335" t="s">
        <v>364</v>
      </c>
      <c r="S335">
        <f t="shared" si="5"/>
        <v>0</v>
      </c>
    </row>
    <row r="336" spans="4:19" x14ac:dyDescent="0.2">
      <c r="D336">
        <v>3793</v>
      </c>
      <c r="E336" t="s">
        <v>489</v>
      </c>
      <c r="F336">
        <v>0</v>
      </c>
      <c r="O336">
        <v>3793</v>
      </c>
      <c r="P336" t="s">
        <v>489</v>
      </c>
      <c r="S336">
        <f t="shared" si="5"/>
        <v>0</v>
      </c>
    </row>
    <row r="337" spans="1:19" x14ac:dyDescent="0.2">
      <c r="D337">
        <v>3794</v>
      </c>
      <c r="E337" t="s">
        <v>160</v>
      </c>
      <c r="F337">
        <v>0</v>
      </c>
      <c r="O337">
        <v>3794</v>
      </c>
      <c r="P337" t="s">
        <v>160</v>
      </c>
      <c r="S337">
        <f t="shared" si="5"/>
        <v>0</v>
      </c>
    </row>
    <row r="338" spans="1:19" x14ac:dyDescent="0.2">
      <c r="D338">
        <v>3797</v>
      </c>
      <c r="E338" t="s">
        <v>161</v>
      </c>
      <c r="F338">
        <v>0</v>
      </c>
      <c r="O338">
        <v>3797</v>
      </c>
      <c r="P338" t="s">
        <v>161</v>
      </c>
      <c r="S338">
        <f t="shared" si="5"/>
        <v>0</v>
      </c>
    </row>
    <row r="339" spans="1:19" x14ac:dyDescent="0.2">
      <c r="A339">
        <v>3800</v>
      </c>
      <c r="B339" t="s">
        <v>912</v>
      </c>
      <c r="F339">
        <v>0</v>
      </c>
      <c r="S339">
        <f t="shared" si="5"/>
        <v>0</v>
      </c>
    </row>
    <row r="340" spans="1:19" x14ac:dyDescent="0.2">
      <c r="D340">
        <v>3801</v>
      </c>
      <c r="E340" t="s">
        <v>162</v>
      </c>
      <c r="F340">
        <v>0</v>
      </c>
      <c r="O340">
        <v>3801</v>
      </c>
      <c r="P340" t="s">
        <v>162</v>
      </c>
      <c r="S340">
        <f t="shared" si="5"/>
        <v>0</v>
      </c>
    </row>
    <row r="341" spans="1:19" x14ac:dyDescent="0.2">
      <c r="D341">
        <v>3802</v>
      </c>
      <c r="E341" t="s">
        <v>396</v>
      </c>
      <c r="F341">
        <v>0</v>
      </c>
      <c r="O341">
        <v>3802</v>
      </c>
      <c r="P341" t="s">
        <v>396</v>
      </c>
      <c r="S341">
        <f t="shared" si="5"/>
        <v>0</v>
      </c>
    </row>
    <row r="342" spans="1:19" x14ac:dyDescent="0.2">
      <c r="D342">
        <v>3803</v>
      </c>
      <c r="E342" t="s">
        <v>163</v>
      </c>
      <c r="F342">
        <v>0</v>
      </c>
      <c r="O342">
        <v>3803</v>
      </c>
      <c r="P342" t="s">
        <v>1085</v>
      </c>
      <c r="S342">
        <f t="shared" si="5"/>
        <v>0</v>
      </c>
    </row>
    <row r="343" spans="1:19" x14ac:dyDescent="0.2">
      <c r="D343">
        <v>3804</v>
      </c>
      <c r="E343" t="s">
        <v>164</v>
      </c>
      <c r="F343">
        <v>0</v>
      </c>
      <c r="O343">
        <v>3804</v>
      </c>
      <c r="P343" t="s">
        <v>164</v>
      </c>
      <c r="S343">
        <f t="shared" si="5"/>
        <v>0</v>
      </c>
    </row>
    <row r="344" spans="1:19" x14ac:dyDescent="0.2">
      <c r="D344">
        <v>3820</v>
      </c>
      <c r="E344" t="s">
        <v>399</v>
      </c>
      <c r="F344">
        <v>0</v>
      </c>
      <c r="O344">
        <v>3820</v>
      </c>
      <c r="P344" t="s">
        <v>399</v>
      </c>
      <c r="S344">
        <f t="shared" si="5"/>
        <v>0</v>
      </c>
    </row>
    <row r="345" spans="1:19" x14ac:dyDescent="0.2">
      <c r="D345">
        <v>3839</v>
      </c>
      <c r="E345" t="s">
        <v>400</v>
      </c>
      <c r="F345">
        <v>0</v>
      </c>
      <c r="O345">
        <v>3839</v>
      </c>
      <c r="P345" t="s">
        <v>400</v>
      </c>
      <c r="S345">
        <f t="shared" si="5"/>
        <v>0</v>
      </c>
    </row>
    <row r="346" spans="1:19" x14ac:dyDescent="0.2">
      <c r="D346">
        <v>3840</v>
      </c>
      <c r="E346" t="s">
        <v>165</v>
      </c>
      <c r="F346">
        <v>0</v>
      </c>
      <c r="O346">
        <v>3840</v>
      </c>
      <c r="P346" t="s">
        <v>165</v>
      </c>
      <c r="S346">
        <f t="shared" si="5"/>
        <v>0</v>
      </c>
    </row>
    <row r="347" spans="1:19" x14ac:dyDescent="0.2">
      <c r="D347">
        <v>3843</v>
      </c>
      <c r="E347" t="s">
        <v>784</v>
      </c>
      <c r="F347">
        <v>0</v>
      </c>
      <c r="O347">
        <v>3843</v>
      </c>
      <c r="P347" t="s">
        <v>784</v>
      </c>
      <c r="S347">
        <f t="shared" si="5"/>
        <v>0</v>
      </c>
    </row>
    <row r="348" spans="1:19" x14ac:dyDescent="0.2">
      <c r="D348">
        <v>3844</v>
      </c>
      <c r="E348" t="s">
        <v>166</v>
      </c>
      <c r="F348">
        <v>0</v>
      </c>
      <c r="O348">
        <v>3844</v>
      </c>
      <c r="P348" t="s">
        <v>166</v>
      </c>
      <c r="S348">
        <f t="shared" si="5"/>
        <v>0</v>
      </c>
    </row>
    <row r="349" spans="1:19" x14ac:dyDescent="0.2">
      <c r="D349">
        <v>3845</v>
      </c>
      <c r="E349" t="s">
        <v>402</v>
      </c>
      <c r="F349">
        <v>0</v>
      </c>
      <c r="O349">
        <v>3845</v>
      </c>
      <c r="P349" t="s">
        <v>1086</v>
      </c>
      <c r="S349">
        <f t="shared" si="5"/>
        <v>0</v>
      </c>
    </row>
    <row r="350" spans="1:19" x14ac:dyDescent="0.2">
      <c r="D350">
        <v>3846</v>
      </c>
      <c r="E350" t="s">
        <v>403</v>
      </c>
      <c r="F350">
        <v>0</v>
      </c>
      <c r="O350">
        <v>3846</v>
      </c>
      <c r="P350" t="s">
        <v>403</v>
      </c>
      <c r="S350">
        <f t="shared" si="5"/>
        <v>0</v>
      </c>
    </row>
    <row r="351" spans="1:19" x14ac:dyDescent="0.2">
      <c r="D351">
        <v>3849</v>
      </c>
      <c r="E351" t="s">
        <v>405</v>
      </c>
      <c r="F351">
        <v>0</v>
      </c>
      <c r="O351">
        <v>3849</v>
      </c>
      <c r="P351" t="s">
        <v>405</v>
      </c>
      <c r="S351">
        <f t="shared" si="5"/>
        <v>0</v>
      </c>
    </row>
    <row r="352" spans="1:19" x14ac:dyDescent="0.2">
      <c r="D352">
        <v>3855</v>
      </c>
      <c r="E352" t="s">
        <v>785</v>
      </c>
      <c r="F352">
        <v>0</v>
      </c>
      <c r="O352">
        <v>3855</v>
      </c>
      <c r="P352" t="s">
        <v>785</v>
      </c>
      <c r="S352">
        <f t="shared" si="5"/>
        <v>0</v>
      </c>
    </row>
    <row r="353" spans="1:19" x14ac:dyDescent="0.2">
      <c r="D353">
        <v>3880</v>
      </c>
      <c r="E353" t="s">
        <v>407</v>
      </c>
      <c r="F353">
        <v>0</v>
      </c>
      <c r="O353">
        <v>3880</v>
      </c>
      <c r="P353" t="s">
        <v>407</v>
      </c>
      <c r="S353">
        <f t="shared" si="5"/>
        <v>0</v>
      </c>
    </row>
    <row r="354" spans="1:19" x14ac:dyDescent="0.2">
      <c r="D354">
        <v>3883</v>
      </c>
      <c r="E354" t="s">
        <v>167</v>
      </c>
      <c r="F354">
        <v>0</v>
      </c>
      <c r="O354">
        <v>3883</v>
      </c>
      <c r="P354" t="s">
        <v>167</v>
      </c>
      <c r="S354">
        <f t="shared" si="5"/>
        <v>0</v>
      </c>
    </row>
    <row r="355" spans="1:19" x14ac:dyDescent="0.2">
      <c r="A355">
        <v>3900</v>
      </c>
      <c r="B355" t="s">
        <v>246</v>
      </c>
      <c r="F355">
        <v>0</v>
      </c>
      <c r="S355">
        <f t="shared" si="5"/>
        <v>0</v>
      </c>
    </row>
    <row r="356" spans="1:19" x14ac:dyDescent="0.2">
      <c r="D356">
        <v>3901</v>
      </c>
      <c r="E356" t="s">
        <v>387</v>
      </c>
      <c r="F356">
        <v>0</v>
      </c>
      <c r="O356">
        <v>3901</v>
      </c>
      <c r="P356" t="s">
        <v>387</v>
      </c>
      <c r="S356">
        <f t="shared" si="5"/>
        <v>0</v>
      </c>
    </row>
    <row r="357" spans="1:19" x14ac:dyDescent="0.2">
      <c r="D357">
        <v>3903</v>
      </c>
      <c r="E357" t="s">
        <v>163</v>
      </c>
      <c r="F357">
        <v>0</v>
      </c>
      <c r="O357">
        <v>3903</v>
      </c>
      <c r="P357" t="s">
        <v>163</v>
      </c>
      <c r="S357">
        <f t="shared" si="5"/>
        <v>0</v>
      </c>
    </row>
    <row r="358" spans="1:19" x14ac:dyDescent="0.2">
      <c r="D358">
        <v>3940</v>
      </c>
      <c r="E358" t="s">
        <v>123</v>
      </c>
      <c r="F358">
        <v>0</v>
      </c>
      <c r="O358">
        <v>3940</v>
      </c>
      <c r="P358" t="s">
        <v>123</v>
      </c>
      <c r="S358">
        <f t="shared" si="5"/>
        <v>0</v>
      </c>
    </row>
    <row r="359" spans="1:19" x14ac:dyDescent="0.2">
      <c r="D359">
        <v>3941</v>
      </c>
      <c r="E359" t="s">
        <v>1034</v>
      </c>
      <c r="F359">
        <v>0</v>
      </c>
      <c r="O359">
        <v>3941</v>
      </c>
      <c r="P359" t="s">
        <v>1034</v>
      </c>
      <c r="S359">
        <f t="shared" si="5"/>
        <v>0</v>
      </c>
    </row>
    <row r="360" spans="1:19" x14ac:dyDescent="0.2">
      <c r="D360">
        <v>3943</v>
      </c>
      <c r="E360" t="s">
        <v>1035</v>
      </c>
      <c r="F360">
        <v>0</v>
      </c>
      <c r="O360">
        <v>3943</v>
      </c>
      <c r="P360" t="s">
        <v>1035</v>
      </c>
      <c r="S360">
        <f t="shared" si="5"/>
        <v>0</v>
      </c>
    </row>
    <row r="361" spans="1:19" x14ac:dyDescent="0.2">
      <c r="D361">
        <v>3944</v>
      </c>
      <c r="E361" t="s">
        <v>390</v>
      </c>
      <c r="F361">
        <v>0</v>
      </c>
      <c r="O361">
        <v>3944</v>
      </c>
      <c r="P361" t="s">
        <v>390</v>
      </c>
      <c r="S361">
        <f t="shared" si="5"/>
        <v>0</v>
      </c>
    </row>
    <row r="362" spans="1:19" x14ac:dyDescent="0.2">
      <c r="D362">
        <v>3949</v>
      </c>
      <c r="E362" t="s">
        <v>391</v>
      </c>
      <c r="F362">
        <v>0</v>
      </c>
      <c r="O362">
        <v>3949</v>
      </c>
      <c r="P362" t="s">
        <v>391</v>
      </c>
      <c r="S362">
        <f t="shared" si="5"/>
        <v>0</v>
      </c>
    </row>
    <row r="363" spans="1:19" x14ac:dyDescent="0.2">
      <c r="D363">
        <v>3962</v>
      </c>
      <c r="E363" t="s">
        <v>392</v>
      </c>
      <c r="F363">
        <v>0</v>
      </c>
      <c r="O363">
        <v>3962</v>
      </c>
      <c r="P363" t="s">
        <v>392</v>
      </c>
      <c r="S363">
        <f t="shared" si="5"/>
        <v>0</v>
      </c>
    </row>
    <row r="364" spans="1:19" x14ac:dyDescent="0.2">
      <c r="A364">
        <v>4000</v>
      </c>
      <c r="B364" t="s">
        <v>911</v>
      </c>
      <c r="F364">
        <v>0</v>
      </c>
      <c r="S364">
        <f t="shared" si="5"/>
        <v>0</v>
      </c>
    </row>
    <row r="365" spans="1:19" x14ac:dyDescent="0.2">
      <c r="D365">
        <v>4001</v>
      </c>
      <c r="E365" t="s">
        <v>115</v>
      </c>
      <c r="F365">
        <v>0</v>
      </c>
      <c r="O365">
        <v>4001</v>
      </c>
      <c r="P365" t="s">
        <v>115</v>
      </c>
      <c r="S365">
        <f t="shared" si="5"/>
        <v>0</v>
      </c>
    </row>
    <row r="366" spans="1:19" x14ac:dyDescent="0.2">
      <c r="D366">
        <v>4002</v>
      </c>
      <c r="E366" t="s">
        <v>1036</v>
      </c>
      <c r="F366">
        <v>0</v>
      </c>
      <c r="O366">
        <v>4002</v>
      </c>
      <c r="P366" t="s">
        <v>1036</v>
      </c>
      <c r="S366">
        <f t="shared" si="5"/>
        <v>0</v>
      </c>
    </row>
    <row r="367" spans="1:19" x14ac:dyDescent="0.2">
      <c r="D367">
        <v>4003</v>
      </c>
      <c r="E367" t="s">
        <v>1037</v>
      </c>
      <c r="F367">
        <v>0</v>
      </c>
      <c r="O367">
        <v>4003</v>
      </c>
      <c r="P367" t="s">
        <v>1037</v>
      </c>
      <c r="S367">
        <f t="shared" si="5"/>
        <v>0</v>
      </c>
    </row>
    <row r="368" spans="1:19" x14ac:dyDescent="0.2">
      <c r="D368">
        <v>4004</v>
      </c>
      <c r="E368" t="s">
        <v>384</v>
      </c>
      <c r="F368">
        <v>0</v>
      </c>
      <c r="O368">
        <v>4004</v>
      </c>
      <c r="P368" t="s">
        <v>384</v>
      </c>
      <c r="S368">
        <f t="shared" si="5"/>
        <v>0</v>
      </c>
    </row>
    <row r="369" spans="1:19" x14ac:dyDescent="0.2">
      <c r="D369">
        <v>4008</v>
      </c>
      <c r="E369" t="s">
        <v>788</v>
      </c>
      <c r="F369">
        <v>0</v>
      </c>
      <c r="O369">
        <v>4008</v>
      </c>
      <c r="P369" t="s">
        <v>788</v>
      </c>
      <c r="S369">
        <f t="shared" si="5"/>
        <v>0</v>
      </c>
    </row>
    <row r="370" spans="1:19" x14ac:dyDescent="0.2">
      <c r="D370">
        <v>4011</v>
      </c>
      <c r="E370" t="s">
        <v>116</v>
      </c>
      <c r="F370">
        <v>0</v>
      </c>
      <c r="O370">
        <v>4011</v>
      </c>
      <c r="P370" t="s">
        <v>116</v>
      </c>
      <c r="S370">
        <f t="shared" si="5"/>
        <v>0</v>
      </c>
    </row>
    <row r="371" spans="1:19" x14ac:dyDescent="0.2">
      <c r="D371">
        <v>4040</v>
      </c>
      <c r="E371" t="s">
        <v>1038</v>
      </c>
      <c r="F371">
        <v>0</v>
      </c>
      <c r="O371">
        <v>4040</v>
      </c>
      <c r="P371" t="s">
        <v>1087</v>
      </c>
      <c r="S371">
        <f t="shared" si="5"/>
        <v>0</v>
      </c>
    </row>
    <row r="372" spans="1:19" x14ac:dyDescent="0.2">
      <c r="D372">
        <v>4042</v>
      </c>
      <c r="E372" t="s">
        <v>117</v>
      </c>
      <c r="F372">
        <v>0</v>
      </c>
      <c r="O372">
        <v>4042</v>
      </c>
      <c r="P372" t="s">
        <v>1088</v>
      </c>
      <c r="S372">
        <f t="shared" si="5"/>
        <v>0</v>
      </c>
    </row>
    <row r="373" spans="1:19" x14ac:dyDescent="0.2">
      <c r="D373">
        <v>4043</v>
      </c>
      <c r="E373" t="s">
        <v>385</v>
      </c>
      <c r="F373">
        <v>0</v>
      </c>
      <c r="O373">
        <v>4043</v>
      </c>
      <c r="P373" t="s">
        <v>385</v>
      </c>
      <c r="S373">
        <f t="shared" si="5"/>
        <v>0</v>
      </c>
    </row>
    <row r="374" spans="1:19" x14ac:dyDescent="0.2">
      <c r="D374">
        <v>4044</v>
      </c>
      <c r="E374" t="s">
        <v>1039</v>
      </c>
      <c r="F374">
        <v>0</v>
      </c>
      <c r="O374">
        <v>4044</v>
      </c>
      <c r="P374" t="s">
        <v>1039</v>
      </c>
      <c r="S374">
        <f t="shared" si="5"/>
        <v>0</v>
      </c>
    </row>
    <row r="375" spans="1:19" x14ac:dyDescent="0.2">
      <c r="D375">
        <v>4052</v>
      </c>
      <c r="E375" t="s">
        <v>119</v>
      </c>
      <c r="F375">
        <v>0</v>
      </c>
      <c r="O375">
        <v>4052</v>
      </c>
      <c r="P375" t="s">
        <v>119</v>
      </c>
      <c r="S375">
        <f t="shared" si="5"/>
        <v>0</v>
      </c>
    </row>
    <row r="376" spans="1:19" x14ac:dyDescent="0.2">
      <c r="D376">
        <v>4053</v>
      </c>
      <c r="E376" t="s">
        <v>120</v>
      </c>
      <c r="F376">
        <v>0</v>
      </c>
      <c r="O376">
        <v>4053</v>
      </c>
      <c r="P376" t="s">
        <v>120</v>
      </c>
      <c r="S376">
        <f t="shared" si="5"/>
        <v>0</v>
      </c>
    </row>
    <row r="377" spans="1:19" x14ac:dyDescent="0.2">
      <c r="D377">
        <v>4054</v>
      </c>
      <c r="E377" t="s">
        <v>1040</v>
      </c>
      <c r="F377">
        <v>0</v>
      </c>
      <c r="O377">
        <v>4054</v>
      </c>
      <c r="P377" t="s">
        <v>1040</v>
      </c>
      <c r="S377">
        <f t="shared" si="5"/>
        <v>0</v>
      </c>
    </row>
    <row r="378" spans="1:19" x14ac:dyDescent="0.2">
      <c r="D378">
        <v>4060</v>
      </c>
      <c r="E378" t="s">
        <v>923</v>
      </c>
      <c r="F378">
        <v>0</v>
      </c>
      <c r="O378">
        <v>4060</v>
      </c>
      <c r="P378" t="s">
        <v>923</v>
      </c>
      <c r="S378">
        <f t="shared" si="5"/>
        <v>0</v>
      </c>
    </row>
    <row r="379" spans="1:19" x14ac:dyDescent="0.2">
      <c r="D379">
        <v>4083</v>
      </c>
      <c r="E379" t="s">
        <v>122</v>
      </c>
      <c r="F379">
        <v>0</v>
      </c>
      <c r="O379">
        <v>4083</v>
      </c>
      <c r="P379" t="s">
        <v>122</v>
      </c>
      <c r="S379">
        <f t="shared" si="5"/>
        <v>0</v>
      </c>
    </row>
    <row r="380" spans="1:19" x14ac:dyDescent="0.2">
      <c r="A380">
        <v>4100</v>
      </c>
      <c r="B380" t="s">
        <v>910</v>
      </c>
      <c r="F380">
        <v>0</v>
      </c>
      <c r="S380">
        <f t="shared" si="5"/>
        <v>0</v>
      </c>
    </row>
    <row r="381" spans="1:19" x14ac:dyDescent="0.2">
      <c r="D381">
        <v>4140</v>
      </c>
      <c r="E381" t="s">
        <v>106</v>
      </c>
      <c r="F381">
        <v>0</v>
      </c>
      <c r="O381">
        <v>4140</v>
      </c>
      <c r="P381" t="s">
        <v>106</v>
      </c>
      <c r="S381">
        <f t="shared" si="5"/>
        <v>0</v>
      </c>
    </row>
    <row r="382" spans="1:19" x14ac:dyDescent="0.2">
      <c r="D382">
        <v>4141</v>
      </c>
      <c r="E382" t="s">
        <v>641</v>
      </c>
      <c r="F382">
        <v>0</v>
      </c>
      <c r="O382">
        <v>4141</v>
      </c>
      <c r="P382" t="s">
        <v>641</v>
      </c>
      <c r="S382">
        <f t="shared" si="5"/>
        <v>0</v>
      </c>
    </row>
    <row r="383" spans="1:19" x14ac:dyDescent="0.2">
      <c r="D383">
        <v>4142</v>
      </c>
      <c r="E383" t="s">
        <v>1041</v>
      </c>
      <c r="F383">
        <v>0</v>
      </c>
      <c r="O383">
        <v>4142</v>
      </c>
      <c r="P383" t="s">
        <v>1041</v>
      </c>
      <c r="S383">
        <f t="shared" si="5"/>
        <v>0</v>
      </c>
    </row>
    <row r="384" spans="1:19" x14ac:dyDescent="0.2">
      <c r="D384">
        <v>4143</v>
      </c>
      <c r="E384" t="s">
        <v>798</v>
      </c>
      <c r="F384">
        <v>0</v>
      </c>
      <c r="O384">
        <v>4143</v>
      </c>
      <c r="P384" t="s">
        <v>798</v>
      </c>
      <c r="S384">
        <f t="shared" si="5"/>
        <v>0</v>
      </c>
    </row>
    <row r="385" spans="1:19" x14ac:dyDescent="0.2">
      <c r="D385">
        <v>4170</v>
      </c>
      <c r="E385" t="s">
        <v>432</v>
      </c>
      <c r="F385">
        <v>0</v>
      </c>
      <c r="O385">
        <v>4170</v>
      </c>
      <c r="P385" t="s">
        <v>432</v>
      </c>
      <c r="S385">
        <f t="shared" si="5"/>
        <v>0</v>
      </c>
    </row>
    <row r="386" spans="1:19" x14ac:dyDescent="0.2">
      <c r="D386">
        <v>4194</v>
      </c>
      <c r="E386" t="s">
        <v>433</v>
      </c>
      <c r="F386">
        <v>0</v>
      </c>
      <c r="O386">
        <v>4194</v>
      </c>
      <c r="P386" t="s">
        <v>433</v>
      </c>
      <c r="S386">
        <f t="shared" si="5"/>
        <v>0</v>
      </c>
    </row>
    <row r="387" spans="1:19" x14ac:dyDescent="0.2">
      <c r="A387">
        <v>4300</v>
      </c>
      <c r="B387" t="s">
        <v>1042</v>
      </c>
      <c r="F387">
        <v>0</v>
      </c>
      <c r="S387">
        <f t="shared" ref="S387:S450" si="6">D387-O387</f>
        <v>0</v>
      </c>
    </row>
    <row r="388" spans="1:19" x14ac:dyDescent="0.2">
      <c r="D388">
        <v>4301</v>
      </c>
      <c r="E388" t="s">
        <v>790</v>
      </c>
      <c r="F388">
        <v>0</v>
      </c>
      <c r="O388">
        <v>4301</v>
      </c>
      <c r="P388" t="s">
        <v>790</v>
      </c>
      <c r="S388">
        <f t="shared" si="6"/>
        <v>0</v>
      </c>
    </row>
    <row r="389" spans="1:19" x14ac:dyDescent="0.2">
      <c r="D389">
        <v>4340</v>
      </c>
      <c r="E389" t="s">
        <v>791</v>
      </c>
      <c r="F389">
        <v>0</v>
      </c>
      <c r="O389">
        <v>4340</v>
      </c>
      <c r="P389" t="s">
        <v>791</v>
      </c>
      <c r="S389">
        <f t="shared" si="6"/>
        <v>0</v>
      </c>
    </row>
    <row r="390" spans="1:19" x14ac:dyDescent="0.2">
      <c r="A390">
        <v>4400</v>
      </c>
      <c r="B390" t="s">
        <v>249</v>
      </c>
      <c r="F390">
        <v>0</v>
      </c>
      <c r="S390">
        <f t="shared" si="6"/>
        <v>0</v>
      </c>
    </row>
    <row r="391" spans="1:19" x14ac:dyDescent="0.2">
      <c r="D391">
        <v>4485</v>
      </c>
      <c r="E391" t="s">
        <v>249</v>
      </c>
      <c r="F391">
        <v>0</v>
      </c>
      <c r="O391">
        <v>4485</v>
      </c>
      <c r="P391" t="s">
        <v>249</v>
      </c>
      <c r="S391">
        <f t="shared" si="6"/>
        <v>0</v>
      </c>
    </row>
    <row r="392" spans="1:19" x14ac:dyDescent="0.2">
      <c r="A392">
        <v>4500</v>
      </c>
      <c r="B392" t="s">
        <v>250</v>
      </c>
      <c r="F392">
        <v>0</v>
      </c>
      <c r="S392">
        <f t="shared" si="6"/>
        <v>0</v>
      </c>
    </row>
    <row r="393" spans="1:19" x14ac:dyDescent="0.2">
      <c r="D393">
        <v>4540</v>
      </c>
      <c r="E393" t="s">
        <v>1043</v>
      </c>
      <c r="F393">
        <v>0</v>
      </c>
      <c r="O393">
        <v>4540</v>
      </c>
      <c r="P393" t="s">
        <v>1043</v>
      </c>
      <c r="S393">
        <f t="shared" si="6"/>
        <v>0</v>
      </c>
    </row>
    <row r="394" spans="1:19" x14ac:dyDescent="0.2">
      <c r="D394">
        <v>4541</v>
      </c>
      <c r="E394" t="s">
        <v>107</v>
      </c>
      <c r="F394">
        <v>0</v>
      </c>
      <c r="O394">
        <v>4541</v>
      </c>
      <c r="P394" t="s">
        <v>107</v>
      </c>
      <c r="S394">
        <f t="shared" si="6"/>
        <v>0</v>
      </c>
    </row>
    <row r="395" spans="1:19" x14ac:dyDescent="0.2">
      <c r="D395">
        <v>4542</v>
      </c>
      <c r="E395" t="s">
        <v>108</v>
      </c>
      <c r="F395">
        <v>0</v>
      </c>
      <c r="O395">
        <v>4542</v>
      </c>
      <c r="P395" t="s">
        <v>108</v>
      </c>
      <c r="S395">
        <f t="shared" si="6"/>
        <v>0</v>
      </c>
    </row>
    <row r="396" spans="1:19" x14ac:dyDescent="0.2">
      <c r="D396">
        <v>4543</v>
      </c>
      <c r="E396" t="s">
        <v>663</v>
      </c>
      <c r="F396">
        <v>0</v>
      </c>
      <c r="O396">
        <v>4543</v>
      </c>
      <c r="P396" t="s">
        <v>663</v>
      </c>
      <c r="S396">
        <f t="shared" si="6"/>
        <v>0</v>
      </c>
    </row>
    <row r="397" spans="1:19" x14ac:dyDescent="0.2">
      <c r="D397">
        <v>4544</v>
      </c>
      <c r="E397" t="s">
        <v>1044</v>
      </c>
      <c r="F397">
        <v>0</v>
      </c>
      <c r="O397">
        <v>4544</v>
      </c>
      <c r="P397" t="s">
        <v>1044</v>
      </c>
      <c r="S397">
        <f t="shared" si="6"/>
        <v>0</v>
      </c>
    </row>
    <row r="398" spans="1:19" x14ac:dyDescent="0.2">
      <c r="D398">
        <v>4546</v>
      </c>
      <c r="E398" t="s">
        <v>1045</v>
      </c>
      <c r="F398">
        <v>0</v>
      </c>
      <c r="O398">
        <v>4546</v>
      </c>
      <c r="P398" t="s">
        <v>1045</v>
      </c>
      <c r="S398">
        <f t="shared" si="6"/>
        <v>0</v>
      </c>
    </row>
    <row r="399" spans="1:19" x14ac:dyDescent="0.2">
      <c r="D399">
        <v>4549</v>
      </c>
      <c r="E399" t="s">
        <v>109</v>
      </c>
      <c r="F399">
        <v>0</v>
      </c>
      <c r="O399">
        <v>4549</v>
      </c>
      <c r="P399" t="s">
        <v>109</v>
      </c>
      <c r="S399">
        <f t="shared" si="6"/>
        <v>0</v>
      </c>
    </row>
    <row r="400" spans="1:19" x14ac:dyDescent="0.2">
      <c r="D400">
        <v>4560</v>
      </c>
      <c r="E400" t="s">
        <v>110</v>
      </c>
      <c r="F400">
        <v>0</v>
      </c>
      <c r="O400">
        <v>4560</v>
      </c>
      <c r="P400" t="s">
        <v>110</v>
      </c>
      <c r="S400">
        <f t="shared" si="6"/>
        <v>0</v>
      </c>
    </row>
    <row r="401" spans="1:19" x14ac:dyDescent="0.2">
      <c r="D401">
        <v>4561</v>
      </c>
      <c r="E401" t="s">
        <v>111</v>
      </c>
      <c r="F401">
        <v>0</v>
      </c>
      <c r="O401">
        <v>4561</v>
      </c>
      <c r="P401" t="s">
        <v>111</v>
      </c>
      <c r="S401">
        <f t="shared" si="6"/>
        <v>0</v>
      </c>
    </row>
    <row r="402" spans="1:19" x14ac:dyDescent="0.2">
      <c r="D402">
        <v>4562</v>
      </c>
      <c r="E402" t="s">
        <v>112</v>
      </c>
      <c r="F402">
        <v>0</v>
      </c>
      <c r="O402">
        <v>4562</v>
      </c>
      <c r="P402" t="s">
        <v>112</v>
      </c>
      <c r="S402">
        <f t="shared" si="6"/>
        <v>0</v>
      </c>
    </row>
    <row r="403" spans="1:19" x14ac:dyDescent="0.2">
      <c r="D403">
        <v>4563</v>
      </c>
      <c r="E403" t="s">
        <v>113</v>
      </c>
      <c r="F403">
        <v>0</v>
      </c>
      <c r="O403">
        <v>4563</v>
      </c>
      <c r="P403" t="s">
        <v>113</v>
      </c>
      <c r="S403">
        <f t="shared" si="6"/>
        <v>0</v>
      </c>
    </row>
    <row r="404" spans="1:19" x14ac:dyDescent="0.2">
      <c r="D404">
        <v>4575</v>
      </c>
      <c r="E404" t="s">
        <v>793</v>
      </c>
      <c r="F404">
        <v>0</v>
      </c>
      <c r="O404">
        <v>4575</v>
      </c>
      <c r="P404" t="s">
        <v>1089</v>
      </c>
      <c r="S404">
        <f t="shared" si="6"/>
        <v>0</v>
      </c>
    </row>
    <row r="405" spans="1:19" x14ac:dyDescent="0.2">
      <c r="D405">
        <v>4580</v>
      </c>
      <c r="E405" t="s">
        <v>307</v>
      </c>
      <c r="F405">
        <v>0</v>
      </c>
      <c r="O405">
        <v>4580</v>
      </c>
      <c r="P405" t="s">
        <v>1090</v>
      </c>
      <c r="S405">
        <f t="shared" si="6"/>
        <v>0</v>
      </c>
    </row>
    <row r="406" spans="1:19" x14ac:dyDescent="0.2">
      <c r="D406">
        <v>4594</v>
      </c>
      <c r="E406" t="s">
        <v>114</v>
      </c>
      <c r="F406">
        <v>0</v>
      </c>
      <c r="O406">
        <v>4594</v>
      </c>
      <c r="P406" t="s">
        <v>114</v>
      </c>
      <c r="S406">
        <f t="shared" si="6"/>
        <v>0</v>
      </c>
    </row>
    <row r="407" spans="1:19" x14ac:dyDescent="0.2">
      <c r="A407">
        <v>4600</v>
      </c>
      <c r="B407" t="s">
        <v>1046</v>
      </c>
      <c r="F407">
        <v>0</v>
      </c>
      <c r="S407">
        <f t="shared" si="6"/>
        <v>0</v>
      </c>
    </row>
    <row r="408" spans="1:19" x14ac:dyDescent="0.2">
      <c r="D408">
        <v>4601</v>
      </c>
      <c r="E408" t="s">
        <v>1047</v>
      </c>
      <c r="F408">
        <v>0</v>
      </c>
      <c r="O408">
        <v>4601</v>
      </c>
      <c r="P408" t="s">
        <v>1047</v>
      </c>
      <c r="S408">
        <f t="shared" si="6"/>
        <v>0</v>
      </c>
    </row>
    <row r="409" spans="1:19" x14ac:dyDescent="0.2">
      <c r="D409">
        <v>4602</v>
      </c>
      <c r="E409" t="s">
        <v>19</v>
      </c>
      <c r="F409">
        <v>0</v>
      </c>
      <c r="O409">
        <v>4602</v>
      </c>
      <c r="P409" t="s">
        <v>19</v>
      </c>
      <c r="S409">
        <f t="shared" si="6"/>
        <v>0</v>
      </c>
    </row>
    <row r="410" spans="1:19" x14ac:dyDescent="0.2">
      <c r="D410">
        <v>4605</v>
      </c>
      <c r="E410" t="s">
        <v>821</v>
      </c>
      <c r="F410">
        <v>0</v>
      </c>
      <c r="O410">
        <v>4605</v>
      </c>
      <c r="P410" t="s">
        <v>821</v>
      </c>
      <c r="S410">
        <f t="shared" si="6"/>
        <v>0</v>
      </c>
    </row>
    <row r="411" spans="1:19" x14ac:dyDescent="0.2">
      <c r="D411">
        <v>4606</v>
      </c>
      <c r="E411" t="s">
        <v>822</v>
      </c>
      <c r="F411">
        <v>0</v>
      </c>
      <c r="O411">
        <v>4606</v>
      </c>
      <c r="P411" t="s">
        <v>822</v>
      </c>
      <c r="S411">
        <f t="shared" si="6"/>
        <v>0</v>
      </c>
    </row>
    <row r="412" spans="1:19" x14ac:dyDescent="0.2">
      <c r="D412">
        <v>4610</v>
      </c>
      <c r="E412" t="s">
        <v>1048</v>
      </c>
      <c r="F412">
        <v>0</v>
      </c>
      <c r="O412">
        <v>4610</v>
      </c>
      <c r="P412" t="s">
        <v>1048</v>
      </c>
      <c r="S412">
        <f t="shared" si="6"/>
        <v>0</v>
      </c>
    </row>
    <row r="413" spans="1:19" x14ac:dyDescent="0.2">
      <c r="D413">
        <v>4611</v>
      </c>
      <c r="E413" t="s">
        <v>1049</v>
      </c>
      <c r="F413">
        <v>0</v>
      </c>
      <c r="O413">
        <v>4611</v>
      </c>
      <c r="P413" t="s">
        <v>1049</v>
      </c>
      <c r="S413">
        <f t="shared" si="6"/>
        <v>0</v>
      </c>
    </row>
    <row r="414" spans="1:19" x14ac:dyDescent="0.2">
      <c r="D414">
        <v>4612</v>
      </c>
      <c r="E414" t="s">
        <v>825</v>
      </c>
      <c r="F414">
        <v>0</v>
      </c>
      <c r="O414">
        <v>4612</v>
      </c>
      <c r="P414" t="s">
        <v>825</v>
      </c>
      <c r="S414">
        <f t="shared" si="6"/>
        <v>0</v>
      </c>
    </row>
    <row r="415" spans="1:19" x14ac:dyDescent="0.2">
      <c r="D415">
        <v>4613</v>
      </c>
      <c r="E415" t="s">
        <v>826</v>
      </c>
      <c r="F415">
        <v>0</v>
      </c>
      <c r="O415">
        <v>4613</v>
      </c>
      <c r="P415" t="s">
        <v>826</v>
      </c>
      <c r="S415">
        <f t="shared" si="6"/>
        <v>0</v>
      </c>
    </row>
    <row r="416" spans="1:19" x14ac:dyDescent="0.2">
      <c r="D416">
        <v>4614</v>
      </c>
      <c r="E416" t="s">
        <v>827</v>
      </c>
      <c r="F416">
        <v>0</v>
      </c>
      <c r="O416">
        <v>4614</v>
      </c>
      <c r="P416" t="s">
        <v>827</v>
      </c>
      <c r="S416">
        <f t="shared" si="6"/>
        <v>0</v>
      </c>
    </row>
    <row r="417" spans="1:19" x14ac:dyDescent="0.2">
      <c r="D417">
        <v>4620</v>
      </c>
      <c r="E417" t="s">
        <v>1050</v>
      </c>
      <c r="F417">
        <v>0</v>
      </c>
      <c r="O417">
        <v>4620</v>
      </c>
      <c r="P417" t="s">
        <v>1050</v>
      </c>
      <c r="S417">
        <f t="shared" si="6"/>
        <v>0</v>
      </c>
    </row>
    <row r="418" spans="1:19" x14ac:dyDescent="0.2">
      <c r="D418">
        <v>4630</v>
      </c>
      <c r="E418" t="s">
        <v>829</v>
      </c>
      <c r="F418">
        <v>0</v>
      </c>
      <c r="O418">
        <v>4630</v>
      </c>
      <c r="P418" t="s">
        <v>829</v>
      </c>
      <c r="S418">
        <f t="shared" si="6"/>
        <v>0</v>
      </c>
    </row>
    <row r="419" spans="1:19" x14ac:dyDescent="0.2">
      <c r="D419">
        <v>4631</v>
      </c>
      <c r="E419" t="s">
        <v>1051</v>
      </c>
      <c r="F419">
        <v>0</v>
      </c>
      <c r="O419">
        <v>4631</v>
      </c>
      <c r="P419" t="s">
        <v>1051</v>
      </c>
      <c r="S419">
        <f t="shared" si="6"/>
        <v>0</v>
      </c>
    </row>
    <row r="420" spans="1:19" x14ac:dyDescent="0.2">
      <c r="D420">
        <v>4632</v>
      </c>
      <c r="E420" t="s">
        <v>831</v>
      </c>
      <c r="F420">
        <v>0</v>
      </c>
      <c r="O420">
        <v>4632</v>
      </c>
      <c r="P420" t="s">
        <v>831</v>
      </c>
      <c r="S420">
        <f t="shared" si="6"/>
        <v>0</v>
      </c>
    </row>
    <row r="421" spans="1:19" x14ac:dyDescent="0.2">
      <c r="D421">
        <v>4640</v>
      </c>
      <c r="E421" t="s">
        <v>832</v>
      </c>
      <c r="F421">
        <v>0</v>
      </c>
      <c r="O421">
        <v>4640</v>
      </c>
      <c r="P421" t="s">
        <v>832</v>
      </c>
      <c r="S421">
        <f t="shared" si="6"/>
        <v>0</v>
      </c>
    </row>
    <row r="422" spans="1:19" x14ac:dyDescent="0.2">
      <c r="D422">
        <v>4645</v>
      </c>
      <c r="E422" t="s">
        <v>833</v>
      </c>
      <c r="F422">
        <v>0</v>
      </c>
      <c r="O422">
        <v>4645</v>
      </c>
      <c r="P422" t="s">
        <v>833</v>
      </c>
      <c r="S422">
        <f t="shared" si="6"/>
        <v>0</v>
      </c>
    </row>
    <row r="423" spans="1:19" x14ac:dyDescent="0.2">
      <c r="D423">
        <v>4646</v>
      </c>
      <c r="E423" t="s">
        <v>834</v>
      </c>
      <c r="F423">
        <v>0</v>
      </c>
      <c r="O423">
        <v>4646</v>
      </c>
      <c r="P423" t="s">
        <v>834</v>
      </c>
      <c r="S423">
        <f t="shared" si="6"/>
        <v>0</v>
      </c>
    </row>
    <row r="424" spans="1:19" x14ac:dyDescent="0.2">
      <c r="A424">
        <v>4650</v>
      </c>
      <c r="B424" t="s">
        <v>835</v>
      </c>
      <c r="F424">
        <v>0</v>
      </c>
      <c r="S424">
        <f t="shared" si="6"/>
        <v>0</v>
      </c>
    </row>
    <row r="425" spans="1:19" x14ac:dyDescent="0.2">
      <c r="D425">
        <v>4651</v>
      </c>
      <c r="E425" t="s">
        <v>836</v>
      </c>
      <c r="F425">
        <v>0</v>
      </c>
      <c r="O425">
        <v>4651</v>
      </c>
      <c r="P425" t="s">
        <v>836</v>
      </c>
      <c r="S425">
        <f t="shared" si="6"/>
        <v>0</v>
      </c>
    </row>
    <row r="426" spans="1:19" x14ac:dyDescent="0.2">
      <c r="D426">
        <v>4652</v>
      </c>
      <c r="E426" t="s">
        <v>837</v>
      </c>
      <c r="F426">
        <v>0</v>
      </c>
      <c r="O426">
        <v>4652</v>
      </c>
      <c r="P426" t="s">
        <v>837</v>
      </c>
      <c r="S426">
        <f t="shared" si="6"/>
        <v>0</v>
      </c>
    </row>
    <row r="427" spans="1:19" x14ac:dyDescent="0.2">
      <c r="D427">
        <v>4653</v>
      </c>
      <c r="E427" t="s">
        <v>838</v>
      </c>
      <c r="F427">
        <v>0</v>
      </c>
      <c r="O427">
        <v>4653</v>
      </c>
      <c r="P427" t="s">
        <v>838</v>
      </c>
      <c r="S427">
        <f t="shared" si="6"/>
        <v>0</v>
      </c>
    </row>
    <row r="428" spans="1:19" x14ac:dyDescent="0.2">
      <c r="D428">
        <v>4654</v>
      </c>
      <c r="E428" t="s">
        <v>839</v>
      </c>
      <c r="F428">
        <v>0</v>
      </c>
      <c r="O428">
        <v>4654</v>
      </c>
      <c r="P428" t="s">
        <v>839</v>
      </c>
      <c r="S428">
        <f t="shared" si="6"/>
        <v>0</v>
      </c>
    </row>
    <row r="429" spans="1:19" x14ac:dyDescent="0.2">
      <c r="D429">
        <v>4660</v>
      </c>
      <c r="E429" t="s">
        <v>840</v>
      </c>
      <c r="F429">
        <v>0</v>
      </c>
      <c r="O429">
        <v>4660</v>
      </c>
      <c r="P429" t="s">
        <v>840</v>
      </c>
      <c r="S429">
        <f t="shared" si="6"/>
        <v>0</v>
      </c>
    </row>
    <row r="430" spans="1:19" x14ac:dyDescent="0.2">
      <c r="D430">
        <v>4661</v>
      </c>
      <c r="E430" t="s">
        <v>841</v>
      </c>
      <c r="F430">
        <v>0</v>
      </c>
      <c r="O430">
        <v>4661</v>
      </c>
      <c r="P430" t="s">
        <v>841</v>
      </c>
      <c r="S430">
        <f t="shared" si="6"/>
        <v>0</v>
      </c>
    </row>
    <row r="431" spans="1:19" x14ac:dyDescent="0.2">
      <c r="D431">
        <v>4662</v>
      </c>
      <c r="E431" t="s">
        <v>1052</v>
      </c>
      <c r="F431">
        <v>0</v>
      </c>
      <c r="O431">
        <v>4662</v>
      </c>
      <c r="P431" t="s">
        <v>1052</v>
      </c>
      <c r="S431">
        <f t="shared" si="6"/>
        <v>0</v>
      </c>
    </row>
    <row r="432" spans="1:19" x14ac:dyDescent="0.2">
      <c r="D432">
        <v>4663</v>
      </c>
      <c r="E432" t="s">
        <v>843</v>
      </c>
      <c r="F432">
        <v>0</v>
      </c>
      <c r="O432">
        <v>4663</v>
      </c>
      <c r="P432" t="s">
        <v>843</v>
      </c>
      <c r="S432">
        <f t="shared" si="6"/>
        <v>0</v>
      </c>
    </row>
    <row r="433" spans="1:19" x14ac:dyDescent="0.2">
      <c r="D433">
        <v>4670</v>
      </c>
      <c r="E433" t="s">
        <v>844</v>
      </c>
      <c r="F433">
        <v>0</v>
      </c>
      <c r="O433">
        <v>4670</v>
      </c>
      <c r="P433" t="s">
        <v>844</v>
      </c>
      <c r="S433">
        <f t="shared" si="6"/>
        <v>0</v>
      </c>
    </row>
    <row r="434" spans="1:19" x14ac:dyDescent="0.2">
      <c r="D434">
        <v>4680</v>
      </c>
      <c r="E434" t="s">
        <v>845</v>
      </c>
      <c r="F434">
        <v>0</v>
      </c>
      <c r="O434">
        <v>4680</v>
      </c>
      <c r="P434" t="s">
        <v>845</v>
      </c>
      <c r="S434">
        <f t="shared" si="6"/>
        <v>0</v>
      </c>
    </row>
    <row r="435" spans="1:19" x14ac:dyDescent="0.2">
      <c r="D435">
        <v>4690</v>
      </c>
      <c r="E435" t="s">
        <v>846</v>
      </c>
      <c r="F435">
        <v>0</v>
      </c>
      <c r="O435">
        <v>4690</v>
      </c>
      <c r="P435" t="s">
        <v>846</v>
      </c>
      <c r="S435">
        <f t="shared" si="6"/>
        <v>0</v>
      </c>
    </row>
    <row r="436" spans="1:19" x14ac:dyDescent="0.2">
      <c r="A436">
        <v>4700</v>
      </c>
      <c r="B436" t="s">
        <v>847</v>
      </c>
      <c r="F436">
        <v>0</v>
      </c>
      <c r="S436">
        <f t="shared" si="6"/>
        <v>0</v>
      </c>
    </row>
    <row r="437" spans="1:19" x14ac:dyDescent="0.2">
      <c r="D437">
        <v>4701</v>
      </c>
      <c r="E437" t="s">
        <v>848</v>
      </c>
      <c r="F437">
        <v>0</v>
      </c>
      <c r="O437">
        <v>4701</v>
      </c>
      <c r="P437" t="s">
        <v>848</v>
      </c>
      <c r="S437">
        <f t="shared" si="6"/>
        <v>0</v>
      </c>
    </row>
    <row r="438" spans="1:19" x14ac:dyDescent="0.2">
      <c r="D438">
        <v>4702</v>
      </c>
      <c r="E438" t="s">
        <v>849</v>
      </c>
      <c r="F438">
        <v>0</v>
      </c>
      <c r="O438">
        <v>4702</v>
      </c>
      <c r="P438" t="s">
        <v>849</v>
      </c>
      <c r="S438">
        <f t="shared" si="6"/>
        <v>0</v>
      </c>
    </row>
    <row r="439" spans="1:19" x14ac:dyDescent="0.2">
      <c r="D439">
        <v>4703</v>
      </c>
      <c r="E439" t="s">
        <v>850</v>
      </c>
      <c r="F439">
        <v>0</v>
      </c>
      <c r="O439">
        <v>4703</v>
      </c>
      <c r="P439" t="s">
        <v>850</v>
      </c>
      <c r="S439">
        <f t="shared" si="6"/>
        <v>0</v>
      </c>
    </row>
    <row r="440" spans="1:19" x14ac:dyDescent="0.2">
      <c r="D440">
        <v>4704</v>
      </c>
      <c r="E440" t="s">
        <v>851</v>
      </c>
      <c r="F440">
        <v>0</v>
      </c>
      <c r="O440">
        <v>4704</v>
      </c>
      <c r="P440" t="s">
        <v>851</v>
      </c>
      <c r="S440">
        <f t="shared" si="6"/>
        <v>0</v>
      </c>
    </row>
    <row r="441" spans="1:19" x14ac:dyDescent="0.2">
      <c r="D441">
        <v>4705</v>
      </c>
      <c r="E441" t="s">
        <v>852</v>
      </c>
      <c r="F441">
        <v>0</v>
      </c>
      <c r="O441">
        <v>4705</v>
      </c>
      <c r="P441" t="s">
        <v>852</v>
      </c>
      <c r="S441">
        <f t="shared" si="6"/>
        <v>0</v>
      </c>
    </row>
    <row r="442" spans="1:19" x14ac:dyDescent="0.2">
      <c r="D442">
        <v>4750</v>
      </c>
      <c r="E442" t="s">
        <v>1053</v>
      </c>
      <c r="F442">
        <v>0</v>
      </c>
      <c r="O442">
        <v>4750</v>
      </c>
      <c r="P442" t="s">
        <v>1053</v>
      </c>
      <c r="S442">
        <f t="shared" si="6"/>
        <v>0</v>
      </c>
    </row>
    <row r="443" spans="1:19" x14ac:dyDescent="0.2">
      <c r="D443">
        <v>4760</v>
      </c>
      <c r="E443" t="s">
        <v>854</v>
      </c>
      <c r="F443">
        <v>0</v>
      </c>
      <c r="O443">
        <v>4760</v>
      </c>
      <c r="P443" t="s">
        <v>854</v>
      </c>
      <c r="S443">
        <f t="shared" si="6"/>
        <v>0</v>
      </c>
    </row>
    <row r="444" spans="1:19" x14ac:dyDescent="0.2">
      <c r="D444">
        <v>4770</v>
      </c>
      <c r="E444" t="s">
        <v>855</v>
      </c>
      <c r="F444">
        <v>0</v>
      </c>
      <c r="O444">
        <v>4770</v>
      </c>
      <c r="P444" t="s">
        <v>855</v>
      </c>
      <c r="S444">
        <f t="shared" si="6"/>
        <v>0</v>
      </c>
    </row>
    <row r="445" spans="1:19" x14ac:dyDescent="0.2">
      <c r="D445">
        <v>4780</v>
      </c>
      <c r="E445" t="s">
        <v>856</v>
      </c>
      <c r="F445">
        <v>0</v>
      </c>
      <c r="O445">
        <v>4780</v>
      </c>
      <c r="P445" t="s">
        <v>856</v>
      </c>
      <c r="S445">
        <f t="shared" si="6"/>
        <v>0</v>
      </c>
    </row>
    <row r="446" spans="1:19" x14ac:dyDescent="0.2">
      <c r="D446">
        <v>4790</v>
      </c>
      <c r="E446" t="s">
        <v>857</v>
      </c>
      <c r="F446">
        <v>0</v>
      </c>
      <c r="O446">
        <v>4790</v>
      </c>
      <c r="P446" t="s">
        <v>857</v>
      </c>
      <c r="S446">
        <f t="shared" si="6"/>
        <v>0</v>
      </c>
    </row>
    <row r="447" spans="1:19" x14ac:dyDescent="0.2">
      <c r="A447">
        <v>4800</v>
      </c>
      <c r="B447" t="s">
        <v>858</v>
      </c>
      <c r="F447">
        <v>0</v>
      </c>
      <c r="S447">
        <f t="shared" si="6"/>
        <v>0</v>
      </c>
    </row>
    <row r="448" spans="1:19" x14ac:dyDescent="0.2">
      <c r="D448">
        <v>4801</v>
      </c>
      <c r="E448" t="s">
        <v>859</v>
      </c>
      <c r="F448">
        <v>0</v>
      </c>
      <c r="O448">
        <v>4801</v>
      </c>
      <c r="P448" t="s">
        <v>859</v>
      </c>
      <c r="S448">
        <f t="shared" si="6"/>
        <v>0</v>
      </c>
    </row>
    <row r="449" spans="4:19" x14ac:dyDescent="0.2">
      <c r="D449">
        <v>4802</v>
      </c>
      <c r="E449" t="s">
        <v>860</v>
      </c>
      <c r="F449">
        <v>0</v>
      </c>
      <c r="O449">
        <v>4802</v>
      </c>
      <c r="P449" t="s">
        <v>860</v>
      </c>
      <c r="S449">
        <f t="shared" si="6"/>
        <v>0</v>
      </c>
    </row>
    <row r="450" spans="4:19" x14ac:dyDescent="0.2">
      <c r="D450">
        <v>4803</v>
      </c>
      <c r="E450" t="s">
        <v>861</v>
      </c>
      <c r="F450">
        <v>0</v>
      </c>
      <c r="O450">
        <v>4803</v>
      </c>
      <c r="P450" t="s">
        <v>861</v>
      </c>
      <c r="S450">
        <f t="shared" si="6"/>
        <v>0</v>
      </c>
    </row>
    <row r="451" spans="4:19" x14ac:dyDescent="0.2">
      <c r="D451">
        <v>4804</v>
      </c>
      <c r="E451" t="s">
        <v>849</v>
      </c>
      <c r="F451">
        <v>0</v>
      </c>
      <c r="O451">
        <v>4804</v>
      </c>
      <c r="P451" t="s">
        <v>849</v>
      </c>
      <c r="S451">
        <f t="shared" ref="S451:S514" si="7">D451-O451</f>
        <v>0</v>
      </c>
    </row>
    <row r="452" spans="4:19" x14ac:dyDescent="0.2">
      <c r="D452">
        <v>4805</v>
      </c>
      <c r="E452" t="s">
        <v>862</v>
      </c>
      <c r="F452">
        <v>0</v>
      </c>
      <c r="O452">
        <v>4805</v>
      </c>
      <c r="P452" t="s">
        <v>862</v>
      </c>
      <c r="S452">
        <f t="shared" si="7"/>
        <v>0</v>
      </c>
    </row>
    <row r="453" spans="4:19" x14ac:dyDescent="0.2">
      <c r="D453">
        <v>4806</v>
      </c>
      <c r="E453" t="s">
        <v>863</v>
      </c>
      <c r="F453">
        <v>0</v>
      </c>
      <c r="O453">
        <v>4806</v>
      </c>
      <c r="P453" t="s">
        <v>863</v>
      </c>
      <c r="S453">
        <f t="shared" si="7"/>
        <v>0</v>
      </c>
    </row>
    <row r="454" spans="4:19" x14ac:dyDescent="0.2">
      <c r="D454">
        <v>4810</v>
      </c>
      <c r="E454" t="s">
        <v>864</v>
      </c>
      <c r="F454">
        <v>0</v>
      </c>
      <c r="O454">
        <v>4810</v>
      </c>
      <c r="P454" t="s">
        <v>864</v>
      </c>
      <c r="S454">
        <f t="shared" si="7"/>
        <v>0</v>
      </c>
    </row>
    <row r="455" spans="4:19" x14ac:dyDescent="0.2">
      <c r="D455">
        <v>4811</v>
      </c>
      <c r="E455" t="s">
        <v>865</v>
      </c>
      <c r="F455">
        <v>0</v>
      </c>
      <c r="O455">
        <v>4811</v>
      </c>
      <c r="P455" t="s">
        <v>865</v>
      </c>
      <c r="S455">
        <f t="shared" si="7"/>
        <v>0</v>
      </c>
    </row>
    <row r="456" spans="4:19" x14ac:dyDescent="0.2">
      <c r="D456">
        <v>4820</v>
      </c>
      <c r="E456" t="s">
        <v>866</v>
      </c>
      <c r="F456">
        <v>0</v>
      </c>
      <c r="O456">
        <v>4820</v>
      </c>
      <c r="P456" t="s">
        <v>866</v>
      </c>
      <c r="S456">
        <f t="shared" si="7"/>
        <v>0</v>
      </c>
    </row>
    <row r="457" spans="4:19" x14ac:dyDescent="0.2">
      <c r="D457">
        <v>4821</v>
      </c>
      <c r="E457" t="s">
        <v>1054</v>
      </c>
      <c r="F457">
        <v>0</v>
      </c>
      <c r="O457">
        <v>4821</v>
      </c>
      <c r="P457" t="s">
        <v>1054</v>
      </c>
      <c r="S457">
        <f t="shared" si="7"/>
        <v>0</v>
      </c>
    </row>
    <row r="458" spans="4:19" x14ac:dyDescent="0.2">
      <c r="D458">
        <v>4822</v>
      </c>
      <c r="E458" t="s">
        <v>868</v>
      </c>
      <c r="F458">
        <v>0</v>
      </c>
      <c r="O458">
        <v>4822</v>
      </c>
      <c r="P458" t="s">
        <v>868</v>
      </c>
      <c r="S458">
        <f t="shared" si="7"/>
        <v>0</v>
      </c>
    </row>
    <row r="459" spans="4:19" x14ac:dyDescent="0.2">
      <c r="D459">
        <v>4823</v>
      </c>
      <c r="E459" t="s">
        <v>869</v>
      </c>
      <c r="F459">
        <v>0</v>
      </c>
      <c r="O459">
        <v>4823</v>
      </c>
      <c r="P459" t="s">
        <v>869</v>
      </c>
      <c r="S459">
        <f t="shared" si="7"/>
        <v>0</v>
      </c>
    </row>
    <row r="460" spans="4:19" x14ac:dyDescent="0.2">
      <c r="D460">
        <v>4830</v>
      </c>
      <c r="E460" t="s">
        <v>870</v>
      </c>
      <c r="F460">
        <v>0</v>
      </c>
      <c r="O460">
        <v>4830</v>
      </c>
      <c r="P460" t="s">
        <v>870</v>
      </c>
      <c r="S460">
        <f t="shared" si="7"/>
        <v>0</v>
      </c>
    </row>
    <row r="461" spans="4:19" x14ac:dyDescent="0.2">
      <c r="D461">
        <v>4831</v>
      </c>
      <c r="E461" t="s">
        <v>871</v>
      </c>
      <c r="F461">
        <v>0</v>
      </c>
      <c r="O461">
        <v>4831</v>
      </c>
      <c r="P461" t="s">
        <v>871</v>
      </c>
      <c r="S461">
        <f t="shared" si="7"/>
        <v>0</v>
      </c>
    </row>
    <row r="462" spans="4:19" x14ac:dyDescent="0.2">
      <c r="D462">
        <v>4832</v>
      </c>
      <c r="E462" t="s">
        <v>959</v>
      </c>
      <c r="F462">
        <v>0</v>
      </c>
      <c r="O462">
        <v>4832</v>
      </c>
      <c r="P462" t="s">
        <v>959</v>
      </c>
      <c r="S462">
        <f t="shared" si="7"/>
        <v>0</v>
      </c>
    </row>
    <row r="463" spans="4:19" x14ac:dyDescent="0.2">
      <c r="D463">
        <v>4840</v>
      </c>
      <c r="E463" t="s">
        <v>872</v>
      </c>
      <c r="F463">
        <v>0</v>
      </c>
      <c r="O463">
        <v>4840</v>
      </c>
      <c r="P463" t="s">
        <v>872</v>
      </c>
      <c r="S463">
        <f t="shared" si="7"/>
        <v>0</v>
      </c>
    </row>
    <row r="464" spans="4:19" x14ac:dyDescent="0.2">
      <c r="D464">
        <v>4841</v>
      </c>
      <c r="E464" t="s">
        <v>873</v>
      </c>
      <c r="F464">
        <v>0</v>
      </c>
      <c r="O464">
        <v>4841</v>
      </c>
      <c r="P464" t="s">
        <v>873</v>
      </c>
      <c r="S464">
        <f t="shared" si="7"/>
        <v>0</v>
      </c>
    </row>
    <row r="465" spans="1:19" x14ac:dyDescent="0.2">
      <c r="D465">
        <v>4842</v>
      </c>
      <c r="E465" t="s">
        <v>874</v>
      </c>
      <c r="F465">
        <v>0</v>
      </c>
      <c r="O465">
        <v>4842</v>
      </c>
      <c r="P465" t="s">
        <v>874</v>
      </c>
      <c r="S465">
        <f t="shared" si="7"/>
        <v>0</v>
      </c>
    </row>
    <row r="466" spans="1:19" x14ac:dyDescent="0.2">
      <c r="D466">
        <v>4850</v>
      </c>
      <c r="E466" t="s">
        <v>875</v>
      </c>
      <c r="F466">
        <v>0</v>
      </c>
      <c r="O466">
        <v>4850</v>
      </c>
      <c r="P466" t="s">
        <v>875</v>
      </c>
      <c r="S466">
        <f t="shared" si="7"/>
        <v>0</v>
      </c>
    </row>
    <row r="467" spans="1:19" x14ac:dyDescent="0.2">
      <c r="D467">
        <v>4851</v>
      </c>
      <c r="E467" t="s">
        <v>876</v>
      </c>
      <c r="F467">
        <v>0</v>
      </c>
      <c r="O467">
        <v>4851</v>
      </c>
      <c r="P467" t="s">
        <v>876</v>
      </c>
      <c r="S467">
        <f t="shared" si="7"/>
        <v>0</v>
      </c>
    </row>
    <row r="468" spans="1:19" x14ac:dyDescent="0.2">
      <c r="D468">
        <v>4852</v>
      </c>
      <c r="E468" t="s">
        <v>877</v>
      </c>
      <c r="F468">
        <v>0</v>
      </c>
      <c r="O468">
        <v>4852</v>
      </c>
      <c r="P468" t="s">
        <v>877</v>
      </c>
      <c r="S468">
        <f t="shared" si="7"/>
        <v>0</v>
      </c>
    </row>
    <row r="469" spans="1:19" x14ac:dyDescent="0.2">
      <c r="D469">
        <v>4880</v>
      </c>
      <c r="E469" t="s">
        <v>878</v>
      </c>
      <c r="F469">
        <v>0</v>
      </c>
      <c r="O469">
        <v>4880</v>
      </c>
      <c r="P469" t="s">
        <v>878</v>
      </c>
      <c r="S469">
        <f t="shared" si="7"/>
        <v>0</v>
      </c>
    </row>
    <row r="470" spans="1:19" x14ac:dyDescent="0.2">
      <c r="D470">
        <v>4881</v>
      </c>
      <c r="E470" t="s">
        <v>856</v>
      </c>
      <c r="F470">
        <v>0</v>
      </c>
      <c r="O470">
        <v>4881</v>
      </c>
      <c r="P470" t="s">
        <v>856</v>
      </c>
      <c r="S470">
        <f t="shared" si="7"/>
        <v>0</v>
      </c>
    </row>
    <row r="471" spans="1:19" x14ac:dyDescent="0.2">
      <c r="D471">
        <v>4890</v>
      </c>
      <c r="E471" t="s">
        <v>857</v>
      </c>
      <c r="F471">
        <v>0</v>
      </c>
      <c r="O471">
        <v>4890</v>
      </c>
      <c r="P471" t="s">
        <v>857</v>
      </c>
      <c r="S471">
        <f t="shared" si="7"/>
        <v>0</v>
      </c>
    </row>
    <row r="472" spans="1:19" x14ac:dyDescent="0.2">
      <c r="A472">
        <v>4900</v>
      </c>
      <c r="B472" t="s">
        <v>879</v>
      </c>
      <c r="F472">
        <v>0</v>
      </c>
      <c r="S472">
        <f t="shared" si="7"/>
        <v>0</v>
      </c>
    </row>
    <row r="473" spans="1:19" x14ac:dyDescent="0.2">
      <c r="D473">
        <v>4901</v>
      </c>
      <c r="E473" t="s">
        <v>880</v>
      </c>
      <c r="F473">
        <v>0</v>
      </c>
      <c r="O473">
        <v>4901</v>
      </c>
      <c r="P473" t="s">
        <v>880</v>
      </c>
      <c r="S473">
        <f t="shared" si="7"/>
        <v>0</v>
      </c>
    </row>
    <row r="474" spans="1:19" x14ac:dyDescent="0.2">
      <c r="D474">
        <v>4902</v>
      </c>
      <c r="E474" t="s">
        <v>849</v>
      </c>
      <c r="F474">
        <v>0</v>
      </c>
      <c r="O474">
        <v>4902</v>
      </c>
      <c r="P474" t="s">
        <v>849</v>
      </c>
      <c r="S474">
        <f t="shared" si="7"/>
        <v>0</v>
      </c>
    </row>
    <row r="475" spans="1:19" x14ac:dyDescent="0.2">
      <c r="D475">
        <v>4903</v>
      </c>
      <c r="E475" t="s">
        <v>850</v>
      </c>
      <c r="F475">
        <v>0</v>
      </c>
      <c r="O475">
        <v>4903</v>
      </c>
      <c r="P475" t="s">
        <v>850</v>
      </c>
      <c r="S475">
        <f t="shared" si="7"/>
        <v>0</v>
      </c>
    </row>
    <row r="476" spans="1:19" x14ac:dyDescent="0.2">
      <c r="D476">
        <v>4910</v>
      </c>
      <c r="E476" t="s">
        <v>881</v>
      </c>
      <c r="F476">
        <v>0</v>
      </c>
      <c r="O476">
        <v>4910</v>
      </c>
      <c r="P476" t="s">
        <v>881</v>
      </c>
      <c r="S476">
        <f t="shared" si="7"/>
        <v>0</v>
      </c>
    </row>
    <row r="477" spans="1:19" x14ac:dyDescent="0.2">
      <c r="D477">
        <v>4911</v>
      </c>
      <c r="E477" t="s">
        <v>882</v>
      </c>
      <c r="F477">
        <v>0</v>
      </c>
      <c r="O477">
        <v>4911</v>
      </c>
      <c r="P477" t="s">
        <v>882</v>
      </c>
      <c r="S477">
        <f t="shared" si="7"/>
        <v>0</v>
      </c>
    </row>
    <row r="478" spans="1:19" x14ac:dyDescent="0.2">
      <c r="D478">
        <v>4912</v>
      </c>
      <c r="E478" t="s">
        <v>883</v>
      </c>
      <c r="F478">
        <v>0</v>
      </c>
      <c r="O478">
        <v>4912</v>
      </c>
      <c r="P478" t="s">
        <v>883</v>
      </c>
      <c r="S478">
        <f t="shared" si="7"/>
        <v>0</v>
      </c>
    </row>
    <row r="479" spans="1:19" x14ac:dyDescent="0.2">
      <c r="D479">
        <v>4920</v>
      </c>
      <c r="E479" t="s">
        <v>884</v>
      </c>
      <c r="F479">
        <v>0</v>
      </c>
      <c r="O479">
        <v>4920</v>
      </c>
      <c r="P479" t="s">
        <v>884</v>
      </c>
      <c r="S479">
        <f t="shared" si="7"/>
        <v>0</v>
      </c>
    </row>
    <row r="480" spans="1:19" x14ac:dyDescent="0.2">
      <c r="D480">
        <v>4930</v>
      </c>
      <c r="E480" t="s">
        <v>885</v>
      </c>
      <c r="F480">
        <v>0</v>
      </c>
      <c r="O480">
        <v>4930</v>
      </c>
      <c r="P480" t="s">
        <v>885</v>
      </c>
      <c r="S480">
        <f t="shared" si="7"/>
        <v>0</v>
      </c>
    </row>
    <row r="481" spans="1:19" x14ac:dyDescent="0.2">
      <c r="D481">
        <v>4940</v>
      </c>
      <c r="E481" t="s">
        <v>1055</v>
      </c>
      <c r="F481">
        <v>0</v>
      </c>
      <c r="O481">
        <v>4940</v>
      </c>
      <c r="P481" t="s">
        <v>1055</v>
      </c>
      <c r="S481">
        <f t="shared" si="7"/>
        <v>0</v>
      </c>
    </row>
    <row r="482" spans="1:19" x14ac:dyDescent="0.2">
      <c r="D482">
        <v>4952</v>
      </c>
      <c r="E482" t="s">
        <v>877</v>
      </c>
      <c r="F482">
        <v>0</v>
      </c>
      <c r="O482">
        <v>4952</v>
      </c>
      <c r="P482" t="s">
        <v>877</v>
      </c>
      <c r="S482">
        <f t="shared" si="7"/>
        <v>0</v>
      </c>
    </row>
    <row r="483" spans="1:19" x14ac:dyDescent="0.2">
      <c r="D483">
        <v>4960</v>
      </c>
      <c r="E483" t="s">
        <v>1056</v>
      </c>
      <c r="F483">
        <v>0</v>
      </c>
      <c r="O483">
        <v>4960</v>
      </c>
      <c r="P483" t="s">
        <v>1056</v>
      </c>
      <c r="S483">
        <f t="shared" si="7"/>
        <v>0</v>
      </c>
    </row>
    <row r="484" spans="1:19" x14ac:dyDescent="0.2">
      <c r="D484">
        <v>4981</v>
      </c>
      <c r="E484" t="s">
        <v>856</v>
      </c>
      <c r="F484">
        <v>0</v>
      </c>
      <c r="O484">
        <v>4981</v>
      </c>
      <c r="P484" t="s">
        <v>856</v>
      </c>
      <c r="S484">
        <f t="shared" si="7"/>
        <v>0</v>
      </c>
    </row>
    <row r="485" spans="1:19" x14ac:dyDescent="0.2">
      <c r="D485">
        <v>4990</v>
      </c>
      <c r="E485" t="s">
        <v>857</v>
      </c>
      <c r="F485">
        <v>0</v>
      </c>
      <c r="O485">
        <v>4990</v>
      </c>
      <c r="P485" t="s">
        <v>857</v>
      </c>
      <c r="S485">
        <f t="shared" si="7"/>
        <v>0</v>
      </c>
    </row>
    <row r="486" spans="1:19" x14ac:dyDescent="0.2">
      <c r="A486">
        <v>5000</v>
      </c>
      <c r="B486" t="s">
        <v>514</v>
      </c>
      <c r="F486">
        <v>0</v>
      </c>
      <c r="S486">
        <f t="shared" si="7"/>
        <v>0</v>
      </c>
    </row>
    <row r="487" spans="1:19" x14ac:dyDescent="0.2">
      <c r="D487">
        <v>5001</v>
      </c>
      <c r="E487" t="s">
        <v>515</v>
      </c>
      <c r="F487">
        <v>0</v>
      </c>
      <c r="O487">
        <v>5001</v>
      </c>
      <c r="P487" t="s">
        <v>515</v>
      </c>
      <c r="S487">
        <f t="shared" si="7"/>
        <v>0</v>
      </c>
    </row>
    <row r="488" spans="1:19" x14ac:dyDescent="0.2">
      <c r="D488">
        <v>5002</v>
      </c>
      <c r="E488" t="s">
        <v>520</v>
      </c>
      <c r="F488">
        <v>0</v>
      </c>
      <c r="O488">
        <v>5002</v>
      </c>
      <c r="P488" t="s">
        <v>520</v>
      </c>
      <c r="S488">
        <f t="shared" si="7"/>
        <v>0</v>
      </c>
    </row>
    <row r="489" spans="1:19" x14ac:dyDescent="0.2">
      <c r="D489">
        <v>5003</v>
      </c>
      <c r="E489" t="s">
        <v>523</v>
      </c>
      <c r="F489">
        <v>0</v>
      </c>
      <c r="O489">
        <v>5003</v>
      </c>
      <c r="P489" t="s">
        <v>523</v>
      </c>
      <c r="S489">
        <f t="shared" si="7"/>
        <v>0</v>
      </c>
    </row>
    <row r="490" spans="1:19" x14ac:dyDescent="0.2">
      <c r="D490">
        <v>5005</v>
      </c>
      <c r="E490" t="s">
        <v>524</v>
      </c>
      <c r="F490">
        <v>0</v>
      </c>
      <c r="O490">
        <v>5005</v>
      </c>
      <c r="P490" t="s">
        <v>524</v>
      </c>
      <c r="S490">
        <f t="shared" si="7"/>
        <v>0</v>
      </c>
    </row>
    <row r="491" spans="1:19" x14ac:dyDescent="0.2">
      <c r="D491">
        <v>5006</v>
      </c>
      <c r="E491" t="s">
        <v>526</v>
      </c>
      <c r="F491">
        <v>0</v>
      </c>
      <c r="O491">
        <v>5006</v>
      </c>
      <c r="P491" t="s">
        <v>526</v>
      </c>
      <c r="S491">
        <f t="shared" si="7"/>
        <v>0</v>
      </c>
    </row>
    <row r="492" spans="1:19" x14ac:dyDescent="0.2">
      <c r="D492">
        <v>5007</v>
      </c>
      <c r="E492" t="s">
        <v>527</v>
      </c>
      <c r="F492">
        <v>0</v>
      </c>
      <c r="O492">
        <v>5007</v>
      </c>
      <c r="P492" t="s">
        <v>527</v>
      </c>
      <c r="S492">
        <f t="shared" si="7"/>
        <v>0</v>
      </c>
    </row>
    <row r="493" spans="1:19" x14ac:dyDescent="0.2">
      <c r="D493">
        <v>5008</v>
      </c>
      <c r="E493" t="s">
        <v>530</v>
      </c>
      <c r="F493">
        <v>0</v>
      </c>
      <c r="O493">
        <v>5008</v>
      </c>
      <c r="P493" t="s">
        <v>530</v>
      </c>
      <c r="S493">
        <f t="shared" si="7"/>
        <v>0</v>
      </c>
    </row>
    <row r="494" spans="1:19" x14ac:dyDescent="0.2">
      <c r="D494">
        <v>5010</v>
      </c>
      <c r="E494" t="s">
        <v>519</v>
      </c>
      <c r="F494">
        <v>0</v>
      </c>
      <c r="O494">
        <v>5010</v>
      </c>
      <c r="P494" t="s">
        <v>519</v>
      </c>
      <c r="S494">
        <f t="shared" si="7"/>
        <v>0</v>
      </c>
    </row>
    <row r="495" spans="1:19" x14ac:dyDescent="0.2">
      <c r="D495">
        <v>5011</v>
      </c>
      <c r="E495" t="s">
        <v>532</v>
      </c>
      <c r="F495">
        <v>0</v>
      </c>
      <c r="O495">
        <v>5011</v>
      </c>
      <c r="P495" t="s">
        <v>532</v>
      </c>
      <c r="S495">
        <f t="shared" si="7"/>
        <v>0</v>
      </c>
    </row>
    <row r="496" spans="1:19" x14ac:dyDescent="0.2">
      <c r="D496">
        <v>5039</v>
      </c>
      <c r="E496" t="s">
        <v>60</v>
      </c>
      <c r="F496">
        <v>0</v>
      </c>
      <c r="O496">
        <v>5039</v>
      </c>
      <c r="P496" t="s">
        <v>60</v>
      </c>
      <c r="S496">
        <f t="shared" si="7"/>
        <v>0</v>
      </c>
    </row>
    <row r="497" spans="1:19" x14ac:dyDescent="0.2">
      <c r="D497">
        <v>5040</v>
      </c>
      <c r="E497" t="s">
        <v>1057</v>
      </c>
      <c r="F497">
        <v>0</v>
      </c>
      <c r="O497">
        <v>5040</v>
      </c>
      <c r="P497" t="s">
        <v>1057</v>
      </c>
      <c r="S497">
        <f t="shared" si="7"/>
        <v>0</v>
      </c>
    </row>
    <row r="498" spans="1:19" x14ac:dyDescent="0.2">
      <c r="D498">
        <v>5041</v>
      </c>
      <c r="E498" t="s">
        <v>536</v>
      </c>
      <c r="F498">
        <v>0</v>
      </c>
      <c r="O498">
        <v>5041</v>
      </c>
      <c r="P498" t="s">
        <v>536</v>
      </c>
      <c r="S498">
        <f t="shared" si="7"/>
        <v>0</v>
      </c>
    </row>
    <row r="499" spans="1:19" x14ac:dyDescent="0.2">
      <c r="D499">
        <v>5042</v>
      </c>
      <c r="E499" t="s">
        <v>539</v>
      </c>
      <c r="F499">
        <v>0</v>
      </c>
      <c r="O499">
        <v>5042</v>
      </c>
      <c r="P499" t="s">
        <v>539</v>
      </c>
      <c r="S499">
        <f t="shared" si="7"/>
        <v>0</v>
      </c>
    </row>
    <row r="500" spans="1:19" x14ac:dyDescent="0.2">
      <c r="D500">
        <v>5043</v>
      </c>
      <c r="E500" t="s">
        <v>542</v>
      </c>
      <c r="F500">
        <v>0</v>
      </c>
      <c r="O500">
        <v>5043</v>
      </c>
      <c r="P500" t="s">
        <v>542</v>
      </c>
      <c r="S500">
        <f t="shared" si="7"/>
        <v>0</v>
      </c>
    </row>
    <row r="501" spans="1:19" x14ac:dyDescent="0.2">
      <c r="D501">
        <v>5044</v>
      </c>
      <c r="E501" t="s">
        <v>543</v>
      </c>
      <c r="F501">
        <v>0</v>
      </c>
      <c r="O501">
        <v>5044</v>
      </c>
      <c r="P501" t="s">
        <v>543</v>
      </c>
      <c r="S501">
        <f t="shared" si="7"/>
        <v>0</v>
      </c>
    </row>
    <row r="502" spans="1:19" x14ac:dyDescent="0.2">
      <c r="D502">
        <v>5045</v>
      </c>
      <c r="E502" t="s">
        <v>86</v>
      </c>
      <c r="F502">
        <v>0</v>
      </c>
      <c r="O502">
        <v>5045</v>
      </c>
      <c r="P502" t="s">
        <v>86</v>
      </c>
      <c r="S502">
        <f t="shared" si="7"/>
        <v>0</v>
      </c>
    </row>
    <row r="503" spans="1:19" x14ac:dyDescent="0.2">
      <c r="D503">
        <v>5047</v>
      </c>
      <c r="E503" t="s">
        <v>544</v>
      </c>
      <c r="F503">
        <v>0</v>
      </c>
      <c r="O503">
        <v>5047</v>
      </c>
      <c r="P503" t="s">
        <v>544</v>
      </c>
      <c r="S503">
        <f t="shared" si="7"/>
        <v>0</v>
      </c>
    </row>
    <row r="504" spans="1:19" x14ac:dyDescent="0.2">
      <c r="D504">
        <v>5048</v>
      </c>
      <c r="E504" t="s">
        <v>546</v>
      </c>
      <c r="F504">
        <v>0</v>
      </c>
      <c r="O504">
        <v>5048</v>
      </c>
      <c r="P504" t="s">
        <v>546</v>
      </c>
      <c r="S504">
        <f t="shared" si="7"/>
        <v>0</v>
      </c>
    </row>
    <row r="505" spans="1:19" x14ac:dyDescent="0.2">
      <c r="D505">
        <v>5070</v>
      </c>
      <c r="E505" t="s">
        <v>1058</v>
      </c>
      <c r="F505">
        <v>0</v>
      </c>
      <c r="O505">
        <v>5070</v>
      </c>
      <c r="P505" t="s">
        <v>1058</v>
      </c>
      <c r="S505">
        <f t="shared" si="7"/>
        <v>0</v>
      </c>
    </row>
    <row r="506" spans="1:19" x14ac:dyDescent="0.2">
      <c r="D506">
        <v>5085</v>
      </c>
      <c r="E506" t="s">
        <v>105</v>
      </c>
      <c r="F506">
        <v>0</v>
      </c>
      <c r="O506">
        <v>5085</v>
      </c>
      <c r="P506" t="s">
        <v>105</v>
      </c>
      <c r="S506">
        <f t="shared" si="7"/>
        <v>0</v>
      </c>
    </row>
    <row r="507" spans="1:19" x14ac:dyDescent="0.2">
      <c r="D507">
        <v>5094</v>
      </c>
      <c r="E507" t="s">
        <v>433</v>
      </c>
      <c r="F507">
        <v>0</v>
      </c>
      <c r="O507">
        <v>5094</v>
      </c>
      <c r="P507" t="s">
        <v>433</v>
      </c>
      <c r="S507">
        <f t="shared" si="7"/>
        <v>0</v>
      </c>
    </row>
    <row r="508" spans="1:19" x14ac:dyDescent="0.2">
      <c r="A508">
        <v>5100</v>
      </c>
      <c r="B508" t="s">
        <v>251</v>
      </c>
      <c r="F508">
        <v>0</v>
      </c>
      <c r="S508">
        <f t="shared" si="7"/>
        <v>0</v>
      </c>
    </row>
    <row r="509" spans="1:19" x14ac:dyDescent="0.2">
      <c r="D509">
        <v>5101</v>
      </c>
      <c r="E509" t="s">
        <v>125</v>
      </c>
      <c r="F509">
        <v>0</v>
      </c>
      <c r="O509">
        <v>5101</v>
      </c>
      <c r="P509" t="s">
        <v>125</v>
      </c>
      <c r="S509">
        <f t="shared" si="7"/>
        <v>0</v>
      </c>
    </row>
    <row r="510" spans="1:19" x14ac:dyDescent="0.2">
      <c r="D510">
        <v>5102</v>
      </c>
      <c r="E510" t="s">
        <v>375</v>
      </c>
      <c r="F510">
        <v>0</v>
      </c>
      <c r="O510">
        <v>5102</v>
      </c>
      <c r="P510" t="s">
        <v>375</v>
      </c>
      <c r="S510">
        <f t="shared" si="7"/>
        <v>0</v>
      </c>
    </row>
    <row r="511" spans="1:19" x14ac:dyDescent="0.2">
      <c r="D511">
        <v>5103</v>
      </c>
      <c r="E511" t="s">
        <v>126</v>
      </c>
      <c r="F511">
        <v>0</v>
      </c>
      <c r="O511">
        <v>5103</v>
      </c>
      <c r="P511" t="s">
        <v>126</v>
      </c>
      <c r="S511">
        <f t="shared" si="7"/>
        <v>0</v>
      </c>
    </row>
    <row r="512" spans="1:19" x14ac:dyDescent="0.2">
      <c r="D512">
        <v>5110</v>
      </c>
      <c r="E512" t="s">
        <v>518</v>
      </c>
      <c r="F512">
        <v>0</v>
      </c>
      <c r="O512">
        <v>5110</v>
      </c>
      <c r="P512" t="s">
        <v>518</v>
      </c>
      <c r="S512">
        <f t="shared" si="7"/>
        <v>0</v>
      </c>
    </row>
    <row r="513" spans="1:19" x14ac:dyDescent="0.2">
      <c r="D513">
        <v>5113</v>
      </c>
      <c r="E513" t="s">
        <v>42</v>
      </c>
      <c r="F513">
        <v>0</v>
      </c>
      <c r="O513">
        <v>5113</v>
      </c>
      <c r="P513" t="s">
        <v>42</v>
      </c>
      <c r="S513">
        <f t="shared" si="7"/>
        <v>0</v>
      </c>
    </row>
    <row r="514" spans="1:19" x14ac:dyDescent="0.2">
      <c r="D514">
        <v>5140</v>
      </c>
      <c r="E514" t="s">
        <v>1059</v>
      </c>
      <c r="F514">
        <v>0</v>
      </c>
      <c r="O514">
        <v>5140</v>
      </c>
      <c r="P514" t="s">
        <v>377</v>
      </c>
      <c r="S514">
        <f t="shared" si="7"/>
        <v>0</v>
      </c>
    </row>
    <row r="515" spans="1:19" x14ac:dyDescent="0.2">
      <c r="D515">
        <v>5150</v>
      </c>
      <c r="E515" t="s">
        <v>806</v>
      </c>
      <c r="F515">
        <v>0</v>
      </c>
      <c r="O515">
        <v>5150</v>
      </c>
      <c r="P515" t="s">
        <v>806</v>
      </c>
      <c r="S515">
        <f t="shared" ref="S515:S578" si="8">D515-O515</f>
        <v>0</v>
      </c>
    </row>
    <row r="516" spans="1:19" x14ac:dyDescent="0.2">
      <c r="D516">
        <v>5151</v>
      </c>
      <c r="E516" t="s">
        <v>807</v>
      </c>
      <c r="F516">
        <v>0</v>
      </c>
      <c r="O516">
        <v>5151</v>
      </c>
      <c r="P516" t="s">
        <v>807</v>
      </c>
      <c r="S516">
        <f t="shared" si="8"/>
        <v>0</v>
      </c>
    </row>
    <row r="517" spans="1:19" x14ac:dyDescent="0.2">
      <c r="D517">
        <v>5152</v>
      </c>
      <c r="E517" t="s">
        <v>808</v>
      </c>
      <c r="F517">
        <v>0</v>
      </c>
      <c r="O517">
        <v>5152</v>
      </c>
      <c r="P517" t="s">
        <v>808</v>
      </c>
      <c r="S517">
        <f t="shared" si="8"/>
        <v>0</v>
      </c>
    </row>
    <row r="518" spans="1:19" x14ac:dyDescent="0.2">
      <c r="D518">
        <v>5153</v>
      </c>
      <c r="E518" t="s">
        <v>809</v>
      </c>
      <c r="F518">
        <v>0</v>
      </c>
      <c r="O518">
        <v>5153</v>
      </c>
      <c r="P518" t="s">
        <v>809</v>
      </c>
      <c r="S518">
        <f t="shared" si="8"/>
        <v>0</v>
      </c>
    </row>
    <row r="519" spans="1:19" x14ac:dyDescent="0.2">
      <c r="D519">
        <v>5170</v>
      </c>
      <c r="E519" t="s">
        <v>1060</v>
      </c>
      <c r="F519">
        <v>0</v>
      </c>
      <c r="O519">
        <v>5170</v>
      </c>
      <c r="P519" t="s">
        <v>1060</v>
      </c>
      <c r="S519">
        <f t="shared" si="8"/>
        <v>0</v>
      </c>
    </row>
    <row r="520" spans="1:19" x14ac:dyDescent="0.2">
      <c r="A520">
        <v>5200</v>
      </c>
      <c r="B520" t="s">
        <v>252</v>
      </c>
      <c r="F520">
        <v>0</v>
      </c>
      <c r="S520">
        <f t="shared" si="8"/>
        <v>0</v>
      </c>
    </row>
    <row r="521" spans="1:19" x14ac:dyDescent="0.2">
      <c r="D521">
        <v>5201</v>
      </c>
      <c r="E521" t="s">
        <v>127</v>
      </c>
      <c r="F521">
        <v>0</v>
      </c>
      <c r="O521">
        <v>5201</v>
      </c>
      <c r="P521" t="s">
        <v>127</v>
      </c>
      <c r="S521">
        <f t="shared" si="8"/>
        <v>0</v>
      </c>
    </row>
    <row r="522" spans="1:19" x14ac:dyDescent="0.2">
      <c r="D522">
        <v>5202</v>
      </c>
      <c r="E522" t="s">
        <v>1061</v>
      </c>
      <c r="F522">
        <v>0</v>
      </c>
      <c r="O522">
        <v>5202</v>
      </c>
      <c r="P522" t="s">
        <v>1061</v>
      </c>
      <c r="S522">
        <f t="shared" si="8"/>
        <v>0</v>
      </c>
    </row>
    <row r="523" spans="1:19" x14ac:dyDescent="0.2">
      <c r="D523">
        <v>5203</v>
      </c>
      <c r="E523" t="s">
        <v>799</v>
      </c>
      <c r="F523">
        <v>0</v>
      </c>
      <c r="O523">
        <v>5203</v>
      </c>
      <c r="P523" t="s">
        <v>799</v>
      </c>
      <c r="S523">
        <f t="shared" si="8"/>
        <v>0</v>
      </c>
    </row>
    <row r="524" spans="1:19" x14ac:dyDescent="0.2">
      <c r="D524">
        <v>5210</v>
      </c>
      <c r="E524" t="s">
        <v>800</v>
      </c>
      <c r="F524">
        <v>0</v>
      </c>
      <c r="O524">
        <v>5210</v>
      </c>
      <c r="P524" t="s">
        <v>800</v>
      </c>
      <c r="S524">
        <f t="shared" si="8"/>
        <v>0</v>
      </c>
    </row>
    <row r="525" spans="1:19" x14ac:dyDescent="0.2">
      <c r="D525">
        <v>5240</v>
      </c>
      <c r="E525" t="s">
        <v>372</v>
      </c>
      <c r="F525">
        <v>0</v>
      </c>
      <c r="O525">
        <v>5240</v>
      </c>
      <c r="P525" t="s">
        <v>372</v>
      </c>
      <c r="S525">
        <f t="shared" si="8"/>
        <v>0</v>
      </c>
    </row>
    <row r="526" spans="1:19" x14ac:dyDescent="0.2">
      <c r="D526">
        <v>5244</v>
      </c>
      <c r="E526" t="s">
        <v>1062</v>
      </c>
      <c r="F526">
        <v>0</v>
      </c>
      <c r="O526">
        <v>5244</v>
      </c>
      <c r="P526" t="s">
        <v>1062</v>
      </c>
      <c r="S526">
        <f t="shared" si="8"/>
        <v>0</v>
      </c>
    </row>
    <row r="527" spans="1:19" x14ac:dyDescent="0.2">
      <c r="D527">
        <v>5247</v>
      </c>
      <c r="E527" t="s">
        <v>130</v>
      </c>
      <c r="F527">
        <v>0</v>
      </c>
      <c r="O527">
        <v>5247</v>
      </c>
      <c r="P527" t="s">
        <v>130</v>
      </c>
      <c r="S527">
        <f t="shared" si="8"/>
        <v>0</v>
      </c>
    </row>
    <row r="528" spans="1:19" x14ac:dyDescent="0.2">
      <c r="A528">
        <v>5300</v>
      </c>
      <c r="B528" t="s">
        <v>913</v>
      </c>
      <c r="F528">
        <v>0</v>
      </c>
      <c r="S528">
        <f t="shared" si="8"/>
        <v>0</v>
      </c>
    </row>
    <row r="529" spans="4:19" x14ac:dyDescent="0.2">
      <c r="D529">
        <v>5301</v>
      </c>
      <c r="E529" t="s">
        <v>1063</v>
      </c>
      <c r="F529">
        <v>0</v>
      </c>
      <c r="O529">
        <v>5301</v>
      </c>
      <c r="P529" t="s">
        <v>1063</v>
      </c>
      <c r="S529">
        <f t="shared" si="8"/>
        <v>0</v>
      </c>
    </row>
    <row r="530" spans="4:19" x14ac:dyDescent="0.2">
      <c r="D530">
        <v>5302</v>
      </c>
      <c r="E530" t="s">
        <v>499</v>
      </c>
      <c r="F530">
        <v>0</v>
      </c>
      <c r="O530">
        <v>5302</v>
      </c>
      <c r="P530" t="s">
        <v>499</v>
      </c>
      <c r="S530">
        <f t="shared" si="8"/>
        <v>0</v>
      </c>
    </row>
    <row r="531" spans="4:19" x14ac:dyDescent="0.2">
      <c r="D531">
        <v>5303</v>
      </c>
      <c r="E531" t="s">
        <v>501</v>
      </c>
      <c r="F531">
        <v>0</v>
      </c>
      <c r="O531">
        <v>5303</v>
      </c>
      <c r="P531" t="s">
        <v>501</v>
      </c>
      <c r="S531">
        <f t="shared" si="8"/>
        <v>0</v>
      </c>
    </row>
    <row r="532" spans="4:19" x14ac:dyDescent="0.2">
      <c r="D532">
        <v>5304</v>
      </c>
      <c r="E532" t="s">
        <v>503</v>
      </c>
      <c r="F532">
        <v>0</v>
      </c>
      <c r="O532">
        <v>5304</v>
      </c>
      <c r="P532" t="s">
        <v>503</v>
      </c>
      <c r="S532">
        <f t="shared" si="8"/>
        <v>0</v>
      </c>
    </row>
    <row r="533" spans="4:19" x14ac:dyDescent="0.2">
      <c r="D533">
        <v>5305</v>
      </c>
      <c r="E533" t="s">
        <v>506</v>
      </c>
      <c r="F533">
        <v>0</v>
      </c>
      <c r="O533">
        <v>5305</v>
      </c>
      <c r="P533" t="s">
        <v>506</v>
      </c>
      <c r="S533">
        <f t="shared" si="8"/>
        <v>0</v>
      </c>
    </row>
    <row r="534" spans="4:19" x14ac:dyDescent="0.2">
      <c r="D534">
        <v>5307</v>
      </c>
      <c r="E534" t="s">
        <v>810</v>
      </c>
      <c r="F534">
        <v>0</v>
      </c>
      <c r="O534">
        <v>5307</v>
      </c>
      <c r="P534" t="s">
        <v>810</v>
      </c>
      <c r="S534">
        <f t="shared" si="8"/>
        <v>0</v>
      </c>
    </row>
    <row r="535" spans="4:19" x14ac:dyDescent="0.2">
      <c r="D535">
        <v>5340</v>
      </c>
      <c r="E535" t="s">
        <v>1064</v>
      </c>
      <c r="F535">
        <v>0</v>
      </c>
      <c r="O535">
        <v>5340</v>
      </c>
      <c r="P535" t="s">
        <v>1064</v>
      </c>
      <c r="S535">
        <f t="shared" si="8"/>
        <v>0</v>
      </c>
    </row>
    <row r="536" spans="4:19" x14ac:dyDescent="0.2">
      <c r="D536">
        <v>5342</v>
      </c>
      <c r="E536" t="s">
        <v>1065</v>
      </c>
      <c r="F536">
        <v>0</v>
      </c>
      <c r="O536">
        <v>5342</v>
      </c>
      <c r="P536" t="s">
        <v>1065</v>
      </c>
      <c r="S536">
        <f t="shared" si="8"/>
        <v>0</v>
      </c>
    </row>
    <row r="537" spans="4:19" x14ac:dyDescent="0.2">
      <c r="D537">
        <v>5346</v>
      </c>
      <c r="E537" t="s">
        <v>169</v>
      </c>
      <c r="F537">
        <v>0</v>
      </c>
      <c r="O537">
        <v>5346</v>
      </c>
      <c r="P537" t="s">
        <v>169</v>
      </c>
      <c r="S537">
        <f t="shared" si="8"/>
        <v>0</v>
      </c>
    </row>
    <row r="538" spans="4:19" x14ac:dyDescent="0.2">
      <c r="D538">
        <v>5347</v>
      </c>
      <c r="E538" t="s">
        <v>510</v>
      </c>
      <c r="F538">
        <v>0</v>
      </c>
      <c r="O538">
        <v>5347</v>
      </c>
      <c r="P538" t="s">
        <v>510</v>
      </c>
      <c r="S538">
        <f t="shared" si="8"/>
        <v>0</v>
      </c>
    </row>
    <row r="539" spans="4:19" x14ac:dyDescent="0.2">
      <c r="D539">
        <v>5348</v>
      </c>
      <c r="E539" t="s">
        <v>924</v>
      </c>
      <c r="F539">
        <v>0</v>
      </c>
      <c r="O539">
        <v>5348</v>
      </c>
      <c r="P539" t="s">
        <v>924</v>
      </c>
      <c r="S539">
        <f t="shared" si="8"/>
        <v>0</v>
      </c>
    </row>
    <row r="540" spans="4:19" x14ac:dyDescent="0.2">
      <c r="D540">
        <v>5350</v>
      </c>
      <c r="E540" t="s">
        <v>812</v>
      </c>
      <c r="F540">
        <v>0</v>
      </c>
      <c r="O540">
        <v>5350</v>
      </c>
      <c r="P540" t="s">
        <v>1091</v>
      </c>
      <c r="S540">
        <f t="shared" si="8"/>
        <v>0</v>
      </c>
    </row>
    <row r="541" spans="4:19" x14ac:dyDescent="0.2">
      <c r="D541">
        <v>5351</v>
      </c>
      <c r="E541" t="s">
        <v>170</v>
      </c>
      <c r="F541">
        <v>0</v>
      </c>
      <c r="O541">
        <v>5351</v>
      </c>
      <c r="P541" t="s">
        <v>170</v>
      </c>
      <c r="S541">
        <f t="shared" si="8"/>
        <v>0</v>
      </c>
    </row>
    <row r="542" spans="4:19" x14ac:dyDescent="0.2">
      <c r="D542">
        <v>5352</v>
      </c>
      <c r="E542" t="s">
        <v>171</v>
      </c>
      <c r="F542">
        <v>0</v>
      </c>
      <c r="O542">
        <v>5352</v>
      </c>
      <c r="P542" t="s">
        <v>171</v>
      </c>
      <c r="S542">
        <f t="shared" si="8"/>
        <v>0</v>
      </c>
    </row>
    <row r="543" spans="4:19" x14ac:dyDescent="0.2">
      <c r="D543">
        <v>5353</v>
      </c>
      <c r="E543" t="s">
        <v>172</v>
      </c>
      <c r="F543">
        <v>0</v>
      </c>
      <c r="O543">
        <v>5353</v>
      </c>
      <c r="P543" t="s">
        <v>172</v>
      </c>
      <c r="S543">
        <f t="shared" si="8"/>
        <v>0</v>
      </c>
    </row>
    <row r="544" spans="4:19" x14ac:dyDescent="0.2">
      <c r="D544">
        <v>5356</v>
      </c>
      <c r="E544" t="s">
        <v>811</v>
      </c>
      <c r="F544">
        <v>0</v>
      </c>
      <c r="O544">
        <v>5356</v>
      </c>
      <c r="P544" t="s">
        <v>811</v>
      </c>
      <c r="S544">
        <f t="shared" si="8"/>
        <v>0</v>
      </c>
    </row>
    <row r="545" spans="1:19" x14ac:dyDescent="0.2">
      <c r="D545">
        <v>5358</v>
      </c>
      <c r="E545" t="s">
        <v>630</v>
      </c>
      <c r="F545">
        <v>0</v>
      </c>
      <c r="O545">
        <v>5358</v>
      </c>
      <c r="P545" t="s">
        <v>630</v>
      </c>
      <c r="S545">
        <f t="shared" si="8"/>
        <v>0</v>
      </c>
    </row>
    <row r="546" spans="1:19" x14ac:dyDescent="0.2">
      <c r="D546">
        <v>5360</v>
      </c>
      <c r="E546" t="s">
        <v>628</v>
      </c>
      <c r="F546">
        <v>0</v>
      </c>
      <c r="O546">
        <v>5360</v>
      </c>
      <c r="P546" t="s">
        <v>628</v>
      </c>
      <c r="S546">
        <f t="shared" si="8"/>
        <v>0</v>
      </c>
    </row>
    <row r="547" spans="1:19" x14ac:dyDescent="0.2">
      <c r="D547">
        <v>5370</v>
      </c>
      <c r="E547" t="s">
        <v>1066</v>
      </c>
      <c r="F547">
        <v>0</v>
      </c>
      <c r="O547">
        <v>5370</v>
      </c>
      <c r="P547" t="s">
        <v>1066</v>
      </c>
      <c r="S547">
        <f t="shared" si="8"/>
        <v>0</v>
      </c>
    </row>
    <row r="548" spans="1:19" x14ac:dyDescent="0.2">
      <c r="D548">
        <v>5390</v>
      </c>
      <c r="E548" t="s">
        <v>1067</v>
      </c>
      <c r="F548">
        <v>0</v>
      </c>
      <c r="O548">
        <v>5390</v>
      </c>
      <c r="P548" t="s">
        <v>1067</v>
      </c>
      <c r="S548">
        <f t="shared" si="8"/>
        <v>0</v>
      </c>
    </row>
    <row r="549" spans="1:19" x14ac:dyDescent="0.2">
      <c r="D549">
        <v>5394</v>
      </c>
      <c r="E549" t="s">
        <v>688</v>
      </c>
      <c r="F549">
        <v>0</v>
      </c>
      <c r="O549">
        <v>5394</v>
      </c>
      <c r="P549" t="s">
        <v>688</v>
      </c>
      <c r="S549">
        <f t="shared" si="8"/>
        <v>0</v>
      </c>
    </row>
    <row r="550" spans="1:19" x14ac:dyDescent="0.2">
      <c r="A550">
        <v>5400</v>
      </c>
      <c r="B550" t="s">
        <v>914</v>
      </c>
      <c r="F550">
        <v>0</v>
      </c>
      <c r="S550">
        <f t="shared" si="8"/>
        <v>0</v>
      </c>
    </row>
    <row r="551" spans="1:19" x14ac:dyDescent="0.2">
      <c r="D551">
        <v>5444</v>
      </c>
      <c r="E551" t="s">
        <v>1068</v>
      </c>
      <c r="F551">
        <v>0</v>
      </c>
      <c r="O551">
        <v>5444</v>
      </c>
      <c r="P551" t="s">
        <v>1068</v>
      </c>
      <c r="S551">
        <f t="shared" si="8"/>
        <v>0</v>
      </c>
    </row>
    <row r="552" spans="1:19" x14ac:dyDescent="0.2">
      <c r="D552">
        <v>5445</v>
      </c>
      <c r="E552" t="s">
        <v>492</v>
      </c>
      <c r="F552">
        <v>0</v>
      </c>
      <c r="O552">
        <v>5445</v>
      </c>
      <c r="P552" t="s">
        <v>492</v>
      </c>
      <c r="S552">
        <f t="shared" si="8"/>
        <v>0</v>
      </c>
    </row>
    <row r="553" spans="1:19" x14ac:dyDescent="0.2">
      <c r="D553">
        <v>5446</v>
      </c>
      <c r="E553" t="s">
        <v>1069</v>
      </c>
      <c r="F553">
        <v>0</v>
      </c>
      <c r="O553">
        <v>5446</v>
      </c>
      <c r="P553" t="s">
        <v>1069</v>
      </c>
      <c r="S553">
        <f t="shared" si="8"/>
        <v>0</v>
      </c>
    </row>
    <row r="554" spans="1:19" x14ac:dyDescent="0.2">
      <c r="D554">
        <v>5450</v>
      </c>
      <c r="E554" t="s">
        <v>1070</v>
      </c>
      <c r="F554">
        <v>0</v>
      </c>
      <c r="O554">
        <v>5450</v>
      </c>
      <c r="P554" t="s">
        <v>1070</v>
      </c>
      <c r="S554">
        <f t="shared" si="8"/>
        <v>0</v>
      </c>
    </row>
    <row r="555" spans="1:19" x14ac:dyDescent="0.2">
      <c r="D555">
        <v>5451</v>
      </c>
      <c r="E555" t="s">
        <v>813</v>
      </c>
      <c r="F555">
        <v>0</v>
      </c>
      <c r="O555">
        <v>5451</v>
      </c>
      <c r="P555" t="s">
        <v>813</v>
      </c>
      <c r="S555">
        <f t="shared" si="8"/>
        <v>0</v>
      </c>
    </row>
    <row r="556" spans="1:19" x14ac:dyDescent="0.2">
      <c r="D556">
        <v>5456</v>
      </c>
      <c r="E556" t="s">
        <v>1071</v>
      </c>
      <c r="F556">
        <v>0</v>
      </c>
      <c r="O556">
        <v>5456</v>
      </c>
      <c r="P556" t="s">
        <v>1071</v>
      </c>
      <c r="S556">
        <f t="shared" si="8"/>
        <v>0</v>
      </c>
    </row>
    <row r="557" spans="1:19" x14ac:dyDescent="0.2">
      <c r="D557">
        <v>5470</v>
      </c>
      <c r="E557" t="s">
        <v>1066</v>
      </c>
      <c r="F557">
        <v>0</v>
      </c>
      <c r="O557">
        <v>5470</v>
      </c>
      <c r="P557" t="s">
        <v>1066</v>
      </c>
      <c r="S557">
        <f t="shared" si="8"/>
        <v>0</v>
      </c>
    </row>
    <row r="558" spans="1:19" x14ac:dyDescent="0.2">
      <c r="D558">
        <v>5494</v>
      </c>
      <c r="E558" t="s">
        <v>1072</v>
      </c>
      <c r="F558">
        <v>0</v>
      </c>
      <c r="O558">
        <v>5494</v>
      </c>
      <c r="P558" t="s">
        <v>1072</v>
      </c>
      <c r="S558">
        <f t="shared" si="8"/>
        <v>0</v>
      </c>
    </row>
    <row r="559" spans="1:19" x14ac:dyDescent="0.2">
      <c r="A559">
        <v>5500</v>
      </c>
      <c r="B559" t="s">
        <v>104</v>
      </c>
      <c r="F559">
        <v>0</v>
      </c>
      <c r="S559">
        <f t="shared" si="8"/>
        <v>0</v>
      </c>
    </row>
    <row r="560" spans="1:19" x14ac:dyDescent="0.2">
      <c r="D560">
        <v>5540</v>
      </c>
      <c r="E560" t="s">
        <v>104</v>
      </c>
      <c r="F560">
        <v>0</v>
      </c>
      <c r="O560">
        <v>5540</v>
      </c>
      <c r="P560" t="s">
        <v>104</v>
      </c>
      <c r="S560">
        <f t="shared" si="8"/>
        <v>0</v>
      </c>
    </row>
    <row r="561" spans="1:19" x14ac:dyDescent="0.2">
      <c r="D561">
        <v>5550</v>
      </c>
      <c r="E561" t="s">
        <v>632</v>
      </c>
      <c r="F561">
        <v>0</v>
      </c>
      <c r="O561">
        <v>5550</v>
      </c>
      <c r="P561" t="s">
        <v>632</v>
      </c>
      <c r="S561">
        <f t="shared" si="8"/>
        <v>0</v>
      </c>
    </row>
    <row r="562" spans="1:19" x14ac:dyDescent="0.2">
      <c r="A562">
        <v>6200</v>
      </c>
      <c r="B562" t="s">
        <v>254</v>
      </c>
      <c r="F562">
        <v>0</v>
      </c>
      <c r="S562">
        <f t="shared" si="8"/>
        <v>0</v>
      </c>
    </row>
    <row r="563" spans="1:19" x14ac:dyDescent="0.2">
      <c r="D563">
        <v>6201</v>
      </c>
      <c r="E563" t="s">
        <v>96</v>
      </c>
      <c r="F563">
        <v>0</v>
      </c>
      <c r="O563">
        <v>6201</v>
      </c>
      <c r="P563" t="s">
        <v>96</v>
      </c>
      <c r="S563">
        <f t="shared" si="8"/>
        <v>0</v>
      </c>
    </row>
    <row r="564" spans="1:19" x14ac:dyDescent="0.2">
      <c r="D564">
        <v>6202</v>
      </c>
      <c r="E564" t="s">
        <v>1073</v>
      </c>
      <c r="F564">
        <v>0</v>
      </c>
      <c r="O564">
        <v>6202</v>
      </c>
      <c r="P564" t="s">
        <v>1073</v>
      </c>
      <c r="S564">
        <f t="shared" si="8"/>
        <v>0</v>
      </c>
    </row>
    <row r="565" spans="1:19" x14ac:dyDescent="0.2">
      <c r="D565">
        <v>6203</v>
      </c>
      <c r="E565" t="s">
        <v>410</v>
      </c>
      <c r="F565">
        <v>0</v>
      </c>
      <c r="O565">
        <v>6203</v>
      </c>
      <c r="P565" t="s">
        <v>410</v>
      </c>
      <c r="S565">
        <f t="shared" si="8"/>
        <v>0</v>
      </c>
    </row>
    <row r="566" spans="1:19" x14ac:dyDescent="0.2">
      <c r="D566">
        <v>6204</v>
      </c>
      <c r="E566" t="s">
        <v>97</v>
      </c>
      <c r="F566">
        <v>0</v>
      </c>
      <c r="O566">
        <v>6204</v>
      </c>
      <c r="P566" t="s">
        <v>97</v>
      </c>
      <c r="S566">
        <f t="shared" si="8"/>
        <v>0</v>
      </c>
    </row>
    <row r="567" spans="1:19" x14ac:dyDescent="0.2">
      <c r="D567">
        <v>6205</v>
      </c>
      <c r="E567" t="s">
        <v>412</v>
      </c>
      <c r="F567">
        <v>0</v>
      </c>
      <c r="O567">
        <v>6205</v>
      </c>
      <c r="P567" t="s">
        <v>412</v>
      </c>
      <c r="S567">
        <f t="shared" si="8"/>
        <v>0</v>
      </c>
    </row>
    <row r="568" spans="1:19" x14ac:dyDescent="0.2">
      <c r="D568">
        <v>6206</v>
      </c>
      <c r="E568" t="s">
        <v>98</v>
      </c>
      <c r="F568">
        <v>0</v>
      </c>
      <c r="O568">
        <v>6206</v>
      </c>
      <c r="P568" t="s">
        <v>98</v>
      </c>
      <c r="S568">
        <f t="shared" si="8"/>
        <v>0</v>
      </c>
    </row>
    <row r="569" spans="1:19" x14ac:dyDescent="0.2">
      <c r="D569">
        <v>6207</v>
      </c>
      <c r="E569" t="s">
        <v>414</v>
      </c>
      <c r="F569">
        <v>0</v>
      </c>
      <c r="O569">
        <v>6207</v>
      </c>
      <c r="P569" t="s">
        <v>414</v>
      </c>
      <c r="S569">
        <f t="shared" si="8"/>
        <v>0</v>
      </c>
    </row>
    <row r="570" spans="1:19" x14ac:dyDescent="0.2">
      <c r="D570">
        <v>6208</v>
      </c>
      <c r="E570" t="s">
        <v>99</v>
      </c>
      <c r="F570">
        <v>0</v>
      </c>
      <c r="O570">
        <v>6208</v>
      </c>
      <c r="P570" t="s">
        <v>99</v>
      </c>
      <c r="S570">
        <f t="shared" si="8"/>
        <v>0</v>
      </c>
    </row>
    <row r="571" spans="1:19" x14ac:dyDescent="0.2">
      <c r="D571">
        <v>6210</v>
      </c>
      <c r="E571" t="s">
        <v>415</v>
      </c>
      <c r="F571">
        <v>0</v>
      </c>
      <c r="O571">
        <v>6210</v>
      </c>
      <c r="P571" t="s">
        <v>415</v>
      </c>
      <c r="S571">
        <f t="shared" si="8"/>
        <v>0</v>
      </c>
    </row>
    <row r="572" spans="1:19" x14ac:dyDescent="0.2">
      <c r="D572">
        <v>6211</v>
      </c>
      <c r="E572" t="s">
        <v>416</v>
      </c>
      <c r="F572">
        <v>0</v>
      </c>
      <c r="O572">
        <v>6211</v>
      </c>
      <c r="P572" t="s">
        <v>416</v>
      </c>
      <c r="S572">
        <f t="shared" si="8"/>
        <v>0</v>
      </c>
    </row>
    <row r="573" spans="1:19" x14ac:dyDescent="0.2">
      <c r="D573">
        <v>6213</v>
      </c>
      <c r="E573" t="s">
        <v>419</v>
      </c>
      <c r="F573">
        <v>0</v>
      </c>
      <c r="O573">
        <v>6213</v>
      </c>
      <c r="P573" t="s">
        <v>419</v>
      </c>
      <c r="S573">
        <f t="shared" si="8"/>
        <v>0</v>
      </c>
    </row>
    <row r="574" spans="1:19" x14ac:dyDescent="0.2">
      <c r="D574">
        <v>6215</v>
      </c>
      <c r="E574" t="s">
        <v>1074</v>
      </c>
      <c r="F574">
        <v>0</v>
      </c>
      <c r="O574">
        <v>6215</v>
      </c>
      <c r="P574" t="s">
        <v>1074</v>
      </c>
      <c r="S574">
        <f t="shared" si="8"/>
        <v>0</v>
      </c>
    </row>
    <row r="575" spans="1:19" x14ac:dyDescent="0.2">
      <c r="D575">
        <v>6245</v>
      </c>
      <c r="E575" t="s">
        <v>45</v>
      </c>
      <c r="F575">
        <v>0</v>
      </c>
      <c r="O575">
        <v>6245</v>
      </c>
      <c r="P575" t="s">
        <v>45</v>
      </c>
      <c r="S575">
        <f t="shared" si="8"/>
        <v>0</v>
      </c>
    </row>
    <row r="576" spans="1:19" x14ac:dyDescent="0.2">
      <c r="D576">
        <v>6246</v>
      </c>
      <c r="E576" t="s">
        <v>101</v>
      </c>
      <c r="F576">
        <v>0</v>
      </c>
      <c r="O576">
        <v>6246</v>
      </c>
      <c r="P576" t="s">
        <v>101</v>
      </c>
      <c r="S576">
        <f t="shared" si="8"/>
        <v>0</v>
      </c>
    </row>
    <row r="577" spans="1:19" x14ac:dyDescent="0.2">
      <c r="D577">
        <v>6247</v>
      </c>
      <c r="E577" t="s">
        <v>737</v>
      </c>
      <c r="F577">
        <v>0</v>
      </c>
      <c r="O577">
        <v>6247</v>
      </c>
      <c r="P577" t="s">
        <v>737</v>
      </c>
      <c r="S577">
        <f t="shared" si="8"/>
        <v>0</v>
      </c>
    </row>
    <row r="578" spans="1:19" x14ac:dyDescent="0.2">
      <c r="D578">
        <v>6248</v>
      </c>
      <c r="E578" t="s">
        <v>378</v>
      </c>
      <c r="F578">
        <v>0</v>
      </c>
      <c r="O578">
        <v>6248</v>
      </c>
      <c r="P578" t="s">
        <v>1092</v>
      </c>
      <c r="S578">
        <f t="shared" si="8"/>
        <v>0</v>
      </c>
    </row>
    <row r="579" spans="1:19" x14ac:dyDescent="0.2">
      <c r="D579">
        <v>6249</v>
      </c>
      <c r="E579" t="s">
        <v>422</v>
      </c>
      <c r="F579">
        <v>0</v>
      </c>
      <c r="O579">
        <v>6249</v>
      </c>
      <c r="P579" t="s">
        <v>422</v>
      </c>
      <c r="S579">
        <f t="shared" ref="S579:S621" si="9">D579-O579</f>
        <v>0</v>
      </c>
    </row>
    <row r="580" spans="1:19" x14ac:dyDescent="0.2">
      <c r="D580">
        <v>6250</v>
      </c>
      <c r="E580" t="s">
        <v>740</v>
      </c>
      <c r="F580">
        <v>0</v>
      </c>
      <c r="O580">
        <v>6250</v>
      </c>
      <c r="P580" t="s">
        <v>740</v>
      </c>
      <c r="S580">
        <f t="shared" si="9"/>
        <v>0</v>
      </c>
    </row>
    <row r="581" spans="1:19" x14ac:dyDescent="0.2">
      <c r="D581">
        <v>6251</v>
      </c>
      <c r="E581" t="s">
        <v>291</v>
      </c>
      <c r="F581">
        <v>0</v>
      </c>
      <c r="O581">
        <v>6251</v>
      </c>
      <c r="P581" t="s">
        <v>291</v>
      </c>
      <c r="S581">
        <f t="shared" si="9"/>
        <v>0</v>
      </c>
    </row>
    <row r="582" spans="1:19" x14ac:dyDescent="0.2">
      <c r="D582">
        <v>6252</v>
      </c>
      <c r="E582" t="s">
        <v>742</v>
      </c>
      <c r="F582">
        <v>0</v>
      </c>
      <c r="O582">
        <v>6252</v>
      </c>
      <c r="P582" t="s">
        <v>742</v>
      </c>
      <c r="S582">
        <f t="shared" si="9"/>
        <v>0</v>
      </c>
    </row>
    <row r="583" spans="1:19" x14ac:dyDescent="0.2">
      <c r="D583">
        <v>6253</v>
      </c>
      <c r="E583" t="s">
        <v>294</v>
      </c>
      <c r="F583">
        <v>0</v>
      </c>
      <c r="O583">
        <v>6253</v>
      </c>
      <c r="P583" t="s">
        <v>905</v>
      </c>
      <c r="S583">
        <f t="shared" si="9"/>
        <v>0</v>
      </c>
    </row>
    <row r="584" spans="1:19" x14ac:dyDescent="0.2">
      <c r="D584">
        <v>6256</v>
      </c>
      <c r="E584" t="s">
        <v>425</v>
      </c>
      <c r="F584">
        <v>0</v>
      </c>
      <c r="O584">
        <v>6256</v>
      </c>
      <c r="P584" t="s">
        <v>425</v>
      </c>
      <c r="S584">
        <f t="shared" si="9"/>
        <v>0</v>
      </c>
    </row>
    <row r="585" spans="1:19" x14ac:dyDescent="0.2">
      <c r="D585">
        <v>6257</v>
      </c>
      <c r="E585" t="s">
        <v>427</v>
      </c>
      <c r="F585">
        <v>0</v>
      </c>
      <c r="O585">
        <v>6257</v>
      </c>
      <c r="P585" t="s">
        <v>427</v>
      </c>
      <c r="S585">
        <f t="shared" si="9"/>
        <v>0</v>
      </c>
    </row>
    <row r="586" spans="1:19" x14ac:dyDescent="0.2">
      <c r="D586">
        <v>6258</v>
      </c>
      <c r="E586" t="s">
        <v>429</v>
      </c>
      <c r="F586">
        <v>0</v>
      </c>
      <c r="O586">
        <v>6258</v>
      </c>
      <c r="P586" t="s">
        <v>429</v>
      </c>
      <c r="S586">
        <f t="shared" si="9"/>
        <v>0</v>
      </c>
    </row>
    <row r="587" spans="1:19" x14ac:dyDescent="0.2">
      <c r="D587">
        <v>6270</v>
      </c>
      <c r="E587" t="s">
        <v>431</v>
      </c>
      <c r="F587">
        <v>0</v>
      </c>
      <c r="O587">
        <v>6270</v>
      </c>
      <c r="P587" t="s">
        <v>431</v>
      </c>
      <c r="S587">
        <f t="shared" si="9"/>
        <v>0</v>
      </c>
    </row>
    <row r="588" spans="1:19" x14ac:dyDescent="0.2">
      <c r="D588">
        <v>6285</v>
      </c>
      <c r="E588" t="s">
        <v>1075</v>
      </c>
      <c r="F588">
        <v>0</v>
      </c>
      <c r="O588">
        <v>6285</v>
      </c>
      <c r="P588" t="s">
        <v>1075</v>
      </c>
      <c r="S588">
        <f t="shared" si="9"/>
        <v>0</v>
      </c>
    </row>
    <row r="589" spans="1:19" x14ac:dyDescent="0.2">
      <c r="D589">
        <v>6294</v>
      </c>
      <c r="E589" t="s">
        <v>102</v>
      </c>
      <c r="F589">
        <v>0</v>
      </c>
      <c r="O589">
        <v>6294</v>
      </c>
      <c r="P589" t="s">
        <v>102</v>
      </c>
      <c r="S589">
        <f t="shared" si="9"/>
        <v>0</v>
      </c>
    </row>
    <row r="590" spans="1:19" x14ac:dyDescent="0.2">
      <c r="A590">
        <v>6500</v>
      </c>
      <c r="B590" t="s">
        <v>255</v>
      </c>
      <c r="F590">
        <v>0</v>
      </c>
      <c r="S590">
        <f t="shared" si="9"/>
        <v>0</v>
      </c>
    </row>
    <row r="591" spans="1:19" x14ac:dyDescent="0.2">
      <c r="D591">
        <v>6540</v>
      </c>
      <c r="E591" t="s">
        <v>367</v>
      </c>
      <c r="F591">
        <v>0</v>
      </c>
      <c r="O591">
        <v>6540</v>
      </c>
      <c r="P591" t="s">
        <v>367</v>
      </c>
      <c r="S591">
        <f t="shared" si="9"/>
        <v>0</v>
      </c>
    </row>
    <row r="592" spans="1:19" x14ac:dyDescent="0.2">
      <c r="D592">
        <v>6561</v>
      </c>
      <c r="E592" t="s">
        <v>368</v>
      </c>
      <c r="F592">
        <v>0</v>
      </c>
      <c r="O592">
        <v>6561</v>
      </c>
      <c r="P592" t="s">
        <v>368</v>
      </c>
      <c r="S592">
        <f t="shared" si="9"/>
        <v>0</v>
      </c>
    </row>
    <row r="593" spans="1:19" x14ac:dyDescent="0.2">
      <c r="D593">
        <v>6562</v>
      </c>
      <c r="E593" t="s">
        <v>91</v>
      </c>
      <c r="F593">
        <v>0</v>
      </c>
      <c r="O593">
        <v>6562</v>
      </c>
      <c r="P593" t="s">
        <v>91</v>
      </c>
      <c r="S593">
        <f t="shared" si="9"/>
        <v>0</v>
      </c>
    </row>
    <row r="594" spans="1:19" x14ac:dyDescent="0.2">
      <c r="D594">
        <v>6563</v>
      </c>
      <c r="E594" t="s">
        <v>92</v>
      </c>
      <c r="F594">
        <v>0</v>
      </c>
      <c r="O594">
        <v>6563</v>
      </c>
      <c r="P594" t="s">
        <v>92</v>
      </c>
      <c r="S594">
        <f t="shared" si="9"/>
        <v>0</v>
      </c>
    </row>
    <row r="595" spans="1:19" x14ac:dyDescent="0.2">
      <c r="D595">
        <v>6564</v>
      </c>
      <c r="E595" t="s">
        <v>93</v>
      </c>
      <c r="F595">
        <v>0</v>
      </c>
      <c r="O595">
        <v>6564</v>
      </c>
      <c r="P595" t="s">
        <v>93</v>
      </c>
      <c r="S595">
        <f t="shared" si="9"/>
        <v>0</v>
      </c>
    </row>
    <row r="596" spans="1:19" x14ac:dyDescent="0.2">
      <c r="D596">
        <v>6565</v>
      </c>
      <c r="E596" t="s">
        <v>370</v>
      </c>
      <c r="F596">
        <v>0</v>
      </c>
      <c r="O596">
        <v>6565</v>
      </c>
      <c r="P596" t="s">
        <v>370</v>
      </c>
      <c r="S596">
        <f t="shared" si="9"/>
        <v>0</v>
      </c>
    </row>
    <row r="597" spans="1:19" x14ac:dyDescent="0.2">
      <c r="D597">
        <v>6566</v>
      </c>
      <c r="E597" t="s">
        <v>926</v>
      </c>
      <c r="F597">
        <v>0</v>
      </c>
      <c r="O597">
        <v>6566</v>
      </c>
      <c r="P597" t="s">
        <v>926</v>
      </c>
      <c r="S597">
        <f t="shared" si="9"/>
        <v>0</v>
      </c>
    </row>
    <row r="598" spans="1:19" x14ac:dyDescent="0.2">
      <c r="D598">
        <v>6567</v>
      </c>
      <c r="E598" t="s">
        <v>94</v>
      </c>
      <c r="F598">
        <v>0</v>
      </c>
      <c r="O598">
        <v>6567</v>
      </c>
      <c r="P598" t="s">
        <v>94</v>
      </c>
      <c r="S598">
        <f t="shared" si="9"/>
        <v>0</v>
      </c>
    </row>
    <row r="599" spans="1:19" x14ac:dyDescent="0.2">
      <c r="D599">
        <v>6570</v>
      </c>
      <c r="E599" t="s">
        <v>645</v>
      </c>
      <c r="F599">
        <v>0</v>
      </c>
      <c r="O599">
        <v>6570</v>
      </c>
      <c r="P599" t="s">
        <v>645</v>
      </c>
      <c r="S599">
        <f t="shared" si="9"/>
        <v>0</v>
      </c>
    </row>
    <row r="600" spans="1:19" x14ac:dyDescent="0.2">
      <c r="A600">
        <v>6600</v>
      </c>
      <c r="B600" t="s">
        <v>256</v>
      </c>
      <c r="F600">
        <v>0</v>
      </c>
      <c r="S600">
        <f t="shared" si="9"/>
        <v>0</v>
      </c>
    </row>
    <row r="601" spans="1:19" x14ac:dyDescent="0.2">
      <c r="D601">
        <v>6640</v>
      </c>
      <c r="E601" t="s">
        <v>88</v>
      </c>
      <c r="F601">
        <v>0</v>
      </c>
      <c r="O601">
        <v>6640</v>
      </c>
      <c r="P601" t="s">
        <v>88</v>
      </c>
      <c r="S601">
        <f t="shared" si="9"/>
        <v>0</v>
      </c>
    </row>
    <row r="602" spans="1:19" x14ac:dyDescent="0.2">
      <c r="D602">
        <v>6641</v>
      </c>
      <c r="E602" t="s">
        <v>564</v>
      </c>
      <c r="F602">
        <v>0</v>
      </c>
      <c r="O602">
        <v>6641</v>
      </c>
      <c r="P602" t="s">
        <v>564</v>
      </c>
      <c r="S602">
        <f t="shared" si="9"/>
        <v>0</v>
      </c>
    </row>
    <row r="603" spans="1:19" x14ac:dyDescent="0.2">
      <c r="D603">
        <v>6642</v>
      </c>
      <c r="E603" t="s">
        <v>908</v>
      </c>
      <c r="F603">
        <v>0</v>
      </c>
      <c r="O603">
        <v>6642</v>
      </c>
      <c r="P603" t="s">
        <v>908</v>
      </c>
      <c r="S603">
        <f t="shared" si="9"/>
        <v>0</v>
      </c>
    </row>
    <row r="604" spans="1:19" x14ac:dyDescent="0.2">
      <c r="D604">
        <v>6645</v>
      </c>
      <c r="E604" t="s">
        <v>1076</v>
      </c>
      <c r="F604">
        <v>0</v>
      </c>
      <c r="O604">
        <v>6645</v>
      </c>
      <c r="P604" t="s">
        <v>1076</v>
      </c>
      <c r="S604">
        <f t="shared" si="9"/>
        <v>0</v>
      </c>
    </row>
    <row r="605" spans="1:19" x14ac:dyDescent="0.2">
      <c r="D605">
        <v>6650</v>
      </c>
      <c r="E605" t="s">
        <v>734</v>
      </c>
      <c r="F605">
        <v>0</v>
      </c>
      <c r="O605">
        <v>6650</v>
      </c>
      <c r="P605" t="s">
        <v>734</v>
      </c>
      <c r="S605">
        <f t="shared" si="9"/>
        <v>0</v>
      </c>
    </row>
    <row r="606" spans="1:19" x14ac:dyDescent="0.2">
      <c r="D606">
        <v>6663</v>
      </c>
      <c r="E606" t="s">
        <v>89</v>
      </c>
      <c r="F606">
        <v>0</v>
      </c>
      <c r="O606">
        <v>6663</v>
      </c>
      <c r="P606" t="s">
        <v>89</v>
      </c>
      <c r="S606">
        <f t="shared" si="9"/>
        <v>0</v>
      </c>
    </row>
    <row r="607" spans="1:19" x14ac:dyDescent="0.2">
      <c r="D607">
        <v>6664</v>
      </c>
      <c r="E607" t="s">
        <v>1077</v>
      </c>
      <c r="F607">
        <v>0</v>
      </c>
      <c r="O607">
        <v>6664</v>
      </c>
      <c r="P607" t="s">
        <v>1077</v>
      </c>
      <c r="S607">
        <f t="shared" si="9"/>
        <v>0</v>
      </c>
    </row>
    <row r="608" spans="1:19" x14ac:dyDescent="0.2">
      <c r="D608">
        <v>6668</v>
      </c>
      <c r="E608" t="s">
        <v>1078</v>
      </c>
      <c r="F608">
        <v>0</v>
      </c>
      <c r="O608">
        <v>6668</v>
      </c>
      <c r="P608" t="s">
        <v>1078</v>
      </c>
      <c r="S608">
        <f t="shared" si="9"/>
        <v>0</v>
      </c>
    </row>
    <row r="609" spans="1:19" x14ac:dyDescent="0.2">
      <c r="D609">
        <v>6669</v>
      </c>
      <c r="E609" t="s">
        <v>1079</v>
      </c>
      <c r="F609">
        <v>0</v>
      </c>
      <c r="O609">
        <v>6669</v>
      </c>
      <c r="P609" t="s">
        <v>1079</v>
      </c>
      <c r="S609">
        <f t="shared" si="9"/>
        <v>0</v>
      </c>
    </row>
    <row r="610" spans="1:19" x14ac:dyDescent="0.2">
      <c r="D610">
        <v>6690</v>
      </c>
      <c r="E610" t="s">
        <v>90</v>
      </c>
      <c r="F610">
        <v>0</v>
      </c>
      <c r="O610">
        <v>6690</v>
      </c>
      <c r="P610" t="s">
        <v>90</v>
      </c>
      <c r="S610">
        <f t="shared" si="9"/>
        <v>0</v>
      </c>
    </row>
    <row r="611" spans="1:19" x14ac:dyDescent="0.2">
      <c r="D611">
        <v>6692</v>
      </c>
      <c r="E611" t="s">
        <v>633</v>
      </c>
      <c r="F611">
        <v>0</v>
      </c>
      <c r="O611">
        <v>6692</v>
      </c>
      <c r="P611" t="s">
        <v>633</v>
      </c>
      <c r="S611">
        <f t="shared" si="9"/>
        <v>0</v>
      </c>
    </row>
    <row r="612" spans="1:19" x14ac:dyDescent="0.2">
      <c r="A612">
        <v>6700</v>
      </c>
      <c r="B612" t="s">
        <v>816</v>
      </c>
      <c r="F612">
        <v>0</v>
      </c>
      <c r="S612">
        <f t="shared" si="9"/>
        <v>0</v>
      </c>
    </row>
    <row r="613" spans="1:19" x14ac:dyDescent="0.2">
      <c r="D613">
        <v>6701</v>
      </c>
      <c r="E613" t="s">
        <v>817</v>
      </c>
      <c r="F613">
        <v>0</v>
      </c>
      <c r="O613">
        <v>6701</v>
      </c>
      <c r="P613" t="s">
        <v>817</v>
      </c>
      <c r="S613">
        <f t="shared" si="9"/>
        <v>0</v>
      </c>
    </row>
    <row r="614" spans="1:19" x14ac:dyDescent="0.2">
      <c r="D614">
        <v>6702</v>
      </c>
      <c r="E614" t="s">
        <v>818</v>
      </c>
      <c r="F614">
        <v>0</v>
      </c>
      <c r="O614">
        <v>6702</v>
      </c>
      <c r="P614" t="s">
        <v>818</v>
      </c>
      <c r="S614">
        <f t="shared" si="9"/>
        <v>0</v>
      </c>
    </row>
    <row r="615" spans="1:19" x14ac:dyDescent="0.2">
      <c r="D615">
        <v>6704</v>
      </c>
      <c r="E615" t="s">
        <v>819</v>
      </c>
      <c r="F615">
        <v>0</v>
      </c>
      <c r="O615">
        <v>6704</v>
      </c>
      <c r="P615" t="s">
        <v>819</v>
      </c>
      <c r="S615">
        <f t="shared" si="9"/>
        <v>0</v>
      </c>
    </row>
    <row r="616" spans="1:19" x14ac:dyDescent="0.2">
      <c r="S616">
        <f t="shared" si="9"/>
        <v>0</v>
      </c>
    </row>
    <row r="617" spans="1:19" x14ac:dyDescent="0.2">
      <c r="S617">
        <f t="shared" si="9"/>
        <v>0</v>
      </c>
    </row>
    <row r="618" spans="1:19" x14ac:dyDescent="0.2">
      <c r="S618">
        <f t="shared" si="9"/>
        <v>0</v>
      </c>
    </row>
    <row r="619" spans="1:19" x14ac:dyDescent="0.2">
      <c r="S619">
        <f t="shared" si="9"/>
        <v>0</v>
      </c>
    </row>
    <row r="620" spans="1:19" x14ac:dyDescent="0.2">
      <c r="S620">
        <f t="shared" si="9"/>
        <v>0</v>
      </c>
    </row>
    <row r="621" spans="1:19" x14ac:dyDescent="0.2">
      <c r="S621">
        <f t="shared" si="9"/>
        <v>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44</vt:i4>
      </vt:variant>
    </vt:vector>
  </HeadingPairs>
  <TitlesOfParts>
    <vt:vector size="49" baseType="lpstr">
      <vt:lpstr>inleiding-werkwijze</vt:lpstr>
      <vt:lpstr>globals</vt:lpstr>
      <vt:lpstr>budget</vt:lpstr>
      <vt:lpstr>budgetMMB</vt:lpstr>
      <vt:lpstr>exportMMB</vt:lpstr>
      <vt:lpstr>budget!Afdrukbereik</vt:lpstr>
      <vt:lpstr>budgetMMB!Afdrukbereik</vt:lpstr>
      <vt:lpstr>globals!Afdrukbereik</vt:lpstr>
      <vt:lpstr>budget!Afdruktitels</vt:lpstr>
      <vt:lpstr>budgetMMB!Afdruktitels</vt:lpstr>
      <vt:lpstr>bv</vt:lpstr>
      <vt:lpstr>cc</vt:lpstr>
      <vt:lpstr>crane</vt:lpstr>
      <vt:lpstr>crewcast</vt:lpstr>
      <vt:lpstr>ed</vt:lpstr>
      <vt:lpstr>eq</vt:lpstr>
      <vt:lpstr>esd</vt:lpstr>
      <vt:lpstr>exec</vt:lpstr>
      <vt:lpstr>extras</vt:lpstr>
      <vt:lpstr>finance</vt:lpstr>
      <vt:lpstr>fonds</vt:lpstr>
      <vt:lpstr>forfund</vt:lpstr>
      <vt:lpstr>hotel</vt:lpstr>
      <vt:lpstr>budget!lengtefilm</vt:lpstr>
      <vt:lpstr>budgetMMB!lengtefilm</vt:lpstr>
      <vt:lpstr>location</vt:lpstr>
      <vt:lpstr>lowl</vt:lpstr>
      <vt:lpstr>min</vt:lpstr>
      <vt:lpstr>nvs</vt:lpstr>
      <vt:lpstr>orch</vt:lpstr>
      <vt:lpstr>pm</vt:lpstr>
      <vt:lpstr>rain</vt:lpstr>
      <vt:lpstr>ratio</vt:lpstr>
      <vt:lpstr>budget!regisseur</vt:lpstr>
      <vt:lpstr>budgetMMB!regisseur</vt:lpstr>
      <vt:lpstr>scout</vt:lpstr>
      <vt:lpstr>sec</vt:lpstr>
      <vt:lpstr>sh</vt:lpstr>
      <vt:lpstr>shoot</vt:lpstr>
      <vt:lpstr>shootmonths</vt:lpstr>
      <vt:lpstr>sm</vt:lpstr>
      <vt:lpstr>snow</vt:lpstr>
      <vt:lpstr>sort</vt:lpstr>
      <vt:lpstr>specials</vt:lpstr>
      <vt:lpstr>steady</vt:lpstr>
      <vt:lpstr>stock</vt:lpstr>
      <vt:lpstr>vreemd</vt:lpstr>
      <vt:lpstr>vreemd_geld</vt:lpstr>
      <vt:lpstr>wm</vt:lpstr>
    </vt:vector>
  </TitlesOfParts>
  <Company>adfilm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klein</dc:creator>
  <cp:lastModifiedBy>Simone Kaagman</cp:lastModifiedBy>
  <cp:lastPrinted>2014-06-02T08:42:57Z</cp:lastPrinted>
  <dcterms:created xsi:type="dcterms:W3CDTF">2005-02-22T11:40:05Z</dcterms:created>
  <dcterms:modified xsi:type="dcterms:W3CDTF">2014-06-27T11:36:22Z</dcterms:modified>
</cp:coreProperties>
</file>